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kr\Desktop\Bootcamp\Excel\"/>
    </mc:Choice>
  </mc:AlternateContent>
  <xr:revisionPtr revIDLastSave="0" documentId="13_ncr:1_{2C829FFF-4796-441F-B31C-6A94E4C3F571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Data Table" sheetId="1" r:id="rId1"/>
    <sheet name="Successful Vs Failed" sheetId="9" r:id="rId2"/>
    <sheet name="Figures Based On Category" sheetId="4" r:id="rId3"/>
    <sheet name="Figuires based on Sub Category" sheetId="2" r:id="rId4"/>
    <sheet name="Figuires based date created" sheetId="7" r:id="rId5"/>
    <sheet name="Goal to Success Ratio" sheetId="8" r:id="rId6"/>
  </sheets>
  <definedNames>
    <definedName name="_xlnm._FilterDatabase" localSheetId="0" hidden="1">'Data Table'!$F$2:$F$4115</definedName>
    <definedName name="datasheet">'Data Table'!$B$1:$T$4115</definedName>
    <definedName name="datatable">'Data Table'!$A$1:$T$4115</definedName>
  </definedNames>
  <calcPr calcId="191029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P8" i="9" l="1"/>
  <c r="N8" i="9"/>
  <c r="P6" i="9"/>
  <c r="N6" i="9"/>
  <c r="P4" i="9"/>
  <c r="N4" i="9"/>
  <c r="P2" i="9"/>
  <c r="N2" i="9"/>
  <c r="D3" i="8"/>
  <c r="B3" i="8"/>
  <c r="C3" i="8"/>
  <c r="E3" i="8"/>
  <c r="H3" i="8"/>
  <c r="D4" i="8"/>
  <c r="B4" i="8"/>
  <c r="C4" i="8"/>
  <c r="E4" i="8"/>
  <c r="H4" i="8"/>
  <c r="D5" i="8"/>
  <c r="B5" i="8"/>
  <c r="C5" i="8"/>
  <c r="E5" i="8"/>
  <c r="H5" i="8"/>
  <c r="D6" i="8"/>
  <c r="B6" i="8"/>
  <c r="C6" i="8"/>
  <c r="E6" i="8"/>
  <c r="H6" i="8"/>
  <c r="D7" i="8"/>
  <c r="B7" i="8"/>
  <c r="C7" i="8"/>
  <c r="E7" i="8"/>
  <c r="H7" i="8"/>
  <c r="D8" i="8"/>
  <c r="B8" i="8"/>
  <c r="C8" i="8"/>
  <c r="E8" i="8"/>
  <c r="H8" i="8"/>
  <c r="D9" i="8"/>
  <c r="B9" i="8"/>
  <c r="C9" i="8"/>
  <c r="E9" i="8"/>
  <c r="H9" i="8"/>
  <c r="D10" i="8"/>
  <c r="B10" i="8"/>
  <c r="C10" i="8"/>
  <c r="E10" i="8"/>
  <c r="H10" i="8"/>
  <c r="D11" i="8"/>
  <c r="B11" i="8"/>
  <c r="C11" i="8"/>
  <c r="E11" i="8"/>
  <c r="H11" i="8"/>
  <c r="D12" i="8"/>
  <c r="B12" i="8"/>
  <c r="C12" i="8"/>
  <c r="E12" i="8"/>
  <c r="H12" i="8"/>
  <c r="D13" i="8"/>
  <c r="B13" i="8"/>
  <c r="C13" i="8"/>
  <c r="E13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D2" i="8"/>
  <c r="B2" i="8"/>
  <c r="C2" i="8"/>
  <c r="E2" i="8"/>
  <c r="H2" i="8"/>
  <c r="G2" i="8"/>
  <c r="F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2" i="1"/>
  <c r="P2" i="1"/>
  <c r="S411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<sst xmlns="http://schemas.openxmlformats.org/spreadsheetml/2006/main" count="36776" uniqueCount="8410">
  <si>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</si>
  <si>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</si>
  <si>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</si>
  <si>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</si>
  <si>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</si>
  <si>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</si>
  <si>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</si>
  <si>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</si>
  <si>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</si>
  <si>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</si>
  <si>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</si>
  <si>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</si>
  <si>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</si>
  <si>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</si>
  <si>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</si>
  <si>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</si>
  <si>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</si>
  <si>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</si>
  <si>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</si>
  <si>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</si>
  <si>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</si>
  <si>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</si>
  <si>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</si>
  <si>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</si>
  <si>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</si>
  <si>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</si>
  <si>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</si>
  <si>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</si>
  <si>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</si>
  <si>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</si>
  <si>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</si>
  <si>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</si>
  <si>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</si>
  <si>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</si>
  <si>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</si>
  <si>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</si>
  <si>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</si>
  <si>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</si>
  <si>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</si>
  <si>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</si>
  <si>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</si>
  <si>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</si>
  <si>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</si>
  <si>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</si>
  <si>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</si>
  <si>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</si>
  <si>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</si>
  <si>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</si>
  <si>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</si>
  <si>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</si>
  <si>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</si>
  <si>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</si>
  <si>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</si>
  <si>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</si>
  <si>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</si>
  <si>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</si>
  <si>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</si>
  <si>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</si>
  <si>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</si>
  <si>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</si>
  <si>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</si>
  <si>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</si>
  <si>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</si>
  <si>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</si>
  <si>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</si>
  <si>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</si>
  <si>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</si>
  <si>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</si>
  <si>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</si>
  <si>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</si>
  <si>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</si>
  <si>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</si>
  <si>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</si>
  <si>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</si>
  <si>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</si>
  <si>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</si>
  <si>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</si>
  <si>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</si>
  <si>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</si>
  <si>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</si>
  <si>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</si>
  <si>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</si>
  <si>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</si>
  <si>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</si>
  <si>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</si>
  <si>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</si>
  <si>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</si>
  <si>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</si>
  <si>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</si>
  <si>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</si>
  <si>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</si>
  <si>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</si>
  <si>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</si>
  <si>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</si>
  <si>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</si>
  <si>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</si>
  <si>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</si>
  <si>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</si>
  <si>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</si>
  <si>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</si>
  <si>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</si>
  <si>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</si>
  <si>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</si>
  <si>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</si>
  <si>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</si>
  <si>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</si>
  <si>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</si>
  <si>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</si>
  <si>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</si>
  <si>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</si>
  <si>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</si>
  <si>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</si>
  <si>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</si>
  <si>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</si>
  <si>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</si>
  <si>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</si>
  <si>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</si>
  <si>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</si>
  <si>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</si>
  <si>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</si>
  <si>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</si>
  <si>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</si>
  <si>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</si>
  <si>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</si>
  <si>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</si>
  <si>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</si>
  <si>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</si>
  <si>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</si>
  <si>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</si>
  <si>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</si>
  <si>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</si>
  <si>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</si>
  <si>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</si>
  <si>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</si>
  <si>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</si>
  <si>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</si>
  <si>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</si>
  <si>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</si>
  <si>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</si>
  <si>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</si>
  <si>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</si>
  <si>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</si>
  <si>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</si>
  <si>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</si>
  <si>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</si>
  <si>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</si>
  <si>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</si>
  <si>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</si>
  <si>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</si>
  <si>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</si>
  <si>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</si>
  <si>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</si>
  <si>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</si>
  <si>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</si>
  <si>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</si>
  <si>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</si>
  <si>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</si>
  <si>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</si>
  <si>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</si>
  <si>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</si>
  <si>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</si>
  <si>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</si>
  <si>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</si>
  <si>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</si>
  <si>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</si>
  <si>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</si>
  <si>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</si>
  <si>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</si>
  <si>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</si>
  <si>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</si>
  <si>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</si>
  <si>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</si>
  <si>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</si>
  <si>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</si>
  <si>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</si>
  <si>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</si>
  <si>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</si>
  <si>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</si>
  <si>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</si>
  <si>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</si>
  <si>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</si>
  <si>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</si>
  <si>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</si>
  <si>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</si>
  <si>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</si>
  <si>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</si>
  <si>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</si>
  <si>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</si>
  <si>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</si>
  <si>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</si>
  <si>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</si>
  <si>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</si>
  <si>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</si>
  <si>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</si>
  <si>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</si>
  <si>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</si>
  <si>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</si>
  <si>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</si>
  <si>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</si>
  <si>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</si>
  <si>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</si>
  <si>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</si>
  <si>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</si>
  <si>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</si>
  <si>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</si>
  <si>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</si>
  <si>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</si>
  <si>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</si>
  <si>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</si>
  <si>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</si>
  <si>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</si>
  <si>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</si>
  <si>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</si>
  <si>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</si>
  <si>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</si>
  <si>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</si>
  <si>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</si>
  <si>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</si>
  <si>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</si>
  <si>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</si>
  <si>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</si>
  <si>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</si>
  <si>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</si>
  <si>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</si>
  <si>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</si>
  <si>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</si>
  <si>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</si>
  <si>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</si>
  <si>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</si>
  <si>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</si>
  <si>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</si>
  <si>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</si>
  <si>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</si>
  <si>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</si>
  <si>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</si>
  <si>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</si>
  <si>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</si>
  <si>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</si>
  <si>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</si>
  <si>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</si>
  <si>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</si>
  <si>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</si>
  <si>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</si>
  <si>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</si>
  <si>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</si>
  <si>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</si>
  <si>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</si>
  <si>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</si>
  <si>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</si>
  <si>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</si>
  <si>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</si>
  <si>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</si>
  <si>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</si>
  <si>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</si>
  <si>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</si>
  <si>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</si>
  <si>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</si>
  <si>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</si>
  <si>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</si>
  <si>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</si>
  <si>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</si>
  <si>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</si>
  <si>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</si>
  <si>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</si>
  <si>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</si>
  <si>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</si>
  <si>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</si>
  <si>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</si>
  <si>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</si>
  <si>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</si>
  <si>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</si>
  <si>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</si>
  <si>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</si>
  <si>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</si>
  <si>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</si>
  <si>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</si>
  <si>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</si>
  <si>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</si>
  <si>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</si>
  <si>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</si>
  <si>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</si>
  <si>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</si>
  <si>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</si>
  <si>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</si>
  <si>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</si>
  <si>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</si>
  <si>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</si>
  <si>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</si>
  <si>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</si>
  <si>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</si>
  <si>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</si>
  <si>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</si>
  <si>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</si>
  <si>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</si>
  <si>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</si>
  <si>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</si>
  <si>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</si>
  <si>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</si>
  <si>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</si>
  <si>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</si>
  <si>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</si>
  <si>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</si>
  <si>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</si>
  <si>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</si>
  <si>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</si>
  <si>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</si>
  <si>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</si>
  <si>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</si>
  <si>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</si>
  <si>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</si>
  <si>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</si>
  <si>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</si>
  <si>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</si>
  <si>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</si>
  <si>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</si>
  <si>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</si>
  <si>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</si>
  <si>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</si>
  <si>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</si>
  <si>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</si>
  <si>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</si>
  <si>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</si>
  <si>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</si>
  <si>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</si>
  <si>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</si>
  <si>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</si>
  <si>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</si>
  <si>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</si>
  <si>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</si>
  <si>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</si>
  <si>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</si>
  <si>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</si>
  <si>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</si>
  <si>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</si>
  <si>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</si>
  <si>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</si>
  <si>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</si>
  <si>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</si>
  <si>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</si>
  <si>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</si>
  <si>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</si>
  <si>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</si>
  <si>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</si>
  <si>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</si>
  <si>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</si>
  <si>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</si>
  <si>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</si>
  <si>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</si>
  <si>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</si>
  <si>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</si>
  <si>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</si>
  <si>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</si>
  <si>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</si>
  <si>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</si>
  <si>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</si>
  <si>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</si>
  <si>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</si>
  <si>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</si>
  <si>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</si>
  <si>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</si>
  <si>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</si>
  <si>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</si>
  <si>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</si>
  <si>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</si>
  <si>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</si>
  <si>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</si>
  <si>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</si>
  <si>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</si>
  <si>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</si>
  <si>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</si>
  <si>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</si>
  <si>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</si>
  <si>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</si>
  <si>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</si>
  <si>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</si>
  <si>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</si>
  <si>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</si>
  <si>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</si>
  <si>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</si>
  <si>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</si>
  <si>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</si>
  <si>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</si>
  <si>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</si>
  <si>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</si>
  <si>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</si>
  <si>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</si>
  <si>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</si>
  <si>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</si>
  <si>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</si>
  <si>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</si>
  <si>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</si>
  <si>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</si>
  <si>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</si>
  <si>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</si>
  <si>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</si>
  <si>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</si>
  <si>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</si>
  <si>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</si>
  <si>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</si>
  <si>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</si>
  <si>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</si>
  <si>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</si>
  <si>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</si>
  <si>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</si>
  <si>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</si>
  <si>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</si>
  <si>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</si>
  <si>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</si>
  <si>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</si>
  <si>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</si>
  <si>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</si>
  <si>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</si>
  <si>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</si>
  <si>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</si>
  <si>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</si>
  <si>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</si>
  <si>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</si>
  <si>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</si>
  <si>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</si>
  <si>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</si>
  <si>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</si>
  <si>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</si>
  <si>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</si>
  <si>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</si>
  <si>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</si>
  <si>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</si>
  <si>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</si>
  <si>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</si>
  <si>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</si>
  <si>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</si>
  <si>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</si>
  <si>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</si>
  <si>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</si>
  <si>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</si>
  <si>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</si>
  <si>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</si>
  <si>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</si>
  <si>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</si>
  <si>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</si>
  <si>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</si>
  <si>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</si>
  <si>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</si>
  <si>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</si>
  <si>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</si>
  <si>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</si>
  <si>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</si>
  <si>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</si>
  <si>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</si>
  <si>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</si>
  <si>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</si>
  <si>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</si>
  <si>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</si>
  <si>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</si>
  <si>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</si>
  <si>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</si>
  <si>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</si>
  <si>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</si>
  <si>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</si>
  <si>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</si>
  <si>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</si>
  <si>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</si>
  <si>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</si>
  <si>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</si>
  <si>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</si>
  <si>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</si>
  <si>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</si>
  <si>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</si>
  <si>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</si>
  <si>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</si>
  <si>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</si>
  <si>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</si>
  <si>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</si>
  <si>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</si>
  <si>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</si>
  <si>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</si>
  <si>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</si>
  <si>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</si>
  <si>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</si>
  <si>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</si>
  <si>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</si>
  <si>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</si>
  <si>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</si>
  <si>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</si>
  <si>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</si>
  <si>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</si>
  <si>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</si>
  <si>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</si>
  <si>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</si>
  <si>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</si>
  <si>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</si>
  <si>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</si>
  <si>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</si>
  <si>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</si>
  <si>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</si>
  <si>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</si>
  <si>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</si>
  <si>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</si>
  <si>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</si>
  <si>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</si>
  <si>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</si>
  <si>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</si>
  <si>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</si>
  <si>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</si>
  <si>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</si>
  <si>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</si>
  <si>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</si>
  <si>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</si>
  <si>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</si>
  <si>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</si>
  <si>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</si>
  <si>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</si>
  <si>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</si>
  <si>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</si>
  <si>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</si>
  <si>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</si>
  <si>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</si>
  <si>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</si>
  <si>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</si>
  <si>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</si>
  <si>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</si>
  <si>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</si>
  <si>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</si>
  <si>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</si>
  <si>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</si>
  <si>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</si>
  <si>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</si>
  <si>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</si>
  <si>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</si>
  <si>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</si>
  <si>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</si>
  <si>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</si>
  <si>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</si>
  <si>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</si>
  <si>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</si>
  <si>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</si>
  <si>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</si>
  <si>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</si>
  <si>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</si>
  <si>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</si>
  <si>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</si>
  <si>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</si>
  <si>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</si>
  <si>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</si>
  <si>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</si>
  <si>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</si>
  <si>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</si>
  <si>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</si>
  <si>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</si>
  <si>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</si>
  <si>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</si>
  <si>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</si>
  <si>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</si>
  <si>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</si>
  <si>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</si>
  <si>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</si>
  <si>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</si>
  <si>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</si>
  <si>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</si>
  <si>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</si>
  <si>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</si>
  <si>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</si>
  <si>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</si>
  <si>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</si>
  <si>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</si>
  <si>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</si>
  <si>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</si>
  <si>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</si>
  <si>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</si>
  <si>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</si>
  <si>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</si>
  <si>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</si>
  <si>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</si>
  <si>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</si>
  <si>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</si>
  <si>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</si>
  <si>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</si>
  <si>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</si>
  <si>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</si>
  <si>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</si>
  <si>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</si>
  <si>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</si>
  <si>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</si>
  <si>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</si>
  <si>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</si>
  <si>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</si>
  <si>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</si>
  <si>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</si>
  <si>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</si>
  <si>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</si>
  <si>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</si>
  <si>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</si>
  <si>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</si>
  <si>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</si>
  <si>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</si>
  <si>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</si>
  <si>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</si>
  <si>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</si>
  <si>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</si>
  <si>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</si>
  <si>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</si>
  <si>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</si>
  <si>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</si>
  <si>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</si>
  <si>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</si>
  <si>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</si>
  <si>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</si>
  <si>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</si>
  <si>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</si>
  <si>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</si>
  <si>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</si>
  <si>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</si>
  <si>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</si>
  <si>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</si>
  <si>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</si>
  <si>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</si>
  <si>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</si>
  <si>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</si>
  <si>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</si>
  <si>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</si>
  <si>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</si>
  <si>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</si>
  <si>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</si>
  <si>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</si>
  <si>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</si>
  <si>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</si>
  <si>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</si>
  <si>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</si>
  <si>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</si>
  <si>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</si>
  <si>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</si>
  <si>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</si>
  <si>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</si>
  <si>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</si>
  <si>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</si>
  <si>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</si>
  <si>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</si>
  <si>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</si>
  <si>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</si>
  <si>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</si>
  <si>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</si>
  <si>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</si>
  <si>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</si>
  <si>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</si>
  <si>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</si>
  <si>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</si>
  <si>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</si>
  <si>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</si>
  <si>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</si>
  <si>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</si>
  <si>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</si>
  <si>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</si>
  <si>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</si>
  <si>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</si>
  <si>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</si>
  <si>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</si>
  <si>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</si>
  <si>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</si>
  <si>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</si>
  <si>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</si>
  <si>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</si>
  <si>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</si>
  <si>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</si>
  <si>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</si>
  <si>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</si>
  <si>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</si>
  <si>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</si>
  <si>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</si>
  <si>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</si>
  <si>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</si>
  <si>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</si>
  <si>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</si>
  <si>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</si>
  <si>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</si>
  <si>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</si>
  <si>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</si>
  <si>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</si>
  <si>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</si>
  <si>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</si>
  <si>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</si>
  <si>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</si>
  <si>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</si>
  <si>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</si>
  <si>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</si>
  <si>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</si>
  <si>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</si>
  <si>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</si>
  <si>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</si>
  <si>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</si>
  <si>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</si>
  <si>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</si>
  <si>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</si>
  <si>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</si>
  <si>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</si>
  <si>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</si>
  <si>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</si>
  <si>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</si>
  <si>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</si>
  <si>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</si>
  <si>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</si>
  <si>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</si>
  <si>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</si>
  <si>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</si>
  <si>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</si>
  <si>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</si>
  <si>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</si>
  <si>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</si>
  <si>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</si>
  <si>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</si>
  <si>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</si>
  <si>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</si>
  <si>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</si>
  <si>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</si>
  <si>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</si>
  <si>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</si>
  <si>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</si>
  <si>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</si>
  <si>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</si>
  <si>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</si>
  <si>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</si>
  <si>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</si>
  <si>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</si>
  <si>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</si>
  <si>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</si>
  <si>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</si>
  <si>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</si>
  <si>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</si>
  <si>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</si>
  <si>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</si>
  <si>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</si>
  <si>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</si>
  <si>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</si>
  <si>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</si>
  <si>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</si>
  <si>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</si>
  <si>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</si>
  <si>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</si>
  <si>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</si>
  <si>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</si>
  <si>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</si>
  <si>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</si>
  <si>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</si>
  <si>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</si>
  <si>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</si>
  <si>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</si>
  <si>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</si>
  <si>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</si>
  <si>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</si>
  <si>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</si>
  <si>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</si>
  <si>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</si>
  <si>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</si>
  <si>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</si>
  <si>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</si>
  <si>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</si>
  <si>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</si>
  <si>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</si>
  <si>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</si>
  <si>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</si>
  <si>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</si>
  <si>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</si>
  <si>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</si>
  <si>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</si>
  <si>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</si>
  <si>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</si>
  <si>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</si>
  <si>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</si>
  <si>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</si>
  <si>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</si>
  <si>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</si>
  <si>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</si>
  <si>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</si>
  <si>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</si>
  <si>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</si>
  <si>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</si>
  <si>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</si>
  <si>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</si>
  <si>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</si>
  <si>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</si>
  <si>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</si>
  <si>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</si>
  <si>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</si>
  <si>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</si>
  <si>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</si>
  <si>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</si>
  <si>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</si>
  <si>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</si>
  <si>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</si>
  <si>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</si>
  <si>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</si>
  <si>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</si>
  <si>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</si>
  <si>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</si>
  <si>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</si>
  <si>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</si>
  <si>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</si>
  <si>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</si>
  <si>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</si>
  <si>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</si>
  <si>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</si>
  <si>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</si>
  <si>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</si>
  <si>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</si>
  <si>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</si>
  <si>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</si>
  <si>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</si>
  <si>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</si>
  <si>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</si>
  <si>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</si>
  <si>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</si>
  <si>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</si>
  <si>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</si>
  <si>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</si>
  <si>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</si>
  <si>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</si>
  <si>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</si>
  <si>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</si>
  <si>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</si>
  <si>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</si>
  <si>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</si>
  <si>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</si>
  <si>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</si>
  <si>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</si>
  <si>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</si>
  <si>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</si>
  <si>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</si>
  <si>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</si>
  <si>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</si>
  <si>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</si>
  <si>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</si>
  <si>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</si>
  <si>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</si>
  <si>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</si>
  <si>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</si>
  <si>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</si>
  <si>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</si>
  <si>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</si>
  <si>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</si>
  <si>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</si>
  <si>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</si>
  <si>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</si>
  <si>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</si>
  <si>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</si>
  <si>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</si>
  <si>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</si>
  <si>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</si>
  <si>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</si>
  <si>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</si>
  <si>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</si>
  <si>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</si>
  <si>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</si>
  <si>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</si>
  <si>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</si>
  <si>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</si>
  <si>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</si>
  <si>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</si>
  <si>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</si>
  <si>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</si>
  <si>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</si>
  <si>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</si>
  <si>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</si>
  <si>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</si>
  <si>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</si>
  <si>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</si>
  <si>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</si>
  <si>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</si>
  <si>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</si>
  <si>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</si>
  <si>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</si>
  <si>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</si>
  <si>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</si>
  <si>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</si>
  <si>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</si>
  <si>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</si>
  <si>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</si>
  <si>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</si>
  <si>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</si>
  <si>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</si>
  <si>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</si>
  <si>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</si>
  <si>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</si>
  <si>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</si>
  <si>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</si>
  <si>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</si>
  <si>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</si>
  <si>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</si>
  <si>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</si>
  <si>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</si>
  <si>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</si>
  <si>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</si>
  <si>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</si>
  <si>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</si>
  <si>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</si>
  <si>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</si>
  <si>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</si>
  <si>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</si>
  <si>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</si>
  <si>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</si>
  <si>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</si>
  <si>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</si>
  <si>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</si>
  <si>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</si>
  <si>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</si>
  <si>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</si>
  <si>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</si>
  <si>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</si>
  <si>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</si>
  <si>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</si>
  <si>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</si>
  <si>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</si>
  <si>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</si>
  <si>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</si>
  <si>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</si>
  <si>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</si>
  <si>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</si>
  <si>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</si>
  <si>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</si>
  <si>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</si>
  <si>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</si>
  <si>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</si>
  <si>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</si>
  <si>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</si>
  <si>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</si>
  <si>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</si>
  <si>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</si>
  <si>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</si>
  <si>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</si>
  <si>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</si>
  <si>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</si>
  <si>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</si>
  <si>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</si>
  <si>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</si>
  <si>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</si>
  <si>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</si>
  <si>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</si>
  <si>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</si>
  <si>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</si>
  <si>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</si>
  <si>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</si>
  <si>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</si>
  <si>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</si>
  <si>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</si>
  <si>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</si>
  <si>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</si>
  <si>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</si>
  <si>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</si>
  <si>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</si>
  <si>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</si>
  <si>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</si>
  <si>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</si>
  <si>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</si>
  <si>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</si>
  <si>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</si>
  <si>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</si>
  <si>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</si>
  <si>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</si>
  <si>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</si>
  <si>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</si>
  <si>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</si>
  <si>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</si>
  <si>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</si>
  <si>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</si>
  <si>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</si>
  <si>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</si>
  <si>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</si>
  <si>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</si>
  <si>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</si>
  <si>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</si>
  <si>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</si>
  <si>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</si>
  <si>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</si>
  <si>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</si>
  <si>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</si>
  <si>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</si>
  <si>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</si>
  <si>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</si>
  <si>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</si>
  <si>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</si>
  <si>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</si>
  <si>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</si>
  <si>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</si>
  <si>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</si>
  <si>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</si>
  <si>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</si>
  <si>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</si>
  <si>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</si>
  <si>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</si>
  <si>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</si>
  <si>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</si>
  <si>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</si>
  <si>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</si>
  <si>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</si>
  <si>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</si>
  <si>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</si>
  <si>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</si>
  <si>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</si>
  <si>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</si>
  <si>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</si>
  <si>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</si>
  <si>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</si>
  <si>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</si>
  <si>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</si>
  <si>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</si>
  <si>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</si>
  <si>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</si>
  <si>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</si>
  <si>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</si>
  <si>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</si>
  <si>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</si>
  <si>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</si>
  <si>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</si>
  <si>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</si>
  <si>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</si>
  <si>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</si>
  <si>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</si>
  <si>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</si>
  <si>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</si>
  <si>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</si>
  <si>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</si>
  <si>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</si>
  <si>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</si>
  <si>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</si>
  <si>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</si>
  <si>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</si>
  <si>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</si>
  <si>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</si>
  <si>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</si>
  <si>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</si>
  <si>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</si>
  <si>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</si>
  <si>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</si>
  <si>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</si>
  <si>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</si>
  <si>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</si>
  <si>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</si>
  <si>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</si>
  <si>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</si>
  <si>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</si>
  <si>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</si>
  <si>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</si>
  <si>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</si>
  <si>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</si>
  <si>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</si>
  <si>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</si>
  <si>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</si>
  <si>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</si>
  <si>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</si>
  <si>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</si>
  <si>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</si>
  <si>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</si>
  <si>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</si>
  <si>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</si>
  <si>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</si>
  <si>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</si>
  <si>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</si>
  <si>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</si>
  <si>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</si>
  <si>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</si>
  <si>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</si>
  <si>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</si>
  <si>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</si>
  <si>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</si>
  <si>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</si>
  <si>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</si>
  <si>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</si>
  <si>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</si>
  <si>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</si>
  <si>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</si>
  <si>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</si>
  <si>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</si>
  <si>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</si>
  <si>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</si>
  <si>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</si>
  <si>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</si>
  <si>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</si>
  <si>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</si>
  <si>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</si>
  <si>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</si>
  <si>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</si>
  <si>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</si>
  <si>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</si>
  <si>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</si>
  <si>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</si>
  <si>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</si>
  <si>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</si>
  <si>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</si>
  <si>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</si>
  <si>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</si>
  <si>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</si>
  <si>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</si>
  <si>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</si>
  <si>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</si>
  <si>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</si>
  <si>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</si>
  <si>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</si>
  <si>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</si>
  <si>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</si>
  <si>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</si>
  <si>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</si>
  <si>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</si>
  <si>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</si>
  <si>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</si>
  <si>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</si>
  <si>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</si>
  <si>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</si>
  <si>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</si>
  <si>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</si>
  <si>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</si>
  <si>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</si>
  <si>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</si>
  <si>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</si>
  <si>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</si>
  <si>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</si>
  <si>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</si>
  <si>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</si>
  <si>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</si>
  <si>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</si>
  <si>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</si>
  <si>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</si>
  <si>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</si>
  <si>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</si>
  <si>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</si>
  <si>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</si>
  <si>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</si>
  <si>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</si>
  <si>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</si>
  <si>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</si>
  <si>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</si>
  <si>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</si>
  <si>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</si>
  <si>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</si>
  <si>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</si>
  <si>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</si>
  <si>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</si>
  <si>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</si>
  <si>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</si>
  <si>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</si>
  <si>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</si>
  <si>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</si>
  <si>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</si>
  <si>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</si>
  <si>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</si>
  <si>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</si>
  <si>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</si>
  <si>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</si>
  <si>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</si>
  <si>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</si>
  <si>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</si>
  <si>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</si>
  <si>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</si>
  <si>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</si>
  <si>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</si>
  <si>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</si>
  <si>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</si>
  <si>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</si>
  <si>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</si>
  <si>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</si>
  <si>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</si>
  <si>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</si>
  <si>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</si>
  <si>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</si>
  <si>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</si>
  <si>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</si>
  <si>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</si>
  <si>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</si>
  <si>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</si>
  <si>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</si>
  <si>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</si>
  <si>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</si>
  <si>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</si>
  <si>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</si>
  <si>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</si>
  <si>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</si>
  <si>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</si>
  <si>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</si>
  <si>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</si>
  <si>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</si>
  <si>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</si>
  <si>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</si>
  <si>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</si>
  <si>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</si>
  <si>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</si>
  <si>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</si>
  <si>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</si>
  <si>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</si>
  <si>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</si>
  <si>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</si>
  <si>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</si>
  <si>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</si>
  <si>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</si>
  <si>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</si>
  <si>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</si>
  <si>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</si>
  <si>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</si>
  <si>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</si>
  <si>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</si>
  <si>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</si>
  <si>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</si>
  <si>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</si>
  <si>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</si>
  <si>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</si>
  <si>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</si>
  <si>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</si>
  <si>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</si>
  <si>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</si>
  <si>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</si>
  <si>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</si>
  <si>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</si>
  <si>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</si>
  <si>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</si>
  <si>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</si>
  <si>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</si>
  <si>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</si>
  <si>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</si>
  <si>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</si>
  <si>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</si>
  <si>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</si>
  <si>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</si>
  <si>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</si>
  <si>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</si>
  <si>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</si>
  <si>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</si>
  <si>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</si>
  <si>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</si>
  <si>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</si>
  <si>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</si>
  <si>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</si>
  <si>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</si>
  <si>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</si>
  <si>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</si>
  <si>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</si>
  <si>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</si>
  <si>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</si>
  <si>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</si>
  <si>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</si>
  <si>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</si>
  <si>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</si>
  <si>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</si>
  <si>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</si>
  <si>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</si>
  <si>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</si>
  <si>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</si>
  <si>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</si>
  <si>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</si>
  <si>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</si>
  <si>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</si>
  <si>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</si>
  <si>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</si>
  <si>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</si>
  <si>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</si>
  <si>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</si>
  <si>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</si>
  <si>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</si>
  <si>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</si>
  <si>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</si>
  <si>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</si>
  <si>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</si>
  <si>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</si>
  <si>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</si>
  <si>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</si>
  <si>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</si>
  <si>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</si>
  <si>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</si>
  <si>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</si>
  <si>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</si>
  <si>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</si>
  <si>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</si>
  <si>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</si>
  <si>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</si>
  <si>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</si>
  <si>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</si>
  <si>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</si>
  <si>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</si>
  <si>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</si>
  <si>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</si>
  <si>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</si>
  <si>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</si>
  <si>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</si>
  <si>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</si>
  <si>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</si>
  <si>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</si>
  <si>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</si>
  <si>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</si>
  <si>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</si>
  <si>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</si>
  <si>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</si>
  <si>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</si>
  <si>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</si>
  <si>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</si>
  <si>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</si>
  <si>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</si>
  <si>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</si>
  <si>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</si>
  <si>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</si>
  <si>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</si>
  <si>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</si>
  <si>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</si>
  <si>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</si>
  <si>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</si>
  <si>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</si>
  <si>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</si>
  <si>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</si>
  <si>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</si>
  <si>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</si>
  <si>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</si>
  <si>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</si>
  <si>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</si>
  <si>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</si>
  <si>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</si>
  <si>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</si>
  <si>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</si>
  <si>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</si>
  <si>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</si>
  <si>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</si>
  <si>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</si>
  <si>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</si>
  <si>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</si>
  <si>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</si>
  <si>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</si>
  <si>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</si>
  <si>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</si>
  <si>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</si>
  <si>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</si>
  <si>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</si>
  <si>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</si>
  <si>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</si>
  <si>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</si>
  <si>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</si>
  <si>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</si>
  <si>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</si>
  <si>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</si>
  <si>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</si>
  <si>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</si>
  <si>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</si>
  <si>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</si>
  <si>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</si>
  <si>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</si>
  <si>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</si>
  <si>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</si>
  <si>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</si>
  <si>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</si>
  <si>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</si>
  <si>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</si>
  <si>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</si>
  <si>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</si>
  <si>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</si>
  <si>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</si>
  <si>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</si>
  <si>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</si>
  <si>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</si>
  <si>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</si>
  <si>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</si>
  <si>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</si>
  <si>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</si>
  <si>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</si>
  <si>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</si>
  <si>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</si>
  <si>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</si>
  <si>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</si>
  <si>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</si>
  <si>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</si>
  <si>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</si>
  <si>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</si>
  <si>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</si>
  <si>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</si>
  <si>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</si>
  <si>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</si>
  <si>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</si>
  <si>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</si>
  <si>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</si>
  <si>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</si>
  <si>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</si>
  <si>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</si>
  <si>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</si>
  <si>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</si>
  <si>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</si>
  <si>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</si>
  <si>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</si>
  <si>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</si>
  <si>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</si>
  <si>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</si>
  <si>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</si>
  <si>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</si>
  <si>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</si>
  <si>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</si>
  <si>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</si>
  <si>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</si>
  <si>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</si>
  <si>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</si>
  <si>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</si>
  <si>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</si>
  <si>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</si>
  <si>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</si>
  <si>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</si>
  <si>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</si>
  <si>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</si>
  <si>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</si>
  <si>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</si>
  <si>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</si>
  <si>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</si>
  <si>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</si>
  <si>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</si>
  <si>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</si>
  <si>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</si>
  <si>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</si>
  <si>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</si>
  <si>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</si>
  <si>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</si>
  <si>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</si>
  <si>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</si>
  <si>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</si>
  <si>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</si>
  <si>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</si>
  <si>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</si>
  <si>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</si>
  <si>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</si>
  <si>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</si>
  <si>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</si>
  <si>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</si>
  <si>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</si>
  <si>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</si>
  <si>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</si>
  <si>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</si>
  <si>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</si>
  <si>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</si>
  <si>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</si>
  <si>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</si>
  <si>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</si>
  <si>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</si>
  <si>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</si>
  <si>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</si>
  <si>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</si>
  <si>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</si>
  <si>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</si>
  <si>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</si>
  <si>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</si>
  <si>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</si>
  <si>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</si>
  <si>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</si>
  <si>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</si>
  <si>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</si>
  <si>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</si>
  <si>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</si>
  <si>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</si>
  <si>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</si>
  <si>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</si>
  <si>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</si>
  <si>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</si>
  <si>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</si>
  <si>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</si>
  <si>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</si>
  <si>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</si>
  <si>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</si>
  <si>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</si>
  <si>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</si>
  <si>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</si>
  <si>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</si>
  <si>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</si>
  <si>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</si>
  <si>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</si>
  <si>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</si>
  <si>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</si>
  <si>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</si>
  <si>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</si>
  <si>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</si>
  <si>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</si>
  <si>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</si>
  <si>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</si>
  <si>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</si>
  <si>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</si>
  <si>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</si>
  <si>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</si>
  <si>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</si>
  <si>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</si>
  <si>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</si>
  <si>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</si>
  <si>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</si>
  <si>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</si>
  <si>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</si>
  <si>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</si>
  <si>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</si>
  <si>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</si>
  <si>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</si>
  <si>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</si>
  <si>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</si>
  <si>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</si>
  <si>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</si>
  <si>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</si>
  <si>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</si>
  <si>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</si>
  <si>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</si>
  <si>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</si>
  <si>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</si>
  <si>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</si>
  <si>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</si>
  <si>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</si>
  <si>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</si>
  <si>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</si>
  <si>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</si>
  <si>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</si>
  <si>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</si>
  <si>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</si>
  <si>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</si>
  <si>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</si>
  <si>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</si>
  <si>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</si>
  <si>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</si>
  <si>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</si>
  <si>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</si>
  <si>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</si>
  <si>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</si>
  <si>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</si>
  <si>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</si>
  <si>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</si>
  <si>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</si>
  <si>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</si>
  <si>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</si>
  <si>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</si>
  <si>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</si>
  <si>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</si>
  <si>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</si>
  <si>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</si>
  <si>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</si>
  <si>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</si>
  <si>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</si>
  <si>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</si>
  <si>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</si>
  <si>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</si>
  <si>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</si>
  <si>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</si>
  <si>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</si>
  <si>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</si>
  <si>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</si>
  <si>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</si>
  <si>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</si>
  <si>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</si>
  <si>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</si>
  <si>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</si>
  <si>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</si>
  <si>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</si>
  <si>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</si>
  <si>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</si>
  <si>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</si>
  <si>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</si>
  <si>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</si>
  <si>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</si>
  <si>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</si>
  <si>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</si>
  <si>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</si>
  <si>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</si>
  <si>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</si>
  <si>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</si>
  <si>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</si>
  <si>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</si>
  <si>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</si>
  <si>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</si>
  <si>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</si>
  <si>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</si>
  <si>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</si>
  <si>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</si>
  <si>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</si>
  <si>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</si>
  <si>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</si>
  <si>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</si>
  <si>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</si>
  <si>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</si>
  <si>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</si>
  <si>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</si>
  <si>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</si>
  <si>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</si>
  <si>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</si>
  <si>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</si>
  <si>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</si>
  <si>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</si>
  <si>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</si>
  <si>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</si>
  <si>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</si>
  <si>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</si>
  <si>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</si>
  <si>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</si>
  <si>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</si>
  <si>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</si>
  <si>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</si>
  <si>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</si>
  <si>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</si>
  <si>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</si>
  <si>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</si>
  <si>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</si>
  <si>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</si>
  <si>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</si>
  <si>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</si>
  <si>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</si>
  <si>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</si>
  <si>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</si>
  <si>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</si>
  <si>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</si>
  <si>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</si>
  <si>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</si>
  <si>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</si>
  <si>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</si>
  <si>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</si>
  <si>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</si>
  <si>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</si>
  <si>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</si>
  <si>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</si>
  <si>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</si>
  <si>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</si>
  <si>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</si>
  <si>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</si>
  <si>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</si>
  <si>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</si>
  <si>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</si>
  <si>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</si>
  <si>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</si>
  <si>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</si>
  <si>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</si>
  <si>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</si>
  <si>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</si>
  <si>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</si>
  <si>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</si>
  <si>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</si>
  <si>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</si>
  <si>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</si>
  <si>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</si>
  <si>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</si>
  <si>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</si>
  <si>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</si>
  <si>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</si>
  <si>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</si>
  <si>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</si>
  <si>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</si>
  <si>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</si>
  <si>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</si>
  <si>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</si>
  <si>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</si>
  <si>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</si>
  <si>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</si>
  <si>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</si>
  <si>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</si>
  <si>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</si>
  <si>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</si>
  <si>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</si>
  <si>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</si>
  <si>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</si>
  <si>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</si>
  <si>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</si>
  <si>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</si>
  <si>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</si>
  <si>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</si>
  <si>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</si>
  <si>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</si>
  <si>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</si>
  <si>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</si>
  <si>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</si>
  <si>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</si>
  <si>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</si>
  <si>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</si>
  <si>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</si>
  <si>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</si>
  <si>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</si>
  <si>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</si>
  <si>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</si>
  <si>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</si>
  <si>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</si>
  <si>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</si>
  <si>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</si>
  <si>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</si>
  <si>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</si>
  <si>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</si>
  <si>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</si>
  <si>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</si>
  <si>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</si>
  <si>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</si>
  <si>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</si>
  <si>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</si>
  <si>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</si>
  <si>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</si>
  <si>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</si>
  <si>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</si>
  <si>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</si>
  <si>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</si>
  <si>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</si>
  <si>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</si>
  <si>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</si>
  <si>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</si>
  <si>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</si>
  <si>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</si>
  <si>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</si>
  <si>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</si>
  <si>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</si>
  <si>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</si>
  <si>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</si>
  <si>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</si>
  <si>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</si>
  <si>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</si>
  <si>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</si>
  <si>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</si>
  <si>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</si>
  <si>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</si>
  <si>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</si>
  <si>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</si>
  <si>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</si>
  <si>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</si>
  <si>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</si>
  <si>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</si>
  <si>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</si>
  <si>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</si>
  <si>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</si>
  <si>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</si>
  <si>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</si>
  <si>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</si>
  <si>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</si>
  <si>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</si>
  <si>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</si>
  <si>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</si>
  <si>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</si>
  <si>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</si>
  <si>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</si>
  <si>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</si>
  <si>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</si>
  <si>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</si>
  <si>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</si>
  <si>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</si>
  <si>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</si>
  <si>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</si>
  <si>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</si>
  <si>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</si>
  <si>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</si>
  <si>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</si>
  <si>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</si>
  <si>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</si>
  <si>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</si>
  <si>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</si>
  <si>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</si>
  <si>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</si>
  <si>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</si>
  <si>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</si>
  <si>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</si>
  <si>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</si>
  <si>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</si>
  <si>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</si>
  <si>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</si>
  <si>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</si>
  <si>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</si>
  <si>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</si>
  <si>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</si>
  <si>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</si>
  <si>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</si>
  <si>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</si>
  <si>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</si>
  <si>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</si>
  <si>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</si>
  <si>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</si>
  <si>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</si>
  <si>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</si>
  <si>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</si>
  <si>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</si>
  <si>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</si>
  <si>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</si>
  <si>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</si>
  <si>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</si>
  <si>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</si>
  <si>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</si>
  <si>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</si>
  <si>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</si>
  <si>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</si>
  <si>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</si>
  <si>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</si>
  <si>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</si>
  <si>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</si>
  <si>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</si>
  <si>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</si>
  <si>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</si>
  <si>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</si>
  <si>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</si>
  <si>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</si>
  <si>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</si>
  <si>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</si>
  <si>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</si>
  <si>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</si>
  <si>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</si>
  <si>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</si>
  <si>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</si>
  <si>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</si>
  <si>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</si>
  <si>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</si>
  <si>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</si>
  <si>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</si>
  <si>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</si>
  <si>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</si>
  <si>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</si>
  <si>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</si>
  <si>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</si>
  <si>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</si>
  <si>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</si>
  <si>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</si>
  <si>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</si>
  <si>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</si>
  <si>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</si>
  <si>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</si>
  <si>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</si>
  <si>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</si>
  <si>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</si>
  <si>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</si>
  <si>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</si>
  <si>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</si>
  <si>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</si>
  <si>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</si>
  <si>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</si>
  <si>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</si>
  <si>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</si>
  <si>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</si>
  <si>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</si>
  <si>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</si>
  <si>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</si>
  <si>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</si>
  <si>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</si>
  <si>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</si>
  <si>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</si>
  <si>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</si>
  <si>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</si>
  <si>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</si>
  <si>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</si>
  <si>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</si>
  <si>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</si>
  <si>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</si>
  <si>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</si>
  <si>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</si>
  <si>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</si>
  <si>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</si>
  <si>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</si>
  <si>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</si>
  <si>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</si>
  <si>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</si>
  <si>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</si>
  <si>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</si>
  <si>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</si>
  <si>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</si>
  <si>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</si>
  <si>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</si>
  <si>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</si>
  <si>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</si>
  <si>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</si>
  <si>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</si>
  <si>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</si>
  <si>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</si>
  <si>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</si>
  <si>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</si>
  <si>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</si>
  <si>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</si>
  <si>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</si>
  <si>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</si>
  <si>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</si>
  <si>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</si>
  <si>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</si>
  <si>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</si>
  <si>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</si>
  <si>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</si>
  <si>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</si>
  <si>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</si>
  <si>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</si>
  <si>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</si>
  <si>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</si>
  <si>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</si>
  <si>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</si>
  <si>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</si>
  <si>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</si>
  <si>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</si>
  <si>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</si>
  <si>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</si>
  <si>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</si>
  <si>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</si>
  <si>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</si>
  <si>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</si>
  <si>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</si>
  <si>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</si>
  <si>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</si>
  <si>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</si>
  <si>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</si>
  <si>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</si>
  <si>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</si>
  <si>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</si>
  <si>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</si>
  <si>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</si>
  <si>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</si>
  <si>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</si>
  <si>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</si>
  <si>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</si>
  <si>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</si>
  <si>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</si>
  <si>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</si>
  <si>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</si>
  <si>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</si>
  <si>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</si>
  <si>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</si>
  <si>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</si>
  <si>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</si>
  <si>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</si>
  <si>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</si>
  <si>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</si>
  <si>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</si>
  <si>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</si>
  <si>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</si>
  <si>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</si>
  <si>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</si>
  <si>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</si>
  <si>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</si>
  <si>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</si>
  <si>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</si>
  <si>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</si>
  <si>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</si>
  <si>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</si>
  <si>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</si>
  <si>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</si>
  <si>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</si>
  <si>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</si>
  <si>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</si>
  <si>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</si>
  <si>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</si>
  <si>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</si>
  <si>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</si>
  <si>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</si>
  <si>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</si>
  <si>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</si>
  <si>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</si>
  <si>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</si>
  <si>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</si>
  <si>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</si>
  <si>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</si>
  <si>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</si>
  <si>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</si>
  <si>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</si>
  <si>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</si>
  <si>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</si>
  <si>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</si>
  <si>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</si>
  <si>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</si>
  <si>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</si>
  <si>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</si>
  <si>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</si>
  <si>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</si>
  <si>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</si>
  <si>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</si>
  <si>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</si>
  <si>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</si>
  <si>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</si>
  <si>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</si>
  <si>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</si>
  <si>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</si>
  <si>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</si>
  <si>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</si>
  <si>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</si>
  <si>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</si>
  <si>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</si>
  <si>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</si>
  <si>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</si>
  <si>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</si>
  <si>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</si>
  <si>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</si>
  <si>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</si>
  <si>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</si>
  <si>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</si>
  <si>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</si>
  <si>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</si>
  <si>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</si>
  <si>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</si>
  <si>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</si>
  <si>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</si>
  <si>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</si>
  <si>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</si>
  <si>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</si>
  <si>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</si>
  <si>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</si>
  <si>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</si>
  <si>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</si>
  <si>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</si>
  <si>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</si>
  <si>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</si>
  <si>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</si>
  <si>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</si>
  <si>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</si>
  <si>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</si>
  <si>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</si>
  <si>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</si>
  <si>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</si>
  <si>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</si>
  <si>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</si>
  <si>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</si>
  <si>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</si>
  <si>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</si>
  <si>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</si>
  <si>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</si>
  <si>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</si>
  <si>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</si>
  <si>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</si>
  <si>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</si>
  <si>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</si>
  <si>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</si>
  <si>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</si>
  <si>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</si>
  <si>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</si>
  <si>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</si>
  <si>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</si>
  <si>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</si>
  <si>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</si>
  <si>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</si>
  <si>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</si>
  <si>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</si>
  <si>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</si>
  <si>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</si>
  <si>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</si>
  <si>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</si>
  <si>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</si>
  <si>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</si>
  <si>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</si>
  <si>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</si>
  <si>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</si>
  <si>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</si>
  <si>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</si>
  <si>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</si>
  <si>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</si>
  <si>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</si>
  <si>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</si>
  <si>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</si>
  <si>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</si>
  <si>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</si>
  <si>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</si>
  <si>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</si>
  <si>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</si>
  <si>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</si>
  <si>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</si>
  <si>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</si>
  <si>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</si>
  <si>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</si>
  <si>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</si>
  <si>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</si>
  <si>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</si>
  <si>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</si>
  <si>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</si>
  <si>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</si>
  <si>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</si>
  <si>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</si>
  <si>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</si>
  <si>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</si>
  <si>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</si>
  <si>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</si>
  <si>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</si>
  <si>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</si>
  <si>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</si>
  <si>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</si>
  <si>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</si>
  <si>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</si>
  <si>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</si>
  <si>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</si>
  <si>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</si>
  <si>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</si>
  <si>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</si>
  <si>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</si>
  <si>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</si>
  <si>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</si>
  <si>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</si>
  <si>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</si>
  <si>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</si>
  <si>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</si>
  <si>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</si>
  <si>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</si>
  <si>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</si>
  <si>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</si>
  <si>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</si>
  <si>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</si>
  <si>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</si>
  <si>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</si>
  <si>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</si>
  <si>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</si>
  <si>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</si>
  <si>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</si>
  <si>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</si>
  <si>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</si>
  <si>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</si>
  <si>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</si>
  <si>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</si>
  <si>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</si>
  <si>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</si>
  <si>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</si>
  <si>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</si>
  <si>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</si>
  <si>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</si>
  <si>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</si>
  <si>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</si>
  <si>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</si>
  <si>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</si>
  <si>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</si>
  <si>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</si>
  <si>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</si>
  <si>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</si>
  <si>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</si>
  <si>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</si>
  <si>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</si>
  <si>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</si>
  <si>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</si>
  <si>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</si>
  <si>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</si>
  <si>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</si>
  <si>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</si>
  <si>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</si>
  <si>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</si>
  <si>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</si>
  <si>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</si>
  <si>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</si>
  <si>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</si>
  <si>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</si>
  <si>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</si>
  <si>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</si>
  <si>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</si>
  <si>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</si>
  <si>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</si>
  <si>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</si>
  <si>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</si>
  <si>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</si>
  <si>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</si>
  <si>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</si>
  <si>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</si>
  <si>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</si>
  <si>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</si>
  <si>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</si>
  <si>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</si>
  <si>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</si>
  <si>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</si>
  <si>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</si>
  <si>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</si>
  <si>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</si>
  <si>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</si>
  <si>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</si>
  <si>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</si>
  <si>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</si>
  <si>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</si>
  <si>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</si>
  <si>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</si>
  <si>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</si>
  <si>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</si>
  <si>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</si>
  <si>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</si>
  <si>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</si>
  <si>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</si>
  <si>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</si>
  <si>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</si>
  <si>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</si>
  <si>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</si>
  <si>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</si>
  <si>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</si>
  <si>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</si>
  <si>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</si>
  <si>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</si>
  <si>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</si>
  <si>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</si>
  <si>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</si>
  <si>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</si>
  <si>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</si>
  <si>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</si>
  <si>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</si>
  <si>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</si>
  <si>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</si>
  <si>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</si>
  <si>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</si>
  <si>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</si>
  <si>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</si>
  <si>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</si>
  <si>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</si>
  <si>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</si>
  <si>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</si>
  <si>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</si>
  <si>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</si>
  <si>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</si>
  <si>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</si>
  <si>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</si>
  <si>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</si>
  <si>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</si>
  <si>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</si>
  <si>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</si>
  <si>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</si>
  <si>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</si>
  <si>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</si>
  <si>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</si>
  <si>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</si>
  <si>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</si>
  <si>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</si>
  <si>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</si>
  <si>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</si>
  <si>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</si>
  <si>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</si>
  <si>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</si>
  <si>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</si>
  <si>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</si>
  <si>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</si>
  <si>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</si>
  <si>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</si>
  <si>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</si>
  <si>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</si>
  <si>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</si>
  <si>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</si>
  <si>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</si>
  <si>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</si>
  <si>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</si>
  <si>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</si>
  <si>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</si>
  <si>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</si>
  <si>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</si>
  <si>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</si>
  <si>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</si>
  <si>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</si>
  <si>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</si>
  <si>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</si>
  <si>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</si>
  <si>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</si>
  <si>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</si>
  <si>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</si>
  <si>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</si>
  <si>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</si>
  <si>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</si>
  <si>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</si>
  <si>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</si>
  <si>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</si>
  <si>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</si>
  <si>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</si>
  <si>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</si>
  <si>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</si>
  <si>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</si>
  <si>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</si>
  <si>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</si>
  <si>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</si>
  <si>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</si>
  <si>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</si>
  <si>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</si>
  <si>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</si>
  <si>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</si>
  <si>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</si>
  <si>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</si>
  <si>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</si>
  <si>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</si>
  <si>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</si>
  <si>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</si>
  <si>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</si>
  <si>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</si>
  <si>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</si>
  <si>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</si>
  <si>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</si>
  <si>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</si>
  <si>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</si>
  <si>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</si>
  <si>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</si>
  <si>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</si>
  <si>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</si>
  <si>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</si>
  <si>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</si>
  <si>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</si>
  <si>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</si>
  <si>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</si>
  <si>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</si>
  <si>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</si>
  <si>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</si>
  <si>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</si>
  <si>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</si>
  <si>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</si>
  <si>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</si>
  <si>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</si>
  <si>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</si>
  <si>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</si>
  <si>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</si>
  <si>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</si>
  <si>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</si>
  <si>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</si>
  <si>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</si>
  <si>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</si>
  <si>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</si>
  <si>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</si>
  <si>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</si>
  <si>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</si>
  <si>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</si>
  <si>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</si>
  <si>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</si>
  <si>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</si>
  <si>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</si>
  <si>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</si>
  <si>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</si>
  <si>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</si>
  <si>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</si>
  <si>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</si>
  <si>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</si>
  <si>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</si>
  <si>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</si>
  <si>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</si>
  <si>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</si>
  <si>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</si>
  <si>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</si>
  <si>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</si>
  <si>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</si>
  <si>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</si>
  <si>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</si>
  <si>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</si>
  <si>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</si>
  <si>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</si>
  <si>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</si>
  <si>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</si>
  <si>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</si>
  <si>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</si>
  <si>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</si>
  <si>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</si>
  <si>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</si>
  <si>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</si>
  <si>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</si>
  <si>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</si>
  <si>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</si>
  <si>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</si>
  <si>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</si>
  <si>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</si>
  <si>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</si>
  <si>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</si>
  <si>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</si>
  <si>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</si>
  <si>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</si>
  <si>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</si>
  <si>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</si>
  <si>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</si>
  <si>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</si>
  <si>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</si>
  <si>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</si>
  <si>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</si>
  <si>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</si>
  <si>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</si>
  <si>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</si>
  <si>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</si>
  <si>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</si>
  <si>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</si>
  <si>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</si>
  <si>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</si>
  <si>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</si>
  <si>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</si>
  <si>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</si>
  <si>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</si>
  <si>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</si>
  <si>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</si>
  <si>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</si>
  <si>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</si>
  <si>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</si>
  <si>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</si>
  <si>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</si>
  <si>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</si>
  <si>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</si>
  <si>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</si>
  <si>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</si>
  <si>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</si>
  <si>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</si>
  <si>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</si>
  <si>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</si>
  <si>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</si>
  <si>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</si>
  <si>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</si>
  <si>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</si>
  <si>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</si>
  <si>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</si>
  <si>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</si>
  <si>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</si>
  <si>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</si>
  <si>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</si>
  <si>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</si>
  <si>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</si>
  <si>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</si>
  <si>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</si>
  <si>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</si>
  <si>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</si>
  <si>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</si>
  <si>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</si>
  <si>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</si>
  <si>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</si>
  <si>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</si>
  <si>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</si>
  <si>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</si>
  <si>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</si>
  <si>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</si>
  <si>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</si>
  <si>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</si>
  <si>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</si>
  <si>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</si>
  <si>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</si>
  <si>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</si>
  <si>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</si>
  <si>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</si>
  <si>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</si>
  <si>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</si>
  <si>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</si>
  <si>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</si>
  <si>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</si>
  <si>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</si>
  <si>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</si>
  <si>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</si>
  <si>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</si>
  <si>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</si>
  <si>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</si>
  <si>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</si>
  <si>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</si>
  <si>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</si>
  <si>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</si>
  <si>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</si>
  <si>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</si>
  <si>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</si>
  <si>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</si>
  <si>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</si>
  <si>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</si>
  <si>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</si>
  <si>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</si>
  <si>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</si>
  <si>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</si>
  <si>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</si>
  <si>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</si>
  <si>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</si>
  <si>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</si>
  <si>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</si>
  <si>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</si>
  <si>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</si>
  <si>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</si>
  <si>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</si>
  <si>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</si>
  <si>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</si>
  <si>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</si>
  <si>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</si>
  <si>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</si>
  <si>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</si>
  <si>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</si>
  <si>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</si>
  <si>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</si>
  <si>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</si>
  <si>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</si>
  <si>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</si>
  <si>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</si>
  <si>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</si>
  <si>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</si>
  <si>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</si>
  <si>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</si>
  <si>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</si>
  <si>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</si>
  <si>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</si>
  <si>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</si>
  <si>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</si>
  <si>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</si>
  <si>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</si>
  <si>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</si>
  <si>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</si>
  <si>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</si>
  <si>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</si>
  <si>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</si>
  <si>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</si>
  <si>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</si>
  <si>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</si>
  <si>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</si>
  <si>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</si>
  <si>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</si>
  <si>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</si>
  <si>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</si>
  <si>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</si>
  <si>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</si>
  <si>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</si>
  <si>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</si>
  <si>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</si>
  <si>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</si>
  <si>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</si>
  <si>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</si>
  <si>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</si>
  <si>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</si>
  <si>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</si>
  <si>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</si>
  <si>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</si>
  <si>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</si>
  <si>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</si>
  <si>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</si>
  <si>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</si>
  <si>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</si>
  <si>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</si>
  <si>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</si>
  <si>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</si>
  <si>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</si>
  <si>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</si>
  <si>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</si>
  <si>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</si>
  <si>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</si>
  <si>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</si>
  <si>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</si>
  <si>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</si>
  <si>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</si>
  <si>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</si>
  <si>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</si>
  <si>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</si>
  <si>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</si>
  <si>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</si>
  <si>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</si>
  <si>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</si>
  <si>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</si>
  <si>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</si>
  <si>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</si>
  <si>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</si>
  <si>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</si>
  <si>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</si>
  <si>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</si>
  <si>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</si>
  <si>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</si>
  <si>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</si>
  <si>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</si>
  <si>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</si>
  <si>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</si>
  <si>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</si>
  <si>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</si>
  <si>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</si>
  <si>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</si>
  <si>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</si>
  <si>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</si>
  <si>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</si>
  <si>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</si>
  <si>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</si>
  <si>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</si>
  <si>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</si>
  <si>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</si>
  <si>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</si>
  <si>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</si>
  <si>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</si>
  <si>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</si>
  <si>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</si>
  <si>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</si>
  <si>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</si>
  <si>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</si>
  <si>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</si>
  <si>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</si>
  <si>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</si>
  <si>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</si>
  <si>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</si>
  <si>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</si>
  <si>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</si>
  <si>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</si>
  <si>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</si>
  <si>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</si>
  <si>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</si>
  <si>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</si>
  <si>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</si>
  <si>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</si>
  <si>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</si>
  <si>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</si>
  <si>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</si>
  <si>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</si>
  <si>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</si>
  <si>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</si>
  <si>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</si>
  <si>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</si>
  <si>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</si>
  <si>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</si>
  <si>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</si>
  <si>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</si>
  <si>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</si>
  <si>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</si>
  <si>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</si>
  <si>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</si>
  <si>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</si>
  <si>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</si>
  <si>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</si>
  <si>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</si>
  <si>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</si>
  <si>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</si>
  <si>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</si>
  <si>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</si>
  <si>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</si>
  <si>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</si>
  <si>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</si>
  <si>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</si>
  <si>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</si>
  <si>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</si>
  <si>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</si>
  <si>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</si>
  <si>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</si>
  <si>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</si>
  <si>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</si>
  <si>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</si>
  <si>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</si>
  <si>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</si>
  <si>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</si>
  <si>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</si>
  <si>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</si>
  <si>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</si>
  <si>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</si>
  <si>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</si>
  <si>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</si>
  <si>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</si>
  <si>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</si>
  <si>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</si>
  <si>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</si>
  <si>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</si>
  <si>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</si>
  <si>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</si>
  <si>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</si>
  <si>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</si>
  <si>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</si>
  <si>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</si>
  <si>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</si>
  <si>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</si>
  <si>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</si>
  <si>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</si>
  <si>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</si>
  <si>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</si>
  <si>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</si>
  <si>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</si>
  <si>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</si>
  <si>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</si>
  <si>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</si>
  <si>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</si>
  <si>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</si>
  <si>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</si>
  <si>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</si>
  <si>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</si>
  <si>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</si>
  <si>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</si>
  <si>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</si>
  <si>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</si>
  <si>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</si>
  <si>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</si>
  <si>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</si>
  <si>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</si>
  <si>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</si>
  <si>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</si>
  <si>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</si>
  <si>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</si>
  <si>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</si>
  <si>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</si>
  <si>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</si>
  <si>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</si>
  <si>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</si>
  <si>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</si>
  <si>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</si>
  <si>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</si>
  <si>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</si>
  <si>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</si>
  <si>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</si>
  <si>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</si>
  <si>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</si>
  <si>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</si>
  <si>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</si>
  <si>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</si>
  <si>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</si>
  <si>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</si>
  <si>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</si>
  <si>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</si>
  <si>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</si>
  <si>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</si>
  <si>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</si>
  <si>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</si>
  <si>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</si>
  <si>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</si>
  <si>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</si>
  <si>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</si>
  <si>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</si>
  <si>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</si>
  <si>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</si>
  <si>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</si>
  <si>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</si>
  <si>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</si>
  <si>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</si>
  <si>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</si>
  <si>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</si>
  <si>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</si>
  <si>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</si>
  <si>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</si>
  <si>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</si>
  <si>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</si>
  <si>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</si>
  <si>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</si>
  <si>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</si>
  <si>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</si>
  <si>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</si>
  <si>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</si>
  <si>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</si>
  <si>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</si>
  <si>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</si>
  <si>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</si>
  <si>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</si>
  <si>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</si>
  <si>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</si>
  <si>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</si>
  <si>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</si>
  <si>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</si>
  <si>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</si>
  <si>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</si>
  <si>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</si>
  <si>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</si>
  <si>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</si>
  <si>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</si>
  <si>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</si>
  <si>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</si>
  <si>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</si>
  <si>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</si>
  <si>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</si>
  <si>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</si>
  <si>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</si>
  <si>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</si>
  <si>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</si>
  <si>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</si>
  <si>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</si>
  <si>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</si>
  <si>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</si>
  <si>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</si>
  <si>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</si>
  <si>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</si>
  <si>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</si>
  <si>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</si>
  <si>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</si>
  <si>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</si>
  <si>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</si>
  <si>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</si>
  <si>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</si>
  <si>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</si>
  <si>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</si>
  <si>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</si>
  <si>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</si>
  <si>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</si>
  <si>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</si>
  <si>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</si>
  <si>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</si>
  <si>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</si>
  <si>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</si>
  <si>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</si>
  <si>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</si>
  <si>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</si>
  <si>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</si>
  <si>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</si>
  <si>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</si>
  <si>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</si>
  <si>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</si>
  <si>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</si>
  <si>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</si>
  <si>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</si>
  <si>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</si>
  <si>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</si>
  <si>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</si>
  <si>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</si>
  <si>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</si>
  <si>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</si>
  <si>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</si>
  <si>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</si>
  <si>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</si>
  <si>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</si>
  <si>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</si>
  <si>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</si>
  <si>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</si>
  <si>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</si>
  <si>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</si>
  <si>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</si>
  <si>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</si>
  <si>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</si>
  <si>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</si>
  <si>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</si>
  <si>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</si>
  <si>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</si>
  <si>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</si>
  <si>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</si>
  <si>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</si>
  <si>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</si>
  <si>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</si>
  <si>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</si>
  <si>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</si>
  <si>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</si>
  <si>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</si>
  <si>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</si>
  <si>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</si>
  <si>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</si>
  <si>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</si>
  <si>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</si>
  <si>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</si>
  <si>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</si>
  <si>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</si>
  <si>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</si>
  <si>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</si>
  <si>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</si>
  <si>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</si>
  <si>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</si>
  <si>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</si>
  <si>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</si>
  <si>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</si>
  <si>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</si>
  <si>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</si>
  <si>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</si>
  <si>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</si>
  <si>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</si>
  <si>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</si>
  <si>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</si>
  <si>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</si>
  <si>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</si>
  <si>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</si>
  <si>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</si>
  <si>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</si>
  <si>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</si>
  <si>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</si>
  <si>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</si>
  <si>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</si>
  <si>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</si>
  <si>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</si>
  <si>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</si>
  <si>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</si>
  <si>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</si>
  <si>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</si>
  <si>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</si>
  <si>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</si>
  <si>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</si>
  <si>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</si>
  <si>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</si>
  <si>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</si>
  <si>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</si>
  <si>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</si>
  <si>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</si>
  <si>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</si>
  <si>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</si>
  <si>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</si>
  <si>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</si>
  <si>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</si>
  <si>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</si>
  <si>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</si>
  <si>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</si>
  <si>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</si>
  <si>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</si>
  <si>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</si>
  <si>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</si>
  <si>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</si>
  <si>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</si>
  <si>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</si>
  <si>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</si>
  <si>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</si>
  <si>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</si>
  <si>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</si>
  <si>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</si>
  <si>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</si>
  <si>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</si>
  <si>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</si>
  <si>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</si>
  <si>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</si>
  <si>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</si>
  <si>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</si>
  <si>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</si>
  <si>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</si>
  <si>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</si>
  <si>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</si>
  <si>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</si>
  <si>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</si>
  <si>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</si>
  <si>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</si>
  <si>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</si>
  <si>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</si>
  <si>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</si>
  <si>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</si>
  <si>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</si>
  <si>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</si>
  <si>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</si>
  <si>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</si>
  <si>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</si>
  <si>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</si>
  <si>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</si>
  <si>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</si>
  <si>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</si>
  <si>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</si>
  <si>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</si>
  <si>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</si>
  <si>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</si>
  <si>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</si>
  <si>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</si>
  <si>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</si>
  <si>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</si>
  <si>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</si>
  <si>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</si>
  <si>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</si>
  <si>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</si>
  <si>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</si>
  <si>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</si>
  <si>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</si>
  <si>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</si>
  <si>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</si>
  <si>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</si>
  <si>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</si>
  <si>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</si>
  <si>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</si>
  <si>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</si>
  <si>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</si>
  <si>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</si>
  <si>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</si>
  <si>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</si>
  <si>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</si>
  <si>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</si>
  <si>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</si>
  <si>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</si>
  <si>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</si>
  <si>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</si>
  <si>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</si>
  <si>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</si>
  <si>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</si>
  <si>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</si>
  <si>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</si>
  <si>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</si>
  <si>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</si>
  <si>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</si>
  <si>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</si>
  <si>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</si>
  <si>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</si>
  <si>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</si>
  <si>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</si>
  <si>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</si>
  <si>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</si>
  <si>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</si>
  <si>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</si>
  <si>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</si>
  <si>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</si>
  <si>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</si>
  <si>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</si>
  <si>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</si>
  <si>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</si>
  <si>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</si>
  <si>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</si>
  <si>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</si>
  <si>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</si>
  <si>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</si>
  <si>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</si>
  <si>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</si>
  <si>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</si>
  <si>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</si>
  <si>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</si>
  <si>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</si>
  <si>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</si>
  <si>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</si>
  <si>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</si>
  <si>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</si>
  <si>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</si>
  <si>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</si>
  <si>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</si>
  <si>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</si>
  <si>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</si>
  <si>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</si>
  <si>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</si>
  <si>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</si>
  <si>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</si>
  <si>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</si>
  <si>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</si>
  <si>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</si>
  <si>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</si>
  <si>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</si>
  <si>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</si>
  <si>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</si>
  <si>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</si>
  <si>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</si>
  <si>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</si>
  <si>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</si>
  <si>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</si>
  <si>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</si>
  <si>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</si>
  <si>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</si>
  <si>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</si>
  <si>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</si>
  <si>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</si>
  <si>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</si>
  <si>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</si>
  <si>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</si>
  <si>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</si>
  <si>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</si>
  <si>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</si>
  <si>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</si>
  <si>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</si>
  <si>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</si>
  <si>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</si>
  <si>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</si>
  <si>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</si>
  <si>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</si>
  <si>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</si>
  <si>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</si>
  <si>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</si>
  <si>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</si>
  <si>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</si>
  <si>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</si>
  <si>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</si>
  <si>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</si>
  <si>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</si>
  <si>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</si>
  <si>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</si>
  <si>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</si>
  <si>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</si>
  <si>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</si>
  <si>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</si>
  <si>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</si>
  <si>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</si>
  <si>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</si>
  <si>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</si>
  <si>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</si>
  <si>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</si>
  <si>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</si>
  <si>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</si>
  <si>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</si>
  <si>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</si>
  <si>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</si>
  <si>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</si>
  <si>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</si>
  <si>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</si>
  <si>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</si>
  <si>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</si>
  <si>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</si>
  <si>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</si>
  <si>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</si>
  <si>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</si>
  <si>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</si>
  <si>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</si>
  <si>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</si>
  <si>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</si>
  <si>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</si>
  <si>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</si>
  <si>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</si>
  <si>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</si>
  <si>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</si>
  <si>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</si>
  <si>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</si>
  <si>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</si>
  <si>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</si>
  <si>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</si>
  <si>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</si>
  <si>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</si>
  <si>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</si>
  <si>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</si>
  <si>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</si>
  <si>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</si>
  <si>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</si>
  <si>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</si>
  <si>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</si>
  <si>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</si>
  <si>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</si>
  <si>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</si>
  <si>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</si>
  <si>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</si>
  <si>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</si>
  <si>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</si>
  <si>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</si>
  <si>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</si>
  <si>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</si>
  <si>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</si>
  <si>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</si>
  <si>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</si>
  <si>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</si>
  <si>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</si>
  <si>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</si>
  <si>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</si>
  <si>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</si>
  <si>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</si>
  <si>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</si>
  <si>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</si>
  <si>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</si>
  <si>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</si>
  <si>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</si>
  <si>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</si>
  <si>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</si>
  <si>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</si>
  <si>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</si>
  <si>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</si>
  <si>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</si>
  <si>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</si>
  <si>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</si>
  <si>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</si>
  <si>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</si>
  <si>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</si>
  <si>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</si>
  <si>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</si>
  <si>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</si>
  <si>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</si>
  <si>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</si>
  <si>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</si>
  <si>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</si>
  <si>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</si>
  <si>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</si>
  <si>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</si>
  <si>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</si>
  <si>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</si>
  <si>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</si>
  <si>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</si>
  <si>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</si>
  <si>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</si>
  <si>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</si>
  <si>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</si>
  <si>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</si>
  <si>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</si>
  <si>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</si>
  <si>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</si>
  <si>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</si>
  <si>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</si>
  <si>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</si>
  <si>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</si>
  <si>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</si>
  <si>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</si>
  <si>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</si>
  <si>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</si>
  <si>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</si>
  <si>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</si>
  <si>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</si>
  <si>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</si>
  <si>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</si>
  <si>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</si>
  <si>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</si>
  <si>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</si>
  <si>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</si>
  <si>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</si>
  <si>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</si>
  <si>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</si>
  <si>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</si>
  <si>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</si>
  <si>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</si>
  <si>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</si>
  <si>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</si>
  <si>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</si>
  <si>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</si>
  <si>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</si>
  <si>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</si>
  <si>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</si>
  <si>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</si>
  <si>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</si>
  <si>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</si>
  <si>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</si>
  <si>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</si>
  <si>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</si>
  <si>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</si>
  <si>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</si>
  <si>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</si>
  <si>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</si>
  <si>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</si>
  <si>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</si>
  <si>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</si>
  <si>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</si>
  <si>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</si>
  <si>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</si>
  <si>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</si>
  <si>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</si>
  <si>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</si>
  <si>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</si>
  <si>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</si>
  <si>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</si>
  <si>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</si>
  <si>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</si>
  <si>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</si>
  <si>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</si>
  <si>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</si>
  <si>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</si>
  <si>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</si>
  <si>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</si>
  <si>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</si>
  <si>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</si>
  <si>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</si>
  <si>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</si>
  <si>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</si>
  <si>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</si>
  <si>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</si>
  <si>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</si>
  <si>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</si>
  <si>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</si>
  <si>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</si>
  <si>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</si>
  <si>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</si>
  <si>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</si>
  <si>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</si>
  <si>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</si>
  <si>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</si>
  <si>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</si>
  <si>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</si>
  <si>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</si>
  <si>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</si>
  <si>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</si>
  <si>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</si>
  <si>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</si>
  <si>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</si>
  <si>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</si>
  <si>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</si>
  <si>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</si>
  <si>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</si>
  <si>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</si>
  <si>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</si>
  <si>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</si>
  <si>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</si>
  <si>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</si>
  <si>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</si>
  <si>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</si>
  <si>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</si>
  <si>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</si>
  <si>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</si>
  <si>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</si>
  <si>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</si>
  <si>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</si>
  <si>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</si>
  <si>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</si>
  <si>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</si>
  <si>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</si>
  <si>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</si>
  <si>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</si>
  <si>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</si>
  <si>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</si>
  <si>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</si>
  <si>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</si>
  <si>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</si>
  <si>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</si>
  <si>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</si>
  <si>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</si>
  <si>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</si>
  <si>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</si>
  <si>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</si>
  <si>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</si>
  <si>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</si>
  <si>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</si>
  <si>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</si>
  <si>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</si>
  <si>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</si>
  <si>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</si>
  <si>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</si>
  <si>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</si>
  <si>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</si>
  <si>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</si>
  <si>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</si>
  <si>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</si>
  <si>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</si>
  <si>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</si>
  <si>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</si>
  <si>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</si>
  <si>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</si>
  <si>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</si>
  <si>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</si>
  <si>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</si>
  <si>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</si>
  <si>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</si>
  <si>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</si>
  <si>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</si>
  <si>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</si>
  <si>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</si>
  <si>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</si>
  <si>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</si>
  <si>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</si>
  <si>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</si>
  <si>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</si>
  <si>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</si>
  <si>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</si>
  <si>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</si>
  <si>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</si>
  <si>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</si>
  <si>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</si>
  <si>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</si>
  <si>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</si>
  <si>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</si>
  <si>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</si>
  <si>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</si>
  <si>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</si>
  <si>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</si>
  <si>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</si>
  <si>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</si>
  <si>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</si>
  <si>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</si>
  <si>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</si>
  <si>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</si>
  <si>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</si>
  <si>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</si>
  <si>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</si>
  <si>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</si>
  <si>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</si>
  <si>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</si>
  <si>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</si>
  <si>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</si>
  <si>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</si>
  <si>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</si>
  <si>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</si>
  <si>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</si>
  <si>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</si>
  <si>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</si>
  <si>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</si>
  <si>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</si>
  <si>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</si>
  <si>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</si>
  <si>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</si>
  <si>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</si>
  <si>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</si>
  <si>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</si>
  <si>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</si>
  <si>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</si>
  <si>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</si>
  <si>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</si>
  <si>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</si>
  <si>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</si>
  <si>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</si>
  <si>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</si>
  <si>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</si>
  <si>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</si>
  <si>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</si>
  <si>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</si>
  <si>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</si>
  <si>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</si>
  <si>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</si>
  <si>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</si>
  <si>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</si>
  <si>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</si>
  <si>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</si>
  <si>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</si>
  <si>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</si>
  <si>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</si>
  <si>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</si>
  <si>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</si>
  <si>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</si>
  <si>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</si>
  <si>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</si>
  <si>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</si>
  <si>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</si>
  <si>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</si>
  <si>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</si>
  <si>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</si>
  <si>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</si>
  <si>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</si>
  <si>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</si>
  <si>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</si>
  <si>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</si>
  <si>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</si>
  <si>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</si>
  <si>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</si>
  <si>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</si>
  <si>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</si>
  <si>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</si>
  <si>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</si>
  <si>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</si>
  <si>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</si>
  <si>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</si>
  <si>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</si>
  <si>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</si>
  <si>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</si>
  <si>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</si>
  <si>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</si>
  <si>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</si>
  <si>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</si>
  <si>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</si>
  <si>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</si>
  <si>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</si>
  <si>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</si>
  <si>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</si>
  <si>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</si>
  <si>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</si>
  <si>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</si>
  <si>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</si>
  <si>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</si>
  <si>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</si>
  <si>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</si>
  <si>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</si>
  <si>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</si>
  <si>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</si>
  <si>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</si>
  <si>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</si>
  <si>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</si>
  <si>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</si>
  <si>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</si>
  <si>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</si>
  <si>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</si>
  <si>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</si>
  <si>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</si>
  <si>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</si>
  <si>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</si>
  <si>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</si>
  <si>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</si>
  <si>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</si>
  <si>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</si>
  <si>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</si>
  <si>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</si>
  <si>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</si>
  <si>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</si>
  <si>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</si>
  <si>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</si>
  <si>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</si>
  <si>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</si>
  <si>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</si>
  <si>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</si>
  <si>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</si>
  <si>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</si>
  <si>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</si>
  <si>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</si>
  <si>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</si>
  <si>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</si>
  <si>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</si>
  <si>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</si>
  <si>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</si>
  <si>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</si>
  <si>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</si>
  <si>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</si>
  <si>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</si>
  <si>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</si>
  <si>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</si>
  <si>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</si>
  <si>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</si>
  <si>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</si>
  <si>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</si>
  <si>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</si>
  <si>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</si>
  <si>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</si>
  <si>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</si>
  <si>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</si>
  <si>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</si>
  <si>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</si>
  <si>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</si>
  <si>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</si>
  <si>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</si>
  <si>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</si>
  <si>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</si>
  <si>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</si>
  <si>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</si>
  <si>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</si>
  <si>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</si>
  <si>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</si>
  <si>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</si>
  <si>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</si>
  <si>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</si>
  <si>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</si>
  <si>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</si>
  <si>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</si>
  <si>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</si>
  <si>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</si>
  <si>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</si>
  <si>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</si>
  <si>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</si>
  <si>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</si>
  <si>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</si>
  <si>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</si>
  <si>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</si>
  <si>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</si>
  <si>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</si>
  <si>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</si>
  <si>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</si>
  <si>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</si>
  <si>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</si>
  <si>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</si>
  <si>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</si>
  <si>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</si>
  <si>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</si>
  <si>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</si>
  <si>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</si>
  <si>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</si>
  <si>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</si>
  <si>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</si>
  <si>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</si>
  <si>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</si>
  <si>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</si>
  <si>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</si>
  <si>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</si>
  <si>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</si>
  <si>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</si>
  <si>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</si>
  <si>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</si>
  <si>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</si>
  <si>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</si>
  <si>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</si>
  <si>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</si>
  <si>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</si>
  <si>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</si>
  <si>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</si>
  <si>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</si>
  <si>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</si>
  <si>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</si>
  <si>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</si>
  <si>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</si>
  <si>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</si>
  <si>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</si>
  <si>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</si>
  <si>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</si>
  <si>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</si>
  <si>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</si>
  <si>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</si>
  <si>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</si>
  <si>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</si>
  <si>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</si>
  <si>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</si>
  <si>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</si>
  <si>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</si>
  <si>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</si>
  <si>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</si>
  <si>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</si>
  <si>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</si>
  <si>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</si>
  <si>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</si>
  <si>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</si>
  <si>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</si>
  <si>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</si>
  <si>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</si>
  <si>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</si>
  <si>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</si>
  <si>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</si>
  <si>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</si>
  <si>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</si>
  <si>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</si>
  <si>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</si>
  <si>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</si>
  <si>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</si>
  <si>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</si>
  <si>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</si>
  <si>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</si>
  <si>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</si>
  <si>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</si>
  <si>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</si>
  <si>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</si>
  <si>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</si>
  <si>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</si>
  <si>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</si>
  <si>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</si>
  <si>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</si>
  <si>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</si>
  <si>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</si>
  <si>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</si>
  <si>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</si>
  <si>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</si>
  <si>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</si>
  <si>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</si>
  <si>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</si>
  <si>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</si>
  <si>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</si>
  <si>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</si>
  <si>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</si>
  <si>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</si>
  <si>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</si>
  <si>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</si>
  <si>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</si>
  <si>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</si>
  <si>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</si>
  <si>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</si>
  <si>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</si>
  <si>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</si>
  <si>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</si>
  <si>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</si>
  <si>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</si>
  <si>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</si>
  <si>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</si>
  <si>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</si>
  <si>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</si>
  <si>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</si>
  <si>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</si>
  <si>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</si>
  <si>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</si>
  <si>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</si>
  <si>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</si>
  <si>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</si>
  <si>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</si>
  <si>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</si>
  <si>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</si>
  <si>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</si>
  <si>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</si>
  <si>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</si>
  <si>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</si>
  <si>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</si>
  <si>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</si>
  <si>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</si>
  <si>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</si>
  <si>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</si>
  <si>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</si>
  <si>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</si>
  <si>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</si>
  <si>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</si>
  <si>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</si>
  <si>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</si>
  <si>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</si>
  <si>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</si>
  <si>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</si>
  <si>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</si>
  <si>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</si>
  <si>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</si>
  <si>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</si>
  <si>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</si>
  <si>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</si>
  <si>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</si>
  <si>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</si>
  <si>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</si>
  <si>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</si>
  <si>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</si>
  <si>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</si>
  <si>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</si>
  <si>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</si>
  <si>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</si>
  <si>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</si>
  <si>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</si>
  <si>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</si>
  <si>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</si>
  <si>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</si>
  <si>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</si>
  <si>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</si>
  <si>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</si>
  <si>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</si>
  <si>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</si>
  <si>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</si>
  <si>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</si>
  <si>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</si>
  <si>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</si>
  <si>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</si>
  <si>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</si>
  <si>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</si>
  <si>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</si>
  <si>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</si>
  <si>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</si>
  <si>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</si>
  <si>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</si>
  <si>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</si>
  <si>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</si>
  <si>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</si>
  <si>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</si>
  <si>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</si>
  <si>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</si>
  <si>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</si>
  <si>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</si>
  <si>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</si>
  <si>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</si>
  <si>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</si>
  <si>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</si>
  <si>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</si>
  <si>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</si>
  <si>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</si>
  <si>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</si>
  <si>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</si>
  <si>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</si>
  <si>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</si>
  <si>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</si>
  <si>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</si>
  <si>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</si>
  <si>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</si>
  <si>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</si>
  <si>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</si>
  <si>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</si>
  <si>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</si>
  <si>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</si>
  <si>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</si>
  <si>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</si>
  <si>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</si>
  <si>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</si>
  <si>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</si>
  <si>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</si>
  <si>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</si>
  <si>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</si>
  <si>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</si>
  <si>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</si>
  <si>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</si>
  <si>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</si>
  <si>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</si>
  <si>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</si>
  <si>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</si>
  <si>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</si>
  <si>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</si>
  <si>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</si>
  <si>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</si>
  <si>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</si>
  <si>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</si>
  <si>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</si>
  <si>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</si>
  <si>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</si>
  <si>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</si>
  <si>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</si>
  <si>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</si>
  <si>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</si>
  <si>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</si>
  <si>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</si>
  <si>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</si>
  <si>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</si>
  <si>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</si>
  <si>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</si>
  <si>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</si>
  <si>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</si>
  <si>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</si>
  <si>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</si>
  <si>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</si>
  <si>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</si>
  <si>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</si>
  <si>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</si>
  <si>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</si>
  <si>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</si>
  <si>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</si>
  <si>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</si>
  <si>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</si>
  <si>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</si>
  <si>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</si>
  <si>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</si>
  <si>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</si>
  <si>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</si>
  <si>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</si>
  <si>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</si>
  <si>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</si>
  <si>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</si>
  <si>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</si>
  <si>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</si>
  <si>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</si>
  <si>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</si>
  <si>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</si>
  <si>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</si>
  <si>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</si>
  <si>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</si>
  <si>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</si>
  <si>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</si>
  <si>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</si>
  <si>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</si>
  <si>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</si>
  <si>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</si>
  <si>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</si>
  <si>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</si>
  <si>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</si>
  <si>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</si>
  <si>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</si>
  <si>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</si>
  <si>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</si>
  <si>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</si>
  <si>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</si>
  <si>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</si>
  <si>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</si>
  <si>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</si>
  <si>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</si>
  <si>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</si>
  <si>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</si>
  <si>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</si>
  <si>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</si>
  <si>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</si>
  <si>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</si>
  <si>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</si>
  <si>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</si>
  <si>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</si>
  <si>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</si>
  <si>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</si>
  <si>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</si>
  <si>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</si>
  <si>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</si>
  <si>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</si>
  <si>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</si>
  <si>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</si>
  <si>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</si>
  <si>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</si>
  <si>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</si>
  <si>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</si>
  <si>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</si>
  <si>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</si>
  <si>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</si>
  <si>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</si>
  <si>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</si>
  <si>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</si>
  <si>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</si>
  <si>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</si>
  <si>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</si>
  <si>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</si>
  <si>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</si>
  <si>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</si>
  <si>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</si>
  <si>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</si>
  <si>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</si>
  <si>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</si>
  <si>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</si>
  <si>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</si>
  <si>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</si>
  <si>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</si>
  <si>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</si>
  <si>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</si>
  <si>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</si>
  <si>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</si>
  <si>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</si>
  <si>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</si>
  <si>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</si>
  <si>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</si>
  <si>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</si>
  <si>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</si>
  <si>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</si>
  <si>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</si>
  <si>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</si>
  <si>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</si>
  <si>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</si>
  <si>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</si>
  <si>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</si>
  <si>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</si>
  <si>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</si>
  <si>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</si>
  <si>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</si>
  <si>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</si>
  <si>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</si>
  <si>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</si>
  <si>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</si>
  <si>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</si>
  <si>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</si>
  <si>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</si>
  <si>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</si>
  <si>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</si>
  <si>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</si>
  <si>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</si>
  <si>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</si>
  <si>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</si>
  <si>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</si>
  <si>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</si>
  <si>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</si>
  <si>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</si>
  <si>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</si>
  <si>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</si>
  <si>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</si>
  <si>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</si>
  <si>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</si>
  <si>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</si>
  <si>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</si>
  <si>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</si>
  <si>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</si>
  <si>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</si>
  <si>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</si>
  <si>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</si>
  <si>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</si>
  <si>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</si>
  <si>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</si>
  <si>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</si>
  <si>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</si>
  <si>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</si>
  <si>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</si>
  <si>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</si>
  <si>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</si>
  <si>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</si>
  <si>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</si>
  <si>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</si>
  <si>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</si>
  <si>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</si>
  <si>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</si>
  <si>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</si>
  <si>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</si>
  <si>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</si>
  <si>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</si>
  <si>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</si>
  <si>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</si>
  <si>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</si>
  <si>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</si>
  <si>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</si>
  <si>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</si>
  <si>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</si>
  <si>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</si>
  <si>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</si>
  <si>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</si>
  <si>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</si>
  <si>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</si>
  <si>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</si>
  <si>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</si>
  <si>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</si>
  <si>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</si>
  <si>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</si>
  <si>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</si>
  <si>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</si>
  <si>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</si>
  <si>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</si>
  <si>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</si>
  <si>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</si>
  <si>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</si>
  <si>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</si>
  <si>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</si>
  <si>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</si>
  <si>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</si>
  <si>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</si>
  <si>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</si>
  <si>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</si>
  <si>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</si>
  <si>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</si>
  <si>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</si>
  <si>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</si>
  <si>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</si>
  <si>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</si>
  <si>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</si>
  <si>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</si>
  <si>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</si>
  <si>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</si>
  <si>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</si>
  <si>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</si>
  <si>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</si>
  <si>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</si>
  <si>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</si>
  <si>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</si>
  <si>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</si>
  <si>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</si>
  <si>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</si>
  <si>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</si>
  <si>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</si>
  <si>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</si>
  <si>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</si>
  <si>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</si>
  <si>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</si>
  <si>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</si>
  <si>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</si>
  <si>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</si>
  <si>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</si>
  <si>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</si>
  <si>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</si>
  <si>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</si>
  <si>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</si>
  <si>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</si>
  <si>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</si>
  <si>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</si>
  <si>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</si>
  <si>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</si>
  <si>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</si>
  <si>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</si>
  <si>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</si>
  <si>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</si>
  <si>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</si>
  <si>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</si>
  <si>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</si>
  <si>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</si>
  <si>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</si>
  <si>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</si>
  <si>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</si>
  <si>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</si>
  <si>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</si>
  <si>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</si>
  <si>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</si>
  <si>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</si>
  <si>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</si>
  <si>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</si>
  <si>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</si>
  <si>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</si>
  <si>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</si>
  <si>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</si>
  <si>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</si>
  <si>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</si>
  <si>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</si>
  <si>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</si>
  <si>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</si>
  <si>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</si>
  <si>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</si>
  <si>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</si>
  <si>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</si>
  <si>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</si>
  <si>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</si>
  <si>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</si>
  <si>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</si>
  <si>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</si>
  <si>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</si>
  <si>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</si>
  <si>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</si>
  <si>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</si>
  <si>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</si>
  <si>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</si>
  <si>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</si>
  <si>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</si>
  <si>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</si>
  <si>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</si>
  <si>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</si>
  <si>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</si>
  <si>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</si>
  <si>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</si>
  <si>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</si>
  <si>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</si>
  <si>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</si>
  <si>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</si>
  <si>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</si>
  <si>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</si>
  <si>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</si>
  <si>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</si>
  <si>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</si>
  <si>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</si>
  <si>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</si>
  <si>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</si>
  <si>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</si>
  <si>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</si>
  <si>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</si>
  <si>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</si>
  <si>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</si>
  <si>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</si>
  <si>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</si>
  <si>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</si>
  <si>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</si>
  <si>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</si>
  <si>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</si>
  <si>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</si>
  <si>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</si>
  <si>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</si>
  <si>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</si>
  <si>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</si>
  <si>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</si>
  <si>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</si>
  <si>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</si>
  <si>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</si>
  <si>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</si>
  <si>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</si>
  <si>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</si>
  <si>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</si>
  <si>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</si>
  <si>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</si>
  <si>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</si>
  <si>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</si>
  <si>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</si>
  <si>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</si>
  <si>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</si>
  <si>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</si>
  <si>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</si>
  <si>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</si>
  <si>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</si>
  <si>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</si>
  <si>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</si>
  <si>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</si>
  <si>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</si>
  <si>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</si>
  <si>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</si>
  <si>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</si>
  <si>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</si>
  <si>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</si>
  <si>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</si>
  <si>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</si>
  <si>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</si>
  <si>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</si>
  <si>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</si>
  <si>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</si>
  <si>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</si>
  <si>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</si>
  <si>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</si>
  <si>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</si>
  <si>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</si>
  <si>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</si>
  <si>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</si>
  <si>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</si>
  <si>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</si>
  <si>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</si>
  <si>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</si>
  <si>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</si>
  <si>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</si>
  <si>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</si>
  <si>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</si>
  <si>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</si>
  <si>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</si>
  <si>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</si>
  <si>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</si>
  <si>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</si>
  <si>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</si>
  <si>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</si>
  <si>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</si>
  <si>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</si>
  <si>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</si>
  <si>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</si>
  <si>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</si>
  <si>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</si>
  <si>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</si>
  <si>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</si>
  <si>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</si>
  <si>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</si>
  <si>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</si>
  <si>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</si>
  <si>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</si>
  <si>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</si>
  <si>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</si>
  <si>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</si>
  <si>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</si>
  <si>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</si>
  <si>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</si>
  <si>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</si>
  <si>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</si>
  <si>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</si>
  <si>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</si>
  <si>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</si>
  <si>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</si>
  <si>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</si>
  <si>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</si>
  <si>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</si>
  <si>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</si>
  <si>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</si>
  <si>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</si>
  <si>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</si>
  <si>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</si>
  <si>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</si>
  <si>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</si>
  <si>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</si>
  <si>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</si>
  <si>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</si>
  <si>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</si>
  <si>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</si>
  <si>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</si>
  <si>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</si>
  <si>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</si>
  <si>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</si>
  <si>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</si>
  <si>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</si>
  <si>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</si>
  <si>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</si>
  <si>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</si>
  <si>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</si>
  <si>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</si>
  <si>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</si>
  <si>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</si>
  <si>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</si>
  <si>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</si>
  <si>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</si>
  <si>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</si>
  <si>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</si>
  <si>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</si>
  <si>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</si>
  <si>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</si>
  <si>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</si>
  <si>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</si>
  <si>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</si>
  <si>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</si>
  <si>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</si>
  <si>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</si>
  <si>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</si>
  <si>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</si>
  <si>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</si>
  <si>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</si>
  <si>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</si>
  <si>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</si>
  <si>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</si>
  <si>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</si>
  <si>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</si>
  <si>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</si>
  <si>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</si>
  <si>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</si>
  <si>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</si>
  <si>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</si>
  <si>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</si>
  <si>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</si>
  <si>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</si>
  <si>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</si>
  <si>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</si>
  <si>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</si>
  <si>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</si>
  <si>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</si>
  <si>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</si>
  <si>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</si>
  <si>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</si>
  <si>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</si>
  <si>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</si>
  <si>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</si>
  <si>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</si>
  <si>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</si>
  <si>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</si>
  <si>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</si>
  <si>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</si>
  <si>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</si>
  <si>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</si>
  <si>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</si>
  <si>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</si>
  <si>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</si>
  <si>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</si>
  <si>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</si>
  <si>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</si>
  <si>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</si>
  <si>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</si>
  <si>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</si>
  <si>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</si>
  <si>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</si>
  <si>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</si>
  <si>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</si>
  <si>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</si>
  <si>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</si>
  <si>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</si>
  <si>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</si>
  <si>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</si>
  <si>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</si>
  <si>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</si>
  <si>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</si>
  <si>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</si>
  <si>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</si>
  <si>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</si>
  <si>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</si>
  <si>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</si>
  <si>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</si>
  <si>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</si>
  <si>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</si>
  <si>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</si>
  <si>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</si>
  <si>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</si>
  <si>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</si>
  <si>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</si>
  <si>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</si>
  <si>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</si>
  <si>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</si>
  <si>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</si>
  <si>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</si>
  <si>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</si>
  <si>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</si>
  <si>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</si>
  <si>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</si>
  <si>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</si>
  <si>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</si>
  <si>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</si>
  <si>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</si>
  <si>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</si>
  <si>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</si>
  <si>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</si>
  <si>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</si>
  <si>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</si>
  <si>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</si>
  <si>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</si>
  <si>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</si>
  <si>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</si>
  <si>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</si>
  <si>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</si>
  <si>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</si>
  <si>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</si>
  <si>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</si>
  <si>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</si>
  <si>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</si>
  <si>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</si>
  <si>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</si>
  <si>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</si>
  <si>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</si>
  <si>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</si>
  <si>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</si>
  <si>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</si>
  <si>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</si>
  <si>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</si>
  <si>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</si>
  <si>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</si>
  <si>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</si>
  <si>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</si>
  <si>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</si>
  <si>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</si>
  <si>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</si>
  <si>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</si>
  <si>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</si>
  <si>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</si>
  <si>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</si>
  <si>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</si>
  <si>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</si>
  <si>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</si>
  <si>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</si>
  <si>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</si>
  <si>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</si>
  <si>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</si>
  <si>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</si>
  <si>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</si>
  <si>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</si>
  <si>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</si>
  <si>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</si>
  <si>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</si>
  <si>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</si>
  <si>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</si>
  <si>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</si>
  <si>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</si>
  <si>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</si>
  <si>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</si>
  <si>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</si>
  <si>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</si>
  <si>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</si>
  <si>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</si>
  <si>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</si>
  <si>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</si>
  <si>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</si>
  <si>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</si>
  <si>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</si>
  <si>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</si>
  <si>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</si>
  <si>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</si>
  <si>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</si>
  <si>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</si>
  <si>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</si>
  <si>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</si>
  <si>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</si>
  <si>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</si>
  <si>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</si>
  <si>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</si>
  <si>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</si>
  <si>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</si>
  <si>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</si>
  <si>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</si>
  <si>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</si>
  <si>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</si>
  <si>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</si>
  <si>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</si>
  <si>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</si>
  <si>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</si>
  <si>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</si>
  <si>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</si>
  <si>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</si>
  <si>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</si>
  <si>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</si>
  <si>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</si>
  <si>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</si>
  <si>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</si>
  <si>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</si>
  <si>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</si>
  <si>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</si>
  <si>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</si>
  <si>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</si>
  <si>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</si>
  <si>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</si>
  <si>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</si>
  <si>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</si>
  <si>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</si>
  <si>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</si>
  <si>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</si>
  <si>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</si>
  <si>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</si>
  <si>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</si>
  <si>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</si>
  <si>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</si>
  <si>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</si>
  <si>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</si>
  <si>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</si>
  <si>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</si>
  <si>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</si>
  <si>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</si>
  <si>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</si>
  <si>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</si>
  <si>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</si>
  <si>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</si>
  <si>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</si>
  <si>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</si>
  <si>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</si>
  <si>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</si>
  <si>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</si>
  <si>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</si>
  <si>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</si>
  <si>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</si>
  <si>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</si>
  <si>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</si>
  <si>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</si>
  <si>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</si>
  <si>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</si>
  <si>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</si>
  <si>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</si>
  <si>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</si>
  <si>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</si>
  <si>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</si>
  <si>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</si>
  <si>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</si>
  <si>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</si>
  <si>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</si>
  <si>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</si>
  <si>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</si>
  <si>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</si>
  <si>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</si>
  <si>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</si>
  <si>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</si>
  <si>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</si>
  <si>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</si>
  <si>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</si>
  <si>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</si>
  <si>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</si>
  <si>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</si>
  <si>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</si>
  <si>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</si>
  <si>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</si>
  <si>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</si>
  <si>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</si>
  <si>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</si>
  <si>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</si>
  <si>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</si>
  <si>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</si>
  <si>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</si>
  <si>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</si>
  <si>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</si>
  <si>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</si>
  <si>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</si>
  <si>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</si>
  <si>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</si>
  <si>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</si>
  <si>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</si>
  <si>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</si>
  <si>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</si>
  <si>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</si>
  <si>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</si>
  <si>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</si>
  <si>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</si>
  <si>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</si>
  <si>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</si>
  <si>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</si>
  <si>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</si>
  <si>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</si>
  <si>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</si>
  <si>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</si>
  <si>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</si>
  <si>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</si>
  <si>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</si>
  <si>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</si>
  <si>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</si>
  <si>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</si>
  <si>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</si>
  <si>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</si>
  <si>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</si>
  <si>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</si>
  <si>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</si>
  <si>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</si>
  <si>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</si>
  <si>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</si>
  <si>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</si>
  <si>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</si>
  <si>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</si>
  <si>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</si>
  <si>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</si>
  <si>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</si>
  <si>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</si>
  <si>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</si>
  <si>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</si>
  <si>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</si>
  <si>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</si>
  <si>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</si>
  <si>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</si>
  <si>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</si>
  <si>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</si>
  <si>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</si>
  <si>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</si>
  <si>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</si>
  <si>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</si>
  <si>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</si>
  <si>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</si>
  <si>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</si>
  <si>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</si>
  <si>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</si>
  <si>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</si>
  <si>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</si>
  <si>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</si>
  <si>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</si>
  <si>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</si>
  <si>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</si>
  <si>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</si>
  <si>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</si>
  <si>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</si>
  <si>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</si>
  <si>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</si>
  <si>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</si>
  <si>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</si>
  <si>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</si>
  <si>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</si>
  <si>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</si>
  <si>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</si>
  <si>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</si>
  <si>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</si>
  <si>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</si>
  <si>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</si>
  <si>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</si>
  <si>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</si>
  <si>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</si>
  <si>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</si>
  <si>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</si>
  <si>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</si>
  <si>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</si>
  <si>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</si>
  <si>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</si>
  <si>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</si>
  <si>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</si>
  <si>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</si>
  <si>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</si>
  <si>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</si>
  <si>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</si>
  <si>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</si>
  <si>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</si>
  <si>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</si>
  <si>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</si>
  <si>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</si>
  <si>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</si>
  <si>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</si>
  <si>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</si>
  <si>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</si>
  <si>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</si>
  <si>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</si>
  <si>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</si>
  <si>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</si>
  <si>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</si>
  <si>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</si>
  <si>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</si>
  <si>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</si>
  <si>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</si>
  <si>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</si>
  <si>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</si>
  <si>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</si>
  <si>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</si>
  <si>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</si>
  <si>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</si>
  <si>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</si>
  <si>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</si>
  <si>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</si>
  <si>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</si>
  <si>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</si>
  <si>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</si>
  <si>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</si>
  <si>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</si>
  <si>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</si>
  <si>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</si>
  <si>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</si>
  <si>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</si>
  <si>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</si>
  <si>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</si>
  <si>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</si>
  <si>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</si>
  <si>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</si>
  <si>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</si>
  <si>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</si>
  <si>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</si>
  <si>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</si>
  <si>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</si>
  <si>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</si>
  <si>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</si>
  <si>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</si>
  <si>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</si>
  <si>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</si>
  <si>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</si>
  <si>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</si>
  <si>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</si>
  <si>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</si>
  <si>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</si>
  <si>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</si>
  <si>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</si>
  <si>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</si>
  <si>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</si>
  <si>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</si>
  <si>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</si>
  <si>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</si>
  <si>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</si>
  <si>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</si>
  <si>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</si>
  <si>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</si>
  <si>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</si>
  <si>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</si>
  <si>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</si>
  <si>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</si>
  <si>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</si>
  <si>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</si>
  <si>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</si>
  <si>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</si>
  <si>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</si>
  <si>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</si>
  <si>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</si>
  <si>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</si>
  <si>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</si>
  <si>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</si>
  <si>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</si>
  <si>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</si>
  <si>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</si>
  <si>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</si>
  <si>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</si>
  <si>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</si>
  <si>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</si>
  <si>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</si>
  <si>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</si>
  <si>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</si>
  <si>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</si>
  <si>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</si>
  <si>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</si>
  <si>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</si>
  <si>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</si>
  <si>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</si>
  <si>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</si>
  <si>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</si>
  <si>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</si>
  <si>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</si>
  <si>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</si>
  <si>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</si>
  <si>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</si>
  <si>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</si>
  <si>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</si>
  <si>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</si>
  <si>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</si>
  <si>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</si>
  <si>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</si>
  <si>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</si>
  <si>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</si>
  <si>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</si>
  <si>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</si>
  <si>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</si>
  <si>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</si>
  <si>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</si>
  <si>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</si>
  <si>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</si>
  <si>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</si>
  <si>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</si>
  <si>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</si>
  <si>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</si>
  <si>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</si>
  <si>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</si>
  <si>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</si>
  <si>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</si>
  <si>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</si>
  <si>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</si>
  <si>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</si>
  <si>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</si>
  <si>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</si>
  <si>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</si>
  <si>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</si>
  <si>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</si>
  <si>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</si>
  <si>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</si>
  <si>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</si>
  <si>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</si>
  <si>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</si>
  <si>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</si>
  <si>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</si>
  <si>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</si>
  <si>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</si>
  <si>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</si>
  <si>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</si>
  <si>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</si>
  <si>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</si>
  <si>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</si>
  <si>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</si>
  <si>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</si>
  <si>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</si>
  <si>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</si>
  <si>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</si>
  <si>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</si>
  <si>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</si>
  <si>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</si>
  <si>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</si>
  <si>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</si>
  <si>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</si>
  <si>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</si>
  <si>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</si>
  <si>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</si>
  <si>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</si>
  <si>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</si>
  <si>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</si>
  <si>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</si>
  <si>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</si>
  <si>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</si>
  <si>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</si>
  <si>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</si>
  <si>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</si>
  <si>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</si>
  <si>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</si>
  <si>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</si>
  <si>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</si>
  <si>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</si>
  <si>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</si>
  <si>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</si>
  <si>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</si>
  <si>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</si>
  <si>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</si>
  <si>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</si>
  <si>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</si>
  <si>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</si>
  <si>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</si>
  <si>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</si>
  <si>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</si>
  <si>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</si>
  <si>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</si>
  <si>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</si>
  <si>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</si>
  <si>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</si>
  <si>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</si>
  <si>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</si>
  <si>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</si>
  <si>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</si>
  <si>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</si>
  <si>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</si>
  <si>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</si>
  <si>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</si>
  <si>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</si>
  <si>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</si>
  <si>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</si>
  <si>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</si>
  <si>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</si>
  <si>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</si>
  <si>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</si>
  <si>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</si>
  <si>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</si>
  <si>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</si>
  <si>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</si>
  <si>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</si>
  <si>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</si>
  <si>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</si>
  <si>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</si>
  <si>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</si>
  <si>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</si>
  <si>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</si>
  <si>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</si>
  <si>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</si>
  <si>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</si>
  <si>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</si>
  <si>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</si>
  <si>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</si>
  <si>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</si>
  <si>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</si>
  <si>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</si>
  <si>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</si>
  <si>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</si>
  <si>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</si>
  <si>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</si>
  <si>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</si>
  <si>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</si>
  <si>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</si>
  <si>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</si>
  <si>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</si>
  <si>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</si>
  <si>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</si>
  <si>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</si>
  <si>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</si>
  <si>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</si>
  <si>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</si>
  <si>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</si>
  <si>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</si>
  <si>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</si>
  <si>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</si>
  <si>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</si>
  <si>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</si>
  <si>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</si>
  <si>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</si>
  <si>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</si>
  <si>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</si>
  <si>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</si>
  <si>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</si>
  <si>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</si>
  <si>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</si>
  <si>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</si>
  <si>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</si>
  <si>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</si>
  <si>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</si>
  <si>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</si>
  <si>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</si>
  <si>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</si>
  <si>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</si>
  <si>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</si>
  <si>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</si>
  <si>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</si>
  <si>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</si>
  <si>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</si>
  <si>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</si>
  <si>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</si>
  <si>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</si>
  <si>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</si>
  <si>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</si>
  <si>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</si>
  <si>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</si>
  <si>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</si>
  <si>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</si>
  <si>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</si>
  <si>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</si>
  <si>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</si>
  <si>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</si>
  <si>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</si>
  <si>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</si>
  <si>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</si>
  <si>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</si>
  <si>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</si>
  <si>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</si>
  <si>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</si>
  <si>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</si>
  <si>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</si>
  <si>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</si>
  <si>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</si>
  <si>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</si>
  <si>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</si>
  <si>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</si>
  <si>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</si>
  <si>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</si>
  <si>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</si>
  <si>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</si>
  <si>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</si>
  <si>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</si>
  <si>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</si>
  <si>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</si>
  <si>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</si>
  <si>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</si>
  <si>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</si>
  <si>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</si>
  <si>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</si>
  <si>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</si>
  <si>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</si>
  <si>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</si>
  <si>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</si>
  <si>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</si>
  <si>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</si>
  <si>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</si>
  <si>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</si>
  <si>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</si>
  <si>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</si>
  <si>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</si>
  <si>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</si>
  <si>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</si>
  <si>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</si>
  <si>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</si>
  <si>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</si>
  <si>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</si>
  <si>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</si>
  <si>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</si>
  <si>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</si>
  <si>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</si>
  <si>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</si>
  <si>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</si>
  <si>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</si>
  <si>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</si>
  <si>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</si>
  <si>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</si>
  <si>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</si>
  <si>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</si>
  <si>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</si>
  <si>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</si>
  <si>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</si>
  <si>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</si>
  <si>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</si>
  <si>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</si>
  <si>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</si>
  <si>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</si>
  <si>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</si>
  <si>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</si>
  <si>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</si>
  <si>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</si>
  <si>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</si>
  <si>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</si>
  <si>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</si>
  <si>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</si>
  <si>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</si>
  <si>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</si>
  <si>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</si>
  <si>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</si>
  <si>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</si>
  <si>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</si>
  <si>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</si>
  <si>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</si>
  <si>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</si>
  <si>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</si>
  <si>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</si>
  <si>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</si>
  <si>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</si>
  <si>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</si>
  <si>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</si>
  <si>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</si>
  <si>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</si>
  <si>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</si>
  <si>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</si>
  <si>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</si>
  <si>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</si>
  <si>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</si>
  <si>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</si>
  <si>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</si>
  <si>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</si>
  <si>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</si>
  <si>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</si>
  <si>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</si>
  <si>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</si>
  <si>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</si>
  <si>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</si>
  <si>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</si>
  <si>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</si>
  <si>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</si>
  <si>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</si>
  <si>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</si>
  <si>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</si>
  <si>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</si>
  <si>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</si>
  <si>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</si>
  <si>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</si>
  <si>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</si>
  <si>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</si>
  <si>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</si>
  <si>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</si>
  <si>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</si>
  <si>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</si>
  <si>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</si>
  <si>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</si>
  <si>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</si>
  <si>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</si>
  <si>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</si>
  <si>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</si>
  <si>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</si>
  <si>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</si>
  <si>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</si>
  <si>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</si>
  <si>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</si>
  <si>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</si>
  <si>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</si>
  <si>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</si>
  <si>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</si>
  <si>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</si>
  <si>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</si>
  <si>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</si>
  <si>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</si>
  <si>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</si>
  <si>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</si>
  <si>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</si>
  <si>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</si>
  <si>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</si>
  <si>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</si>
  <si>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</si>
  <si>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</si>
  <si>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</si>
  <si>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</si>
  <si>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</si>
  <si>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</si>
  <si>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</si>
  <si>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</si>
  <si>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</si>
  <si>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</si>
  <si>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</si>
  <si>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</si>
  <si>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</si>
  <si>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</si>
  <si>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</si>
  <si>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</si>
  <si>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</si>
  <si>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</si>
  <si>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</si>
  <si>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</si>
  <si>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</si>
  <si>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</si>
  <si>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</si>
  <si>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</si>
  <si>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</si>
  <si>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</si>
  <si>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</si>
  <si>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</si>
  <si>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</si>
  <si>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</si>
  <si>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</si>
  <si>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</si>
  <si>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</si>
  <si>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</si>
  <si>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</si>
  <si>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</si>
  <si>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</si>
  <si>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</si>
  <si>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</si>
  <si>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</si>
  <si>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</si>
  <si>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</si>
  <si>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</si>
  <si>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</si>
  <si>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</si>
  <si>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</si>
  <si>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</si>
  <si>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</si>
  <si>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</si>
  <si>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</si>
  <si>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</si>
  <si>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</si>
  <si>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</si>
  <si>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</si>
  <si>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</si>
  <si>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</si>
  <si>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</si>
  <si>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</si>
  <si>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</si>
  <si>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</si>
  <si>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</si>
  <si>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</si>
  <si>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</si>
  <si>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</si>
  <si>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</si>
  <si>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</si>
  <si>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</si>
  <si>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</si>
  <si>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</si>
  <si>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</si>
  <si>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</si>
  <si>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</si>
  <si>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</si>
  <si>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</si>
  <si>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</si>
  <si>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</si>
  <si>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</si>
  <si>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</si>
  <si>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</si>
  <si>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</si>
  <si>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</si>
  <si>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</si>
  <si>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</si>
  <si>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</si>
  <si>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</si>
  <si>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</si>
  <si>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</si>
  <si>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</si>
  <si>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</si>
  <si>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</si>
  <si>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</si>
  <si>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</si>
  <si>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</si>
  <si>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</si>
  <si>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</si>
  <si>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</si>
  <si>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</si>
  <si>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</si>
  <si>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</si>
  <si>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</si>
  <si>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</si>
  <si>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</si>
  <si>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</si>
  <si>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</si>
  <si>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</si>
  <si>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</si>
  <si>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</si>
  <si>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</si>
  <si>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</si>
  <si>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</si>
  <si>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</si>
  <si>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</si>
  <si>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</si>
  <si>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</si>
  <si>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</si>
  <si>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</si>
  <si>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</si>
  <si>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</si>
  <si>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</si>
  <si>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</si>
  <si>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</si>
  <si>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</si>
  <si>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</si>
  <si>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</si>
  <si>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</si>
  <si>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</si>
  <si>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</si>
  <si>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</si>
  <si>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</si>
  <si>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</si>
  <si>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</si>
  <si>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</si>
  <si>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</si>
  <si>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</si>
  <si>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</si>
  <si>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</si>
  <si>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</si>
  <si>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</si>
  <si>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</si>
  <si>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</si>
  <si>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</si>
  <si>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</si>
  <si>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</si>
  <si>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</si>
  <si>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</si>
  <si>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</si>
  <si>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</si>
  <si>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</si>
  <si>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</si>
  <si>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</si>
  <si>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</si>
  <si>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</si>
  <si>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</si>
  <si>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</si>
  <si>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</si>
  <si>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</si>
  <si>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</si>
  <si>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</si>
  <si>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</si>
  <si>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</si>
  <si>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</si>
  <si>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</si>
  <si>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</si>
  <si>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</si>
  <si>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</si>
  <si>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</si>
  <si>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</si>
  <si>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</si>
  <si>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</si>
  <si>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</si>
  <si>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</si>
  <si>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</si>
  <si>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</si>
  <si>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</si>
  <si>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</si>
  <si>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</si>
  <si>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</si>
  <si>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</si>
  <si>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</si>
  <si>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</si>
  <si>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</si>
  <si>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</si>
  <si>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</si>
  <si>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</si>
  <si>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</si>
  <si>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</si>
  <si>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</si>
  <si>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</si>
  <si>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</si>
  <si>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</si>
  <si>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</si>
  <si>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</si>
  <si>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</si>
  <si>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</si>
  <si>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</si>
  <si>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</si>
  <si>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</si>
  <si>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</si>
  <si>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</si>
  <si>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</si>
  <si>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</si>
  <si>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</si>
  <si>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</si>
  <si>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</si>
  <si>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</si>
  <si>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</si>
  <si>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</si>
  <si>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</si>
  <si>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</si>
  <si>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</si>
  <si>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</si>
  <si>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</si>
  <si>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</si>
  <si>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</si>
  <si>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</si>
  <si>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</si>
  <si>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</si>
  <si>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</si>
  <si>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</si>
  <si>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</si>
  <si>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</si>
  <si>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</si>
  <si>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</si>
  <si>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</si>
  <si>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</si>
  <si>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</si>
  <si>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</si>
  <si>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</si>
  <si>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</si>
  <si>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</si>
  <si>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</si>
  <si>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</si>
  <si>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</si>
  <si>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</si>
  <si>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</si>
  <si>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</si>
  <si>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</si>
  <si>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</si>
  <si>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</si>
  <si>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</si>
  <si>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</si>
  <si>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</si>
  <si>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</si>
  <si>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</si>
  <si>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</si>
  <si>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</si>
  <si>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</si>
  <si>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</si>
  <si>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</si>
  <si>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</si>
  <si>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</si>
  <si>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</si>
  <si>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</si>
  <si>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</si>
  <si>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</si>
  <si>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</si>
  <si>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</si>
  <si>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</si>
  <si>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</si>
  <si>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</si>
  <si>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</si>
  <si>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</si>
  <si>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</si>
  <si>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</si>
  <si>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</si>
  <si>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</si>
  <si>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</si>
  <si>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</si>
  <si>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</si>
  <si>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</si>
  <si>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</si>
  <si>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</si>
  <si>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</si>
  <si>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</si>
  <si>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</si>
  <si>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</si>
  <si>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</si>
  <si>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</si>
  <si>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</si>
  <si>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</si>
  <si>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</si>
  <si>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</si>
  <si>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</si>
  <si>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</si>
  <si>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</si>
  <si>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</si>
  <si>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</si>
  <si>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</si>
  <si>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</si>
  <si>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</si>
  <si>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</si>
  <si>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</si>
  <si>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</si>
  <si>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</si>
  <si>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</si>
  <si>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</si>
  <si>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</si>
  <si>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</si>
  <si>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</si>
  <si>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</si>
  <si>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</si>
  <si>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</si>
  <si>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</si>
  <si>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</si>
  <si>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</si>
  <si>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</si>
  <si>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</si>
  <si>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</si>
  <si>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</si>
  <si>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</si>
  <si>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</si>
  <si>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</si>
  <si>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</si>
  <si>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</si>
  <si>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</si>
  <si>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</si>
  <si>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</si>
  <si>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</si>
  <si>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</si>
  <si>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</si>
  <si>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</si>
  <si>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</si>
  <si>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</si>
  <si>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</si>
  <si>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</si>
  <si>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</si>
  <si>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</si>
  <si>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</si>
  <si>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</si>
  <si>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</si>
  <si>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</si>
  <si>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</si>
  <si>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</si>
  <si>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</si>
  <si>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</si>
  <si>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</si>
  <si>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</si>
  <si>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</si>
  <si>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</si>
  <si>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</si>
  <si>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</si>
  <si>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</si>
  <si>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</si>
  <si>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</si>
  <si>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</si>
  <si>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</si>
  <si>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</si>
  <si>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</si>
  <si>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</si>
  <si>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</si>
  <si>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</si>
  <si>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</si>
  <si>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</si>
  <si>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</si>
  <si>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</si>
  <si>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</si>
  <si>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</si>
  <si>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</si>
  <si>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</si>
  <si>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</si>
  <si>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</si>
  <si>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</si>
  <si>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</si>
  <si>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</si>
  <si>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</si>
  <si>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</si>
  <si>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</si>
  <si>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</si>
  <si>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</si>
  <si>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</si>
  <si>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</si>
  <si>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</si>
  <si>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</si>
  <si>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</si>
  <si>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</si>
  <si>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</si>
  <si>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</si>
  <si>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</si>
  <si>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</si>
  <si>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</si>
  <si>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</si>
  <si>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</si>
  <si>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</si>
  <si>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</si>
  <si>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</si>
  <si>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</si>
  <si>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</si>
  <si>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</si>
  <si>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</si>
  <si>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</si>
  <si>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</si>
  <si>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</si>
  <si>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</si>
  <si>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</si>
  <si>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</si>
  <si>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</si>
  <si>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</si>
  <si>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</si>
  <si>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</si>
  <si>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</si>
  <si>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</si>
  <si>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</si>
  <si>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</si>
  <si>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</si>
  <si>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</si>
  <si>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</si>
  <si>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</si>
  <si>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</si>
  <si>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</si>
  <si>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</si>
  <si>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</si>
  <si>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</si>
  <si>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</si>
  <si>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</si>
  <si>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</si>
  <si>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</si>
  <si>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</si>
  <si>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</si>
  <si>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</si>
  <si>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</si>
  <si>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</si>
  <si>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</si>
  <si>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</si>
  <si>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</si>
  <si>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</si>
  <si>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</si>
  <si>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</si>
  <si>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</si>
  <si>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</si>
  <si>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</si>
  <si>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</si>
  <si>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</si>
  <si>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</si>
  <si>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</si>
  <si>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</si>
  <si>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</si>
  <si>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</si>
  <si>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</si>
  <si>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</si>
  <si>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</si>
  <si>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</si>
  <si>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</si>
  <si>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</si>
  <si>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</si>
  <si>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</si>
  <si>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</si>
  <si>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</si>
  <si>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</si>
  <si>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</si>
  <si>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</si>
  <si>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</si>
  <si>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</si>
  <si>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</si>
  <si>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</si>
  <si>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</si>
  <si>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</si>
  <si>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</si>
  <si>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</si>
  <si>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</si>
  <si>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</si>
  <si>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</si>
  <si>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</si>
  <si>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</si>
  <si>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</si>
  <si>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</si>
  <si>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</si>
  <si>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</si>
  <si>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</si>
  <si>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</si>
  <si>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</si>
  <si>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</si>
  <si>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</si>
  <si>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</si>
  <si>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</si>
  <si>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</si>
  <si>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</si>
  <si>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</si>
  <si>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</si>
  <si>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</si>
  <si>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</si>
  <si>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</si>
  <si>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</si>
  <si>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</si>
  <si>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</si>
  <si>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</si>
  <si>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</si>
  <si>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</si>
  <si>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</si>
  <si>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</si>
  <si>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</si>
  <si>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</si>
  <si>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</si>
  <si>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</si>
  <si>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</si>
  <si>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</si>
  <si>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</si>
  <si>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</si>
  <si>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</si>
  <si>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</si>
  <si>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</si>
  <si>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</si>
  <si>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</si>
  <si>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</si>
  <si>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</si>
  <si>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</si>
  <si>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</si>
  <si>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</si>
  <si>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</si>
  <si>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</si>
  <si>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</si>
  <si>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</si>
  <si>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</si>
  <si>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</si>
  <si>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</si>
  <si>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</si>
  <si>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</si>
  <si>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</si>
  <si>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</si>
  <si>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</si>
  <si>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</si>
  <si>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</si>
  <si>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</si>
  <si>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</si>
  <si>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</si>
  <si>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</si>
  <si>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</si>
  <si>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</si>
  <si>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</si>
  <si>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</si>
  <si>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</si>
  <si>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</si>
  <si>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</si>
  <si>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</si>
  <si>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</si>
  <si>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</si>
  <si>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</si>
  <si>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</si>
  <si>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</si>
  <si>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</si>
  <si>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</si>
  <si>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</si>
  <si>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</si>
  <si>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</si>
  <si>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</si>
  <si>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</si>
  <si>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</si>
  <si>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</si>
  <si>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</si>
  <si>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</si>
  <si>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</si>
  <si>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</si>
  <si>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</si>
  <si>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</si>
  <si>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</si>
  <si>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</si>
  <si>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</si>
  <si>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</si>
  <si>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</si>
  <si>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</si>
  <si>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</si>
  <si>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</si>
  <si>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</si>
  <si>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</si>
  <si>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</si>
  <si>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</si>
  <si>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</si>
  <si>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</si>
  <si>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</si>
  <si>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</si>
  <si>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</si>
  <si>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</si>
  <si>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</si>
  <si>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</si>
  <si>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</si>
  <si>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</si>
  <si>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</si>
  <si>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</si>
  <si>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</si>
  <si>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</si>
  <si>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</si>
  <si>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</si>
  <si>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</si>
  <si>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</si>
  <si>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</si>
  <si>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</si>
  <si>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</si>
  <si>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</si>
  <si>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</si>
  <si>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</si>
  <si>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</si>
  <si>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</si>
  <si>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</si>
  <si>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</si>
  <si>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</si>
  <si>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</si>
  <si>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</si>
  <si>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</si>
  <si>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</si>
  <si>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</si>
  <si>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</si>
  <si>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</si>
  <si>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</si>
  <si>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</si>
  <si>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</si>
  <si>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</si>
  <si>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</si>
  <si>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</si>
  <si>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</si>
  <si>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</si>
  <si>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</si>
  <si>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</si>
  <si>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</si>
  <si>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</si>
  <si>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</si>
  <si>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</si>
  <si>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</si>
  <si>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</si>
  <si>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</si>
  <si>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</si>
  <si>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</si>
  <si>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</si>
  <si>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</si>
  <si>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</si>
  <si>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</si>
  <si>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</si>
  <si>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</si>
  <si>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</si>
  <si>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</si>
  <si>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</si>
  <si>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</si>
  <si>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</si>
  <si>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</si>
  <si>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</si>
  <si>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</si>
  <si>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</si>
  <si>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</si>
  <si>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</si>
  <si>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</si>
  <si>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</si>
  <si>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</si>
  <si>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</si>
  <si>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</si>
  <si>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</si>
  <si>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</si>
  <si>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</si>
  <si>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</si>
  <si>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</si>
  <si>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</si>
  <si>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</si>
  <si>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</si>
  <si>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</si>
  <si>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</si>
  <si>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</si>
  <si>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</si>
  <si>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</si>
  <si>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</si>
  <si>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</si>
  <si>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</si>
  <si>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</si>
  <si>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</si>
  <si>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</si>
  <si>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</si>
  <si>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</si>
  <si>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</si>
  <si>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</si>
  <si>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</si>
  <si>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</si>
  <si>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</si>
  <si>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</si>
  <si>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</si>
  <si>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</si>
  <si>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</si>
  <si>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</si>
  <si>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</si>
  <si>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</si>
  <si>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</si>
  <si>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</si>
  <si>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</si>
  <si>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</si>
  <si>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</si>
  <si>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</si>
  <si>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</si>
  <si>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</si>
  <si>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</si>
  <si>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</si>
  <si>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</si>
  <si>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</si>
  <si>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</si>
  <si>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</si>
  <si>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</si>
  <si>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</si>
  <si>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</si>
  <si>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</si>
  <si>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</si>
  <si>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</si>
  <si>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</si>
  <si>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</si>
  <si>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</si>
  <si>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</si>
  <si>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</si>
  <si>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</si>
  <si>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</si>
  <si>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</si>
  <si>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</si>
  <si>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</si>
  <si>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</si>
  <si>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</si>
  <si>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</si>
  <si>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</si>
  <si>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</si>
  <si>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</si>
  <si>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</si>
  <si>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</si>
  <si>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</si>
  <si>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</si>
  <si>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</si>
  <si>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</si>
  <si>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</si>
  <si>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</si>
  <si>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</si>
  <si>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</si>
  <si>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</si>
  <si>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</si>
  <si>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</si>
  <si>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</si>
  <si>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</si>
  <si>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</si>
  <si>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</si>
  <si>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</si>
  <si>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</si>
  <si>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</si>
  <si>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</si>
  <si>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</si>
  <si>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</si>
  <si>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</si>
  <si>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</si>
  <si>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</si>
  <si>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</si>
  <si>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</si>
  <si>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</si>
  <si>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</si>
  <si>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</si>
  <si>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</si>
  <si>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</si>
  <si>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</si>
  <si>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</si>
  <si>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</si>
  <si>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</si>
  <si>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</si>
  <si>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</si>
  <si>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</si>
  <si>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</si>
  <si>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</si>
  <si>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</si>
  <si>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</si>
  <si>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</si>
  <si>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</si>
  <si>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</si>
  <si>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</si>
  <si>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</si>
  <si>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</si>
  <si>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</si>
  <si>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</si>
  <si>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</si>
  <si>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</si>
  <si>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</si>
  <si>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</si>
  <si>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</si>
  <si>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</si>
  <si>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</si>
  <si>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</si>
  <si>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</si>
  <si>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</si>
  <si>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</si>
  <si>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</si>
  <si>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</si>
  <si>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</si>
  <si>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</si>
  <si>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</si>
  <si>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</si>
  <si>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</si>
  <si>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</si>
  <si>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</si>
  <si>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</si>
  <si>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</si>
  <si>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</si>
  <si>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</si>
  <si>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</si>
  <si>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</si>
  <si>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</si>
  <si>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</si>
  <si>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</si>
  <si>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</si>
  <si>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</si>
  <si>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</si>
  <si>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</si>
  <si>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</si>
  <si>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</si>
  <si>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</si>
  <si>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</si>
  <si>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</si>
  <si>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</si>
  <si>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</si>
  <si>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</si>
  <si>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</si>
  <si>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</si>
  <si>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</si>
  <si>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</si>
  <si>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</si>
  <si>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</si>
  <si>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</si>
  <si>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</si>
  <si>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</si>
  <si>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</si>
  <si>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</si>
  <si>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</si>
  <si>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</si>
  <si>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</si>
  <si>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</si>
  <si>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</si>
  <si>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</si>
  <si>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</si>
  <si>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</si>
  <si>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</si>
  <si>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</si>
  <si>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</si>
  <si>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</si>
  <si>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</si>
  <si>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</si>
  <si>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</si>
  <si>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</si>
  <si>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</si>
  <si>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</si>
  <si>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</si>
  <si>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</si>
  <si>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</si>
  <si>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</si>
  <si>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</si>
  <si>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</si>
  <si>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</si>
  <si>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</si>
  <si>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</si>
  <si>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</si>
  <si>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</si>
  <si>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</si>
  <si>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</si>
  <si>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</si>
  <si>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</si>
  <si>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</si>
  <si>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</si>
  <si>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</si>
  <si>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</si>
  <si>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</si>
  <si>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</si>
  <si>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</si>
  <si>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</si>
  <si>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</si>
  <si>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</si>
  <si>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</si>
  <si>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</si>
  <si>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</si>
  <si>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</si>
  <si>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</si>
  <si>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</si>
  <si>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</si>
  <si>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</si>
  <si>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</si>
  <si>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</si>
  <si>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</si>
  <si>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</si>
  <si>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</si>
  <si>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</si>
  <si>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</si>
  <si>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</si>
  <si>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</si>
  <si>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</si>
  <si>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</si>
  <si>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</si>
  <si>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</si>
  <si>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</si>
  <si>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</si>
  <si>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</si>
  <si>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</si>
  <si>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</si>
  <si>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</si>
  <si>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</si>
  <si>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</si>
  <si>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</si>
  <si>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</si>
  <si>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</si>
  <si>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</si>
  <si>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</si>
  <si>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</si>
  <si>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</si>
  <si>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</si>
  <si>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</si>
  <si>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</si>
  <si>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</si>
  <si>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</si>
  <si>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</si>
  <si>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</si>
  <si>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</si>
  <si>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</si>
  <si>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</si>
  <si>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</si>
  <si>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</si>
  <si>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</si>
  <si>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</si>
  <si>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</si>
  <si>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</si>
  <si>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</si>
  <si>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</si>
  <si>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</si>
  <si>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</si>
  <si>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</si>
  <si>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</si>
  <si>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</si>
  <si>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</si>
  <si>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</si>
  <si>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</si>
  <si>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</si>
  <si>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</si>
  <si>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</si>
  <si>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</si>
  <si>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</si>
  <si>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</si>
  <si>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</si>
  <si>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</si>
  <si>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</si>
  <si>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</si>
  <si>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</si>
  <si>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</si>
  <si>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</si>
  <si>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</si>
  <si>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</si>
  <si>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</si>
  <si>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</si>
  <si>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</si>
  <si>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</si>
  <si>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</si>
  <si>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</si>
  <si>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</si>
  <si>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</si>
  <si>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</si>
  <si>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</si>
  <si>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</si>
  <si>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</si>
  <si>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</si>
  <si>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</si>
  <si>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</si>
  <si>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</si>
  <si>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</si>
  <si>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</si>
  <si>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</si>
  <si>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</si>
  <si>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</si>
  <si>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</si>
  <si>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</si>
  <si>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</si>
  <si>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</si>
  <si>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</si>
  <si>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</si>
  <si>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</si>
  <si>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</si>
  <si>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</si>
  <si>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</si>
  <si>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</si>
  <si>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</si>
  <si>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</si>
  <si>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</si>
  <si>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</si>
  <si>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</si>
  <si>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</si>
  <si>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</si>
  <si>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</si>
  <si>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</si>
  <si>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</si>
  <si>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</si>
  <si>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</si>
  <si>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</si>
  <si>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</si>
  <si>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</si>
  <si>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</si>
  <si>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</si>
  <si>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</si>
  <si>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</si>
  <si>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</si>
  <si>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</si>
  <si>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</si>
  <si>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</si>
  <si>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</si>
  <si>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</si>
  <si>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</si>
  <si>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</si>
  <si>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</si>
  <si>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</si>
  <si>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</si>
  <si>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</si>
  <si>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</si>
  <si>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</si>
  <si>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</si>
  <si>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</si>
  <si>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</si>
  <si>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</si>
  <si>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</si>
  <si>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</si>
  <si>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</si>
  <si>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</si>
  <si>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</si>
  <si>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</si>
  <si>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</si>
  <si>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</si>
  <si>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</si>
  <si>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</si>
  <si>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</si>
  <si>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</si>
  <si>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</si>
  <si>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</si>
  <si>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</si>
  <si>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</si>
  <si>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</si>
  <si>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</si>
  <si>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</si>
  <si>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</si>
  <si>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</si>
  <si>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</si>
  <si>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</si>
  <si>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</si>
  <si>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</si>
  <si>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</si>
  <si>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</si>
  <si>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</si>
  <si>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</si>
  <si>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</si>
  <si>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</si>
  <si>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</si>
  <si>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</si>
  <si>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</si>
  <si>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</si>
  <si>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</si>
  <si>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</si>
  <si>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</si>
  <si>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</si>
  <si>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</si>
  <si>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</si>
  <si>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</si>
  <si>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</si>
  <si>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</si>
  <si>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</si>
  <si>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</si>
  <si>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</si>
  <si>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</si>
  <si>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</si>
  <si>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</si>
  <si>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</si>
  <si>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</si>
  <si>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</si>
  <si>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</si>
  <si>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</si>
  <si>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</si>
  <si>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</si>
  <si>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</si>
  <si>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</si>
  <si>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</si>
  <si>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</si>
  <si>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</si>
  <si>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</si>
  <si>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</si>
  <si>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</si>
  <si>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</si>
  <si>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</si>
  <si>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</si>
  <si>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</si>
  <si>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</si>
  <si>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</si>
  <si>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</si>
  <si>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</si>
  <si>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</si>
  <si>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</si>
  <si>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</si>
  <si>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</si>
  <si>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</si>
  <si>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</si>
  <si>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</si>
  <si>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</si>
  <si>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</si>
  <si>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</si>
  <si>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</si>
  <si>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</si>
  <si>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</si>
  <si>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</si>
  <si>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</si>
  <si>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</si>
  <si>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</si>
  <si>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</si>
  <si>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</si>
  <si>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</si>
  <si>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</si>
  <si>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</si>
  <si>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</si>
  <si>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</si>
  <si>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</si>
  <si>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</si>
  <si>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</si>
  <si>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</si>
  <si>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</si>
  <si>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</si>
  <si>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</si>
  <si>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</si>
  <si>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</si>
  <si>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</si>
  <si>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</si>
  <si>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</si>
  <si>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</si>
  <si>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</si>
  <si>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</si>
  <si>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</si>
  <si>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</si>
  <si>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</si>
  <si>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</si>
  <si>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</si>
  <si>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</si>
  <si>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</si>
  <si>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</si>
  <si>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</si>
  <si>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</si>
  <si>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</si>
  <si>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</si>
  <si>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</si>
  <si>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</si>
  <si>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</si>
  <si>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</si>
  <si>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</si>
  <si>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</si>
  <si>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</si>
  <si>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</si>
  <si>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</si>
  <si>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</si>
  <si>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</si>
  <si>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</si>
  <si>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</si>
  <si>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</si>
  <si>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</si>
  <si>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</si>
  <si>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</si>
  <si>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</si>
  <si>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</si>
  <si>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</si>
  <si>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</si>
  <si>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</si>
  <si>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</si>
  <si>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</si>
  <si>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</si>
  <si>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</si>
  <si>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</si>
  <si>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</si>
  <si>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</si>
  <si>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</si>
  <si>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</si>
  <si>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</si>
  <si>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</si>
  <si>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</si>
  <si>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</si>
  <si>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</si>
  <si>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</si>
  <si>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</si>
  <si>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</si>
  <si>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</si>
  <si>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</si>
  <si>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</si>
  <si>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</si>
  <si>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</si>
  <si>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</si>
  <si>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</si>
  <si>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</si>
  <si>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</si>
  <si>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</si>
  <si>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</si>
  <si>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</si>
  <si>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</si>
  <si>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</si>
  <si>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</si>
  <si>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</si>
  <si>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</si>
  <si>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</si>
  <si>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</si>
  <si>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</si>
  <si>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</si>
  <si>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</si>
  <si>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</si>
  <si>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</si>
  <si>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</si>
  <si>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</si>
  <si>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</si>
  <si>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</si>
  <si>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</si>
  <si>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</si>
  <si>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</si>
  <si>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</si>
  <si>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</si>
  <si>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</si>
  <si>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</si>
  <si>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</si>
  <si>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</si>
  <si>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</si>
  <si>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</si>
  <si>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</si>
  <si>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</si>
  <si>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</si>
  <si>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</si>
  <si>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</si>
  <si>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</si>
  <si>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</si>
  <si>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</si>
  <si>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</si>
  <si>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</si>
  <si>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</si>
  <si>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</si>
  <si>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</si>
  <si>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</si>
  <si>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</si>
  <si>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</si>
  <si>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</si>
  <si>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</si>
  <si>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</si>
  <si>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</si>
  <si>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</si>
  <si>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</si>
  <si>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</si>
  <si>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</si>
  <si>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</si>
  <si>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</si>
  <si>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</si>
  <si>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</si>
  <si>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</si>
  <si>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</si>
  <si>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</si>
  <si>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</si>
  <si>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</si>
  <si>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</si>
  <si>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</si>
  <si>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</si>
  <si>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</si>
  <si>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</si>
  <si>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</si>
  <si>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</si>
  <si>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</si>
  <si>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</si>
  <si>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</si>
  <si>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</si>
  <si>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</si>
  <si>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</si>
  <si>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</si>
  <si>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</si>
  <si>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</si>
  <si>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</si>
  <si>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</si>
  <si>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</si>
  <si>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</si>
  <si>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</si>
  <si>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</si>
  <si>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</si>
  <si>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</si>
  <si>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</si>
  <si>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</si>
  <si>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</si>
  <si>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</si>
  <si>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</si>
  <si>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</si>
  <si>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</si>
  <si>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</si>
  <si>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</si>
  <si>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</si>
  <si>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</si>
  <si>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</si>
  <si>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</si>
  <si>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</si>
  <si>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</si>
  <si>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</si>
  <si>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</si>
  <si>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</si>
  <si>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</si>
  <si>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</si>
  <si>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</si>
  <si>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</si>
  <si>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</si>
  <si>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</si>
  <si>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</si>
  <si>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</si>
  <si>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</si>
  <si>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</si>
  <si>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</si>
  <si>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</si>
  <si>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</si>
  <si>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</si>
  <si>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</si>
  <si>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</si>
  <si>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</si>
  <si>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</si>
  <si>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</si>
  <si>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</si>
  <si>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</si>
  <si>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</si>
  <si>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</si>
  <si>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</si>
  <si>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</si>
  <si>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</si>
  <si>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</si>
  <si>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</si>
  <si>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</si>
  <si>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</si>
  <si>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</si>
  <si>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</si>
  <si>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</si>
  <si>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</si>
  <si>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</si>
  <si>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</si>
  <si>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</si>
  <si>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</si>
  <si>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</si>
  <si>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</si>
  <si>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</si>
  <si>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</si>
  <si>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</si>
  <si>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</si>
  <si>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</si>
  <si>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</si>
  <si>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</si>
  <si>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</si>
  <si>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</si>
  <si>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</si>
  <si>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</si>
  <si>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</si>
  <si>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</si>
  <si>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</si>
  <si>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</si>
  <si>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</si>
  <si>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</si>
  <si>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</si>
  <si>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</si>
  <si>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</si>
  <si>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</si>
  <si>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</si>
  <si>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</si>
  <si>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</si>
  <si>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</si>
  <si>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</si>
  <si>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</si>
  <si>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</si>
  <si>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</si>
  <si>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</si>
  <si>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</si>
  <si>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</si>
  <si>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</si>
  <si>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</si>
  <si>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</si>
  <si>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</si>
  <si>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</si>
  <si>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</si>
  <si>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</si>
  <si>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</si>
  <si>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</si>
  <si>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</si>
  <si>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</si>
  <si>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</si>
  <si>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</si>
  <si>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</si>
  <si>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</si>
  <si>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</si>
  <si>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</si>
  <si>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</si>
  <si>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</si>
  <si>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</si>
  <si>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</si>
  <si>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</si>
  <si>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</si>
  <si>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</si>
  <si>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</si>
  <si>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</si>
  <si>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</si>
  <si>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</si>
  <si>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</si>
  <si>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</si>
  <si>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</si>
  <si>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</si>
  <si>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</si>
  <si>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</si>
  <si>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</si>
  <si>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</si>
  <si>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</si>
  <si>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</si>
  <si>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</si>
  <si>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</si>
  <si>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</si>
  <si>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</si>
  <si>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</si>
  <si>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</si>
  <si>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</si>
  <si>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</si>
  <si>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</si>
  <si>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</si>
  <si>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</si>
  <si>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</si>
  <si>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</si>
  <si>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</si>
  <si>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</si>
  <si>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</si>
  <si>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</si>
  <si>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</si>
  <si>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</si>
  <si>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</si>
  <si>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</si>
  <si>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</si>
  <si>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</si>
  <si>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</si>
  <si>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</si>
  <si>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</si>
  <si>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</si>
  <si>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</si>
  <si>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</si>
  <si>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</si>
  <si>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</si>
  <si>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</si>
  <si>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</si>
  <si>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</si>
  <si>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</si>
  <si>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</si>
  <si>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</si>
  <si>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</si>
  <si>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</si>
  <si>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</si>
  <si>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</si>
  <si>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</si>
  <si>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</si>
  <si>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</si>
  <si>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</si>
  <si>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</si>
  <si>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</si>
  <si>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</si>
  <si>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</si>
  <si>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</si>
  <si>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</si>
  <si>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</si>
  <si>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</si>
  <si>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</si>
  <si>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</si>
  <si>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</si>
  <si>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</si>
  <si>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</si>
  <si>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</si>
  <si>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</si>
  <si>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</si>
  <si>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</si>
  <si>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</si>
  <si>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</si>
  <si>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</si>
  <si>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</si>
  <si>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</si>
  <si>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</si>
  <si>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</si>
  <si>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</si>
  <si>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</si>
  <si>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</si>
  <si>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</si>
  <si>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</si>
  <si>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</si>
  <si>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</si>
  <si>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</si>
  <si>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</si>
  <si>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</si>
  <si>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</si>
  <si>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</si>
  <si>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</si>
  <si>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</si>
  <si>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</si>
  <si>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</si>
  <si>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</si>
  <si>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</si>
  <si>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</si>
  <si>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</si>
  <si>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</si>
  <si>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</si>
  <si>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</si>
  <si>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</si>
  <si>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</si>
  <si>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</si>
  <si>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</si>
  <si>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</si>
  <si>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</si>
  <si>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</si>
  <si>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</si>
  <si>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</si>
  <si>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</si>
  <si>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</si>
  <si>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</si>
  <si>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</si>
  <si>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</si>
  <si>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</si>
  <si>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</si>
  <si>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</si>
  <si>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</si>
  <si>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</si>
  <si>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</si>
  <si>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</si>
  <si>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</si>
  <si>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</si>
  <si>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</si>
  <si>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</si>
  <si>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</si>
  <si>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</si>
  <si>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</si>
  <si>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</si>
  <si>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</si>
  <si>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</si>
  <si>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</si>
  <si>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</si>
  <si>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</si>
  <si>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</si>
  <si>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</si>
  <si>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</si>
  <si>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</si>
  <si>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</si>
  <si>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</si>
  <si>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</si>
  <si>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</si>
  <si>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</si>
  <si>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</si>
  <si>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</si>
  <si>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</si>
  <si>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</si>
  <si>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</si>
  <si>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</si>
  <si>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</si>
  <si>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</si>
  <si>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</si>
  <si>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</si>
  <si>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</si>
  <si>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</si>
  <si>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</si>
  <si>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</si>
  <si>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</si>
  <si>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</si>
  <si>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</si>
  <si>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</si>
  <si>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</si>
  <si>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</si>
  <si>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</si>
  <si>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</si>
  <si>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</si>
  <si>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</si>
  <si>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</si>
  <si>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</si>
  <si>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</si>
  <si>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</si>
  <si>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</si>
  <si>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</si>
  <si>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</si>
  <si>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</si>
  <si>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</si>
  <si>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</si>
  <si>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</si>
  <si>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</si>
  <si>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</si>
  <si>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</si>
  <si>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</si>
  <si>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</si>
  <si>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</si>
  <si>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</si>
  <si>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</si>
  <si>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</si>
  <si>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</si>
  <si>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</si>
  <si>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</si>
  <si>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</si>
  <si>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</si>
  <si>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</si>
  <si>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</si>
  <si>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</si>
  <si>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</si>
  <si>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</si>
  <si>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</si>
  <si>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</si>
  <si>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</si>
  <si>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</si>
  <si>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</si>
  <si>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</si>
  <si>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</si>
  <si>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</si>
  <si>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</si>
  <si>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</si>
  <si>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</si>
  <si>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</si>
  <si>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</si>
  <si>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</si>
  <si>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</si>
  <si>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</si>
  <si>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</si>
  <si>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</si>
  <si>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</si>
  <si>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</si>
  <si>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</si>
  <si>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</si>
  <si>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</si>
  <si>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</si>
  <si>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</si>
  <si>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</si>
  <si>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</si>
  <si>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</si>
  <si>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</si>
  <si>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</si>
  <si>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</si>
  <si>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</si>
  <si>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</si>
  <si>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</si>
  <si>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</si>
  <si>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</si>
  <si>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</si>
  <si>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</si>
  <si>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</si>
  <si>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</si>
  <si>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</si>
  <si>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</si>
  <si>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</si>
  <si>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</si>
  <si>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</si>
  <si>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</si>
  <si>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</si>
  <si>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</si>
  <si>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</si>
  <si>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</si>
  <si>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</si>
  <si>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</si>
  <si>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</si>
  <si>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</si>
  <si>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</si>
  <si>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</si>
  <si>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</si>
  <si>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</si>
  <si>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</si>
  <si>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</si>
  <si>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</si>
  <si>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</si>
  <si>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</si>
  <si>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</si>
  <si>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</si>
  <si>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</si>
  <si>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</si>
  <si>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</si>
  <si>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</si>
  <si>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</si>
  <si>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</si>
  <si>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</si>
  <si>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</si>
  <si>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</si>
  <si>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</si>
  <si>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</si>
  <si>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</si>
  <si>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</si>
  <si>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</si>
  <si>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</si>
  <si>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</si>
  <si>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</si>
  <si>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</si>
  <si>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</si>
  <si>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</si>
  <si>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</si>
  <si>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</si>
  <si>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</si>
  <si>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</si>
  <si>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</si>
  <si>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</si>
  <si>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</si>
  <si>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</si>
  <si>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</si>
  <si>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</si>
  <si>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</si>
  <si>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</si>
  <si>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</si>
  <si>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</si>
  <si>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</si>
  <si>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</si>
  <si>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</si>
  <si>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</si>
  <si>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</si>
  <si>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</si>
  <si>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</si>
  <si>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</si>
  <si>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</si>
  <si>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</si>
  <si>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</si>
  <si>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</si>
  <si>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</si>
  <si>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</si>
  <si>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</si>
  <si>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</si>
  <si>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</si>
  <si>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</si>
  <si>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</si>
  <si>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</si>
  <si>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</si>
  <si>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</si>
  <si>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</si>
  <si>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</si>
  <si>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</si>
  <si>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</si>
  <si>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</si>
  <si>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</si>
  <si>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</si>
  <si>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</si>
  <si>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</si>
  <si>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</si>
  <si>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</si>
  <si>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</si>
  <si>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</si>
  <si>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</si>
  <si>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</si>
  <si>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</si>
  <si>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</si>
  <si>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</si>
  <si>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</si>
  <si>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</si>
  <si>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</si>
  <si>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</si>
  <si>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</si>
  <si>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</si>
  <si>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</si>
  <si>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</si>
  <si>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</si>
  <si>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</si>
  <si>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</si>
  <si>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</si>
  <si>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</si>
  <si>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</si>
  <si>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</si>
  <si>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</si>
  <si>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</si>
  <si>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</si>
  <si>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</si>
  <si>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</si>
  <si>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</si>
  <si>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</si>
  <si>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</si>
  <si>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</si>
  <si>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</si>
  <si>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</si>
  <si>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</si>
  <si>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</si>
  <si>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</si>
  <si>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</si>
  <si>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</si>
  <si>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</si>
  <si>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</si>
  <si>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</si>
  <si>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</si>
  <si>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</si>
  <si>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</si>
  <si>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</si>
  <si>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</si>
  <si>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</si>
  <si>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</si>
  <si>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</si>
  <si>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</si>
  <si>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</si>
  <si>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</si>
  <si>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</si>
  <si>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</si>
  <si>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</si>
  <si>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</si>
  <si>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</si>
  <si>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</si>
  <si>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</si>
  <si>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</si>
  <si>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</si>
  <si>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</si>
  <si>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</si>
  <si>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</si>
  <si>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</si>
  <si>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</si>
  <si>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</si>
  <si>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</si>
  <si>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</si>
  <si>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</si>
  <si>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</si>
  <si>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</si>
  <si>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</si>
  <si>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</si>
  <si>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</si>
  <si>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</si>
  <si>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</si>
  <si>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</si>
  <si>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</si>
  <si>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</si>
  <si>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</si>
  <si>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</si>
  <si>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</si>
  <si>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</si>
  <si>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</si>
  <si>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</si>
  <si>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</si>
  <si>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</si>
  <si>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</si>
  <si>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</si>
  <si>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</si>
  <si>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</si>
  <si>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</si>
  <si>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</si>
  <si>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</si>
  <si>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</si>
  <si>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</si>
  <si>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</si>
  <si>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</si>
  <si>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</si>
  <si>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</si>
  <si>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</si>
  <si>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</si>
  <si>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</si>
  <si>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</si>
  <si>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</si>
  <si>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</si>
  <si>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</si>
  <si>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</si>
  <si>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</si>
  <si>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</si>
  <si>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</si>
  <si>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</si>
  <si>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</si>
  <si>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</si>
  <si>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</si>
  <si>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</si>
  <si>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</si>
  <si>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</si>
  <si>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</si>
  <si>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</si>
  <si>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</si>
  <si>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</si>
  <si>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</si>
  <si>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</si>
  <si>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</si>
  <si>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</si>
  <si>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</si>
  <si>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</si>
  <si>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</si>
  <si>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</si>
  <si>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</si>
  <si>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</si>
  <si>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</si>
  <si>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</si>
  <si>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</si>
  <si>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</si>
  <si>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</si>
  <si>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</si>
  <si>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</si>
  <si>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</si>
  <si>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</si>
  <si>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</si>
  <si>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</si>
  <si>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</si>
  <si>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</si>
  <si>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</si>
  <si>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</si>
  <si>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</si>
  <si>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</si>
  <si>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</si>
  <si>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</si>
  <si>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</si>
  <si>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</si>
  <si>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</si>
  <si>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</si>
  <si>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</si>
  <si>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</si>
  <si>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</si>
  <si>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</si>
  <si>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</si>
  <si>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</si>
  <si>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</si>
  <si>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</si>
  <si>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</si>
  <si>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</si>
  <si>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</si>
  <si>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</si>
  <si>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</si>
  <si>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</si>
  <si>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</si>
  <si>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</si>
  <si>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</si>
  <si>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</si>
  <si>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</si>
  <si>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</si>
  <si>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</si>
  <si>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</si>
  <si>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</si>
  <si>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</si>
  <si>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</si>
  <si>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</si>
  <si>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</si>
  <si>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</si>
  <si>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</si>
  <si>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</si>
  <si>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</si>
  <si>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</si>
  <si>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</si>
  <si>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</si>
  <si>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</si>
  <si>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</si>
  <si>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</si>
  <si>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</si>
  <si>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</si>
  <si>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</si>
  <si>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</si>
  <si>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</si>
  <si>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</si>
  <si>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</si>
  <si>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</si>
  <si>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</si>
  <si>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</si>
  <si>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</si>
  <si>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</si>
  <si>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</si>
  <si>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</si>
  <si>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</si>
  <si>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</si>
  <si>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</si>
  <si>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</si>
  <si>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</si>
  <si>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</si>
  <si>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</si>
  <si>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</si>
  <si>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</si>
  <si>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</si>
  <si>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</si>
  <si>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</si>
  <si>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</si>
  <si>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</si>
  <si>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</si>
  <si>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</si>
  <si>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</si>
  <si>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</si>
  <si>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</si>
  <si>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</si>
  <si>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</si>
  <si>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</si>
  <si>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</si>
  <si>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</si>
  <si>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</si>
  <si>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</si>
  <si>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</si>
  <si>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</si>
  <si>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</si>
  <si>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</si>
  <si>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</si>
  <si>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</si>
  <si>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</si>
  <si>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</si>
  <si>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</si>
  <si>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</si>
  <si>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</si>
  <si>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</si>
  <si>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</si>
  <si>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</si>
  <si>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</si>
  <si>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</si>
  <si>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</si>
  <si>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</si>
  <si>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</si>
  <si>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</si>
  <si>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</si>
  <si>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</si>
  <si>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</si>
  <si>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</si>
  <si>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</si>
  <si>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</si>
  <si>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</si>
  <si>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</si>
  <si>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</si>
  <si>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</si>
  <si>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</si>
  <si>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</si>
  <si>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</si>
  <si>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</si>
  <si>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</si>
  <si>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</si>
  <si>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</si>
  <si>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</si>
  <si>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</si>
  <si>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</si>
  <si>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</si>
  <si>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</si>
  <si>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</si>
  <si>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</si>
  <si>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</si>
  <si>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</si>
  <si>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</si>
  <si>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</si>
  <si>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</si>
  <si>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</si>
  <si>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</si>
  <si>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</si>
  <si>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</si>
  <si>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</si>
  <si>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</si>
  <si>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</si>
  <si>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</si>
  <si>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</si>
  <si>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</si>
  <si>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</si>
  <si>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</si>
  <si>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</si>
  <si>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</si>
  <si>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</si>
  <si>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</si>
  <si>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</si>
  <si>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</si>
  <si>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</si>
  <si>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</si>
  <si>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</si>
  <si>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</si>
  <si>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</si>
  <si>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</si>
  <si>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</si>
  <si>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</si>
  <si>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</si>
  <si>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</si>
  <si>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</si>
  <si>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</si>
  <si>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</si>
  <si>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</si>
  <si>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</si>
  <si>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</si>
  <si>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</si>
  <si>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</si>
  <si>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</si>
  <si>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</si>
  <si>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</si>
  <si>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</si>
  <si>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</si>
  <si>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</si>
  <si>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</si>
  <si>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</si>
  <si>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</si>
  <si>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</si>
  <si>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</si>
  <si>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</si>
  <si>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</si>
  <si>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</si>
  <si>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</si>
  <si>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</si>
  <si>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</si>
  <si>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</si>
  <si>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</si>
  <si>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</si>
  <si>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</si>
  <si>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</si>
  <si>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</si>
  <si>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</si>
  <si>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</si>
  <si>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</si>
  <si>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</si>
  <si>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</si>
  <si>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</si>
  <si>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</si>
  <si>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</si>
  <si>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</si>
  <si>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</si>
  <si>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</si>
  <si>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</si>
  <si>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</si>
  <si>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</si>
  <si>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</si>
  <si>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</si>
  <si>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</si>
  <si>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</si>
  <si>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</si>
  <si>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</si>
  <si>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</si>
  <si>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</si>
  <si>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</si>
  <si>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</si>
  <si>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</si>
  <si>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</si>
  <si>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</si>
  <si>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</si>
  <si>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</si>
  <si>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</si>
  <si>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</si>
  <si>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</si>
  <si>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</si>
  <si>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</si>
  <si>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</si>
  <si>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</si>
  <si>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</si>
  <si>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</si>
  <si>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</si>
  <si>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</si>
  <si>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</si>
  <si>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</si>
  <si>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</si>
  <si>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</si>
  <si>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</si>
  <si>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</si>
  <si>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</si>
  <si>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</si>
  <si>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</si>
  <si>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</si>
  <si>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</si>
  <si>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</si>
  <si>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</si>
  <si>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</si>
  <si>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</si>
  <si>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</si>
  <si>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</si>
  <si>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</si>
  <si>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</si>
  <si>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</si>
  <si>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</si>
  <si>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</si>
  <si>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</si>
  <si>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</si>
  <si>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</si>
  <si>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</si>
  <si>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</si>
  <si>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</si>
  <si>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</si>
  <si>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</si>
  <si>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</si>
  <si>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</si>
  <si>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</si>
  <si>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</si>
  <si>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</si>
  <si>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</si>
  <si>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</si>
  <si>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</si>
  <si>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</si>
  <si>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</si>
  <si>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</si>
  <si>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</si>
  <si>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</si>
  <si>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</si>
  <si>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</si>
  <si>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</si>
  <si>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</si>
  <si>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</si>
  <si>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</si>
  <si>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</si>
  <si>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</si>
  <si>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</si>
  <si>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</si>
  <si>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</si>
  <si>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</si>
  <si>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</si>
  <si>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</si>
  <si>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</si>
  <si>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</si>
  <si>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</si>
  <si>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</si>
  <si>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</si>
  <si>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</si>
  <si>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</si>
  <si>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</si>
  <si>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</si>
  <si>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</si>
  <si>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</si>
  <si>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</si>
  <si>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</si>
  <si>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</si>
  <si>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</si>
  <si>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</si>
  <si>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</si>
  <si>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</si>
  <si>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</si>
  <si>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</si>
  <si>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</si>
  <si>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</si>
  <si>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</si>
  <si>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</si>
  <si>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</si>
  <si>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</si>
  <si>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</si>
  <si>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</si>
  <si>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</si>
  <si>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</si>
  <si>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</si>
  <si>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</si>
  <si>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</si>
  <si>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</si>
  <si>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</si>
  <si>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</si>
  <si>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</si>
  <si>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</si>
  <si>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</si>
  <si>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</si>
  <si>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</si>
  <si>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</si>
  <si>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</si>
  <si>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</si>
  <si>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</si>
  <si>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</si>
  <si>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</si>
  <si>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</si>
  <si>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</si>
  <si>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</si>
  <si>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</si>
  <si>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</si>
  <si>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</si>
  <si>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</si>
  <si>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</si>
  <si>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</si>
  <si>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</si>
  <si>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</si>
  <si>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</si>
  <si>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</si>
  <si>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</si>
  <si>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</si>
  <si>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</si>
  <si>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</si>
  <si>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</si>
  <si>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</si>
  <si>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</si>
  <si>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</si>
  <si>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</si>
  <si>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</si>
  <si>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</si>
  <si>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</si>
  <si>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</si>
  <si>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</si>
  <si>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</si>
  <si>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</si>
  <si>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</si>
  <si>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</si>
  <si>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</si>
  <si>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</si>
  <si>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</si>
  <si>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</si>
  <si>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</si>
  <si>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</si>
  <si>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</si>
  <si>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</si>
  <si>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</si>
  <si>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</si>
  <si>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</si>
  <si>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</si>
  <si>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</si>
  <si>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</si>
  <si>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</si>
  <si>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</si>
  <si>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</si>
  <si>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</si>
  <si>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</si>
  <si>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</si>
  <si>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</si>
  <si>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</si>
  <si>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</si>
  <si>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</si>
  <si>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</si>
  <si>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</si>
  <si>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</si>
  <si>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</si>
  <si>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</si>
  <si>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</si>
  <si>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</si>
  <si>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</si>
  <si>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</si>
  <si>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</si>
  <si>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</si>
  <si>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</si>
  <si>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</si>
  <si>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</si>
  <si>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</si>
  <si>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</si>
  <si>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</si>
  <si>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</si>
  <si>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</si>
  <si>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</si>
  <si>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</si>
  <si>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</si>
  <si>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</si>
  <si>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</si>
  <si>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</si>
  <si>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</si>
  <si>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</si>
  <si>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</si>
  <si>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</si>
  <si>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</si>
  <si>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</si>
  <si>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</si>
  <si>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</si>
  <si>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</si>
  <si>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</si>
  <si>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</si>
  <si>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</si>
  <si>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</si>
  <si>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</si>
  <si>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</si>
  <si>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</si>
  <si>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</si>
  <si>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</si>
  <si>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</si>
  <si>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</si>
  <si>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</si>
  <si>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</si>
  <si>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</si>
  <si>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</si>
  <si>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</si>
  <si>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</si>
  <si>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</si>
  <si>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</si>
  <si>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</si>
  <si>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</si>
  <si>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</si>
  <si>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</si>
  <si>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</si>
  <si>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</si>
  <si>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</si>
  <si>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</si>
  <si>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</si>
  <si>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</si>
  <si>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</si>
  <si>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</si>
  <si>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</si>
  <si>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</si>
  <si>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</si>
  <si>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</si>
  <si>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</si>
  <si>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</si>
  <si>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</si>
  <si>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</si>
  <si>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</si>
  <si>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</si>
  <si>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</si>
  <si>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</si>
  <si>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</si>
  <si>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</si>
  <si>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</si>
  <si>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</si>
  <si>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</si>
  <si>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</si>
  <si>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</si>
  <si>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</si>
  <si>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</si>
  <si>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</si>
  <si>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</si>
  <si>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</si>
  <si>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</si>
  <si>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</si>
  <si>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</si>
  <si>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</si>
  <si>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</si>
  <si>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</si>
  <si>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</si>
  <si>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</si>
  <si>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</si>
  <si>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</si>
  <si>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</si>
  <si>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</si>
  <si>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</si>
  <si>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</si>
  <si>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</si>
  <si>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</si>
  <si>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</si>
  <si>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</si>
  <si>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</si>
  <si>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</si>
  <si>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</si>
  <si>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</si>
  <si>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</si>
  <si>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</si>
  <si>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</si>
  <si>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</si>
  <si>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</si>
  <si>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</si>
  <si>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</si>
  <si>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</si>
  <si>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</si>
  <si>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</si>
  <si>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</si>
  <si>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</si>
  <si>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</si>
  <si>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</si>
  <si>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</si>
  <si>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</si>
  <si>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</si>
  <si>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</si>
  <si>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</si>
  <si>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</si>
  <si>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</si>
  <si>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</si>
  <si>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</si>
  <si>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</si>
  <si>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</si>
  <si>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</si>
  <si>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</si>
  <si>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</si>
  <si>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</si>
  <si>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</si>
  <si>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</si>
  <si>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</si>
  <si>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</si>
  <si>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</si>
  <si>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</si>
  <si>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</si>
  <si>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</si>
  <si>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</si>
  <si>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</si>
  <si>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</si>
  <si>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</si>
  <si>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</si>
  <si>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</si>
  <si>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</si>
  <si>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</si>
  <si>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</si>
  <si>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</si>
  <si>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</si>
  <si>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</si>
  <si>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</si>
  <si>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</si>
  <si>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</si>
  <si>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</si>
  <si>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</si>
  <si>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</si>
  <si>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</si>
  <si>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</si>
  <si>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</si>
  <si>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</si>
  <si>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</si>
  <si>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</si>
  <si>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</si>
  <si>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</si>
  <si>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</si>
  <si>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</si>
  <si>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</si>
  <si>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</si>
  <si>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</si>
  <si>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</si>
  <si>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</si>
  <si>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</si>
  <si>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</si>
  <si>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</si>
  <si>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</si>
  <si>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</si>
  <si>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</si>
  <si>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</si>
  <si>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</si>
  <si>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</si>
  <si>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</si>
  <si>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</si>
  <si>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</si>
  <si>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</si>
  <si>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</si>
  <si>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</si>
  <si>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</si>
  <si>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</si>
  <si>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</si>
  <si>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</si>
  <si>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</si>
  <si>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</si>
  <si>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</si>
  <si>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</si>
  <si>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</si>
  <si>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</si>
  <si>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</si>
  <si>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</si>
  <si>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</si>
  <si>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</si>
  <si>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</si>
  <si>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</si>
  <si>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</si>
  <si>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</si>
  <si>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</si>
  <si>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</si>
  <si>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</si>
  <si>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</si>
  <si>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</si>
  <si>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</si>
  <si>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</si>
  <si>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</si>
  <si>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</si>
  <si>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</si>
  <si>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</si>
  <si>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</si>
  <si>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</si>
  <si>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</si>
  <si>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</si>
  <si>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</si>
  <si>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</si>
  <si>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</si>
  <si>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</si>
  <si>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</si>
  <si>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</si>
  <si>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</si>
  <si>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</si>
  <si>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</si>
  <si>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</si>
  <si>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</si>
  <si>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</si>
  <si>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</si>
  <si>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</si>
  <si>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</si>
  <si>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</si>
  <si>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</si>
  <si>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</si>
  <si>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</si>
  <si>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</si>
  <si>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</si>
  <si>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</si>
  <si>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</si>
  <si>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</si>
  <si>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</si>
  <si>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</si>
  <si>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</si>
  <si>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</si>
  <si>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</si>
  <si>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</si>
  <si>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</si>
  <si>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</si>
  <si>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</si>
  <si>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</si>
  <si>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</si>
  <si>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</si>
  <si>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</si>
  <si>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</si>
  <si>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</si>
  <si>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</si>
  <si>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</si>
  <si>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</si>
  <si>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</si>
  <si>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</si>
  <si>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</si>
  <si>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</si>
  <si>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</si>
  <si>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</si>
  <si>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</si>
  <si>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</si>
  <si>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</si>
  <si>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</si>
  <si>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</si>
  <si>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</si>
  <si>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</si>
  <si>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</si>
  <si>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</si>
  <si>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</si>
  <si>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</si>
  <si>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</si>
  <si>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</si>
  <si>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</si>
  <si>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</si>
  <si>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</si>
  <si>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</si>
  <si>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</si>
  <si>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</si>
  <si>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</si>
  <si>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</si>
  <si>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</si>
  <si>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</si>
  <si>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</si>
  <si>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</si>
  <si>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</si>
  <si>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</si>
  <si>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</si>
  <si>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</si>
  <si>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</si>
  <si>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</si>
  <si>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</si>
  <si>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</si>
  <si>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</si>
  <si>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</si>
  <si>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</si>
  <si>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</si>
  <si>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</si>
  <si>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</si>
  <si>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</si>
  <si>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</si>
  <si>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</si>
  <si>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</si>
  <si>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</si>
  <si>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</si>
  <si>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</si>
  <si>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</si>
  <si>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</si>
  <si>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</si>
  <si>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</si>
  <si>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</si>
  <si>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</si>
  <si>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</si>
  <si>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</si>
  <si>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</si>
  <si>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</si>
  <si>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</si>
  <si>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</si>
  <si>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</si>
  <si>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</si>
  <si>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</si>
  <si>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</si>
  <si>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</si>
  <si>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</si>
  <si>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</si>
  <si>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</si>
  <si>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</si>
  <si>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</si>
  <si>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</si>
  <si>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</si>
  <si>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</si>
  <si>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</si>
  <si>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</si>
  <si>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</si>
  <si>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</si>
  <si>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</si>
  <si>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</si>
  <si>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</si>
  <si>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</si>
  <si>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</si>
  <si>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</si>
  <si>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</si>
  <si>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</si>
  <si>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</si>
  <si>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</si>
  <si>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</si>
  <si>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</si>
  <si>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</si>
  <si>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</si>
  <si>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</si>
  <si>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</si>
  <si>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</si>
  <si>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</si>
  <si>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</si>
  <si>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</si>
  <si>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</si>
  <si>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</si>
  <si>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</si>
  <si>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</si>
  <si>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</si>
  <si>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</si>
  <si>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</si>
  <si>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</si>
  <si>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</si>
  <si>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</si>
  <si>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</si>
  <si>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</si>
  <si>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</si>
  <si>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</si>
  <si>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</si>
  <si>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</si>
  <si>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</si>
  <si>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</si>
  <si>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</si>
  <si>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</si>
  <si>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</si>
  <si>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</si>
  <si>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</si>
  <si>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</si>
  <si>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</si>
  <si>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</si>
  <si>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</si>
  <si>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</si>
  <si>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</si>
  <si>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</si>
  <si>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</si>
  <si>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</si>
  <si>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</si>
  <si>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</si>
  <si>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</si>
  <si>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</si>
  <si>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</si>
  <si>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</si>
  <si>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</si>
  <si>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</si>
  <si>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</si>
  <si>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</si>
  <si>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</si>
  <si>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</si>
  <si>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</si>
  <si>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</si>
  <si>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</si>
  <si>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</si>
  <si>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</si>
  <si>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</si>
  <si>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</si>
  <si>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</si>
  <si>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</si>
  <si>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</si>
  <si>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</si>
  <si>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</si>
  <si>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</si>
  <si>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</si>
  <si>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</si>
  <si>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</si>
  <si>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</si>
  <si>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</si>
  <si>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</si>
  <si>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</si>
  <si>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</si>
  <si>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</si>
  <si>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</si>
  <si>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</si>
  <si>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</si>
  <si>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</si>
  <si>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</si>
  <si>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</si>
  <si>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</si>
  <si>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</si>
  <si>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</si>
  <si>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</si>
  <si>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</si>
  <si>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</si>
  <si>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</si>
  <si>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</si>
  <si>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</si>
  <si>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</si>
  <si>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</si>
  <si>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</si>
  <si>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</si>
  <si>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</si>
  <si>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</si>
  <si>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</si>
  <si>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</si>
  <si>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</si>
  <si>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</si>
  <si>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</si>
  <si>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</si>
  <si>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</si>
  <si>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</si>
  <si>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</si>
  <si>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</si>
  <si>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</si>
  <si>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</si>
  <si>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</si>
  <si>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</si>
  <si>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</si>
  <si>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</si>
  <si>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</si>
  <si>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</si>
  <si>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</si>
  <si>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</si>
  <si>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</si>
  <si>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</si>
  <si>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</si>
  <si>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</si>
  <si>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</si>
  <si>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</si>
  <si>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</si>
  <si>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</si>
  <si>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</si>
  <si>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</si>
  <si>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</si>
  <si>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</si>
  <si>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</si>
  <si>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</si>
  <si>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</si>
  <si>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</si>
  <si>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</si>
  <si>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</si>
  <si>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</si>
  <si>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</si>
  <si>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</si>
  <si>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</si>
  <si>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</si>
  <si>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</si>
  <si>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</si>
  <si>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</si>
  <si>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</si>
  <si>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</si>
  <si>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</si>
  <si>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</si>
  <si>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</si>
  <si>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</si>
  <si>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</si>
  <si>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</si>
  <si>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</si>
  <si>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</si>
  <si>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</si>
  <si>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</si>
  <si>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</si>
  <si>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</si>
  <si>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</si>
  <si>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</si>
  <si>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</si>
  <si>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</si>
  <si>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</si>
  <si>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</si>
  <si>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</si>
  <si>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</si>
  <si>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</si>
  <si>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</si>
  <si>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</si>
  <si>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</si>
  <si>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</si>
  <si>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</si>
  <si>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</si>
  <si>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</si>
  <si>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</si>
  <si>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</si>
  <si>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</si>
  <si>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</si>
  <si>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</si>
  <si>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</si>
  <si>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</si>
  <si>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</si>
  <si>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</si>
  <si>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</si>
  <si>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</si>
  <si>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</si>
  <si>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</si>
  <si>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</si>
  <si>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</si>
  <si>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</si>
  <si>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</si>
  <si>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</si>
  <si>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</si>
  <si>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</si>
  <si>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</si>
  <si>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</si>
  <si>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</si>
  <si>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</si>
  <si>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</si>
  <si>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</si>
  <si>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</si>
  <si>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</si>
  <si>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</si>
  <si>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</si>
  <si>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</si>
  <si>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</si>
  <si>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</si>
  <si>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</si>
  <si>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</si>
  <si>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</si>
  <si>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</si>
  <si>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</si>
  <si>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</si>
  <si>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</si>
  <si>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</si>
  <si>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</si>
  <si>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</si>
  <si>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</si>
  <si>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</si>
  <si>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</si>
  <si>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</si>
  <si>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</si>
  <si>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</si>
  <si>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</si>
  <si>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</si>
  <si>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</si>
  <si>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</si>
  <si>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</si>
  <si>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</si>
  <si>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</si>
  <si>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</si>
  <si>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</si>
  <si>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</si>
  <si>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</si>
  <si>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</si>
  <si>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</si>
  <si>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</si>
  <si>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</si>
  <si>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</si>
  <si>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</si>
  <si>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</si>
  <si>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</si>
  <si>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</si>
  <si>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</si>
  <si>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</si>
  <si>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</si>
  <si>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</si>
  <si>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</si>
  <si>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</si>
  <si>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</si>
  <si>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</si>
  <si>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</si>
  <si>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</si>
  <si>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</si>
  <si>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</si>
  <si>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</si>
  <si>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</si>
  <si>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</si>
  <si>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</si>
  <si>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</si>
  <si>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</si>
  <si>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</si>
  <si>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</si>
  <si>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</si>
  <si>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</si>
  <si>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</si>
  <si>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</si>
  <si>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</si>
  <si>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</si>
  <si>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</si>
  <si>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</si>
  <si>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</si>
  <si>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</si>
  <si>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</si>
  <si>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</si>
  <si>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</si>
  <si>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</si>
  <si>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</si>
  <si>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</si>
  <si>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</si>
  <si>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</si>
  <si>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</si>
  <si>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</si>
  <si>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</si>
  <si>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</si>
  <si>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</si>
  <si>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</si>
  <si>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</si>
  <si>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</si>
  <si>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</si>
  <si>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</si>
  <si>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</si>
  <si>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</si>
  <si>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</si>
  <si>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</si>
  <si>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</si>
  <si>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</si>
  <si>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</si>
  <si>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</si>
  <si>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</si>
  <si>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</si>
  <si>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</si>
  <si>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</si>
  <si>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</si>
  <si>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</si>
  <si>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</si>
  <si>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</si>
  <si>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</si>
  <si>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</si>
  <si>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</si>
  <si>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</si>
  <si>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</si>
  <si>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</si>
  <si>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</si>
  <si>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</si>
  <si>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</si>
  <si>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</si>
  <si>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</si>
  <si>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</si>
  <si>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</si>
  <si>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</si>
  <si>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</si>
  <si>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</si>
  <si>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</si>
  <si>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</si>
  <si>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</si>
  <si>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</si>
  <si>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</si>
  <si>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</si>
  <si>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</si>
  <si>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</si>
  <si>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</si>
  <si>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</si>
  <si>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</si>
  <si>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</si>
  <si>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</si>
  <si>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</si>
  <si>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</si>
  <si>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</si>
  <si>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</si>
  <si>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</si>
  <si>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</si>
  <si>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</si>
  <si>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</si>
  <si>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</si>
  <si>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</si>
  <si>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</si>
  <si>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</si>
  <si>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</si>
  <si>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</si>
  <si>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</si>
  <si>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</si>
  <si>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</si>
  <si>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</si>
  <si>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</si>
  <si>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</si>
  <si>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</si>
  <si>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</si>
  <si>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</si>
  <si>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</si>
  <si>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</si>
  <si>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</si>
  <si>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</si>
  <si>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</si>
  <si>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</si>
  <si>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</si>
  <si>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</si>
  <si>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</si>
  <si>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</si>
  <si>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</si>
  <si>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</si>
  <si>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</si>
  <si>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</si>
  <si>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</si>
  <si>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</si>
  <si>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</si>
  <si>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</si>
  <si>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</si>
  <si>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</si>
  <si>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</si>
  <si>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</si>
  <si>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</si>
  <si>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</si>
  <si>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</si>
  <si>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</si>
  <si>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</si>
  <si>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</si>
  <si>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</si>
  <si>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</si>
  <si>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</si>
  <si>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</si>
  <si>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</si>
  <si>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</si>
  <si>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</si>
  <si>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</si>
  <si>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</si>
  <si>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</si>
  <si>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</si>
  <si>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</si>
  <si>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</si>
  <si>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</si>
  <si>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</si>
  <si>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</si>
  <si>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</si>
  <si>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</si>
  <si>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</si>
  <si>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</si>
  <si>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</si>
  <si>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</si>
  <si>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</si>
  <si>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</si>
  <si>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</si>
  <si>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</si>
  <si>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</si>
  <si>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</si>
  <si>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</si>
  <si>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</si>
  <si>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</si>
  <si>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</si>
  <si>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</si>
  <si>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</si>
  <si>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</si>
  <si>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</si>
  <si>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</si>
  <si>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</si>
  <si>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</si>
  <si>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</si>
  <si>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</si>
  <si>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</si>
  <si>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</si>
  <si>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</si>
  <si>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</si>
  <si>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</si>
  <si>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</si>
  <si>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</si>
  <si>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</si>
  <si>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</si>
  <si>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</si>
  <si>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</si>
  <si>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</si>
  <si>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</si>
  <si>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</si>
  <si>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</si>
  <si>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</si>
  <si>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</si>
  <si>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</si>
  <si>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</si>
  <si>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</si>
  <si>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</si>
  <si>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</si>
  <si>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</si>
  <si>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</si>
  <si>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</si>
  <si>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</si>
  <si>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</si>
  <si>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</si>
  <si>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</si>
  <si>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</si>
  <si>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</si>
  <si>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</si>
  <si>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</si>
  <si>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</si>
  <si>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</si>
  <si>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</si>
  <si>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</si>
  <si>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</si>
  <si>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</si>
  <si>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</si>
  <si>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</si>
  <si>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</si>
  <si>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</si>
  <si>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</si>
  <si>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</si>
  <si>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</si>
  <si>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</si>
  <si>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</si>
  <si>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</si>
  <si>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</si>
  <si>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</si>
  <si>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</si>
  <si>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</si>
  <si>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</si>
  <si>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</si>
  <si>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</si>
  <si>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</si>
  <si>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</si>
  <si>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</si>
  <si>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</si>
  <si>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</si>
  <si>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</si>
  <si>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</si>
  <si>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</si>
  <si>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</si>
  <si>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</si>
  <si>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</si>
  <si>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</si>
  <si>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</si>
  <si>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</si>
  <si>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</si>
  <si>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</si>
  <si>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</si>
  <si>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</si>
  <si>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</si>
  <si>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</si>
  <si>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</si>
  <si>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</si>
  <si>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</si>
  <si>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</si>
  <si>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</si>
  <si>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</si>
  <si>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</si>
  <si>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</si>
  <si>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</si>
  <si>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</si>
  <si>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</si>
  <si>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</si>
  <si>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</si>
  <si>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</si>
  <si>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</si>
  <si>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</si>
  <si>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</si>
  <si>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</si>
  <si>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</si>
  <si>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</si>
  <si>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</si>
  <si>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</si>
  <si>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</si>
  <si>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</si>
  <si>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</si>
  <si>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</si>
  <si>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</si>
  <si>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</si>
  <si>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</si>
  <si>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</si>
  <si>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</si>
  <si>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</si>
  <si>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</si>
  <si>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</si>
  <si>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</si>
  <si>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</si>
  <si>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</si>
  <si>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</si>
  <si>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</si>
  <si>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</si>
  <si>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</si>
  <si>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</si>
  <si>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</si>
  <si>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</si>
  <si>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</si>
  <si>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</si>
  <si>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</si>
  <si>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</si>
  <si>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</si>
  <si>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</si>
  <si>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</si>
  <si>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</si>
  <si>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</si>
  <si>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</si>
  <si>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</si>
  <si>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</si>
  <si>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</si>
  <si>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</si>
  <si>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</si>
  <si>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</si>
  <si>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</si>
  <si>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</si>
  <si>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</si>
  <si>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</si>
  <si>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</si>
  <si>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</si>
  <si>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</si>
  <si>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</si>
  <si>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</si>
  <si>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</si>
  <si>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</si>
  <si>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</si>
  <si>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</si>
  <si>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</si>
  <si>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</si>
  <si>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</si>
  <si>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</si>
  <si>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</si>
  <si>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</si>
  <si>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</si>
  <si>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</si>
  <si>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</si>
  <si>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</si>
  <si>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</si>
  <si>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</si>
  <si>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</si>
  <si>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</si>
  <si>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</si>
  <si>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</si>
  <si>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</si>
  <si>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</si>
  <si>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</si>
  <si>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</si>
  <si>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</si>
  <si>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</si>
  <si>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</si>
  <si>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</si>
  <si>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</si>
  <si>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</si>
  <si>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</si>
  <si>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</si>
  <si>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</si>
  <si>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</si>
  <si>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</si>
  <si>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</si>
  <si>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</si>
  <si>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</si>
  <si>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</si>
  <si>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</si>
  <si>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</si>
  <si>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</si>
  <si>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</si>
  <si>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</si>
  <si>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</si>
  <si>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</si>
  <si>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</si>
  <si>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</si>
  <si>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</si>
  <si>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</si>
  <si>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</si>
  <si>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</si>
  <si>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</si>
  <si>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</si>
  <si>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</si>
  <si>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</si>
  <si>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</si>
  <si>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</si>
  <si>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</si>
  <si>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</si>
  <si>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</si>
  <si>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</si>
  <si>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</si>
  <si>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</si>
  <si>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</si>
  <si>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</si>
  <si>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</si>
  <si>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</si>
  <si>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</si>
  <si>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</si>
  <si>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</si>
  <si>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</si>
  <si>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</si>
  <si>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</si>
  <si>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</si>
  <si>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</si>
  <si>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</si>
  <si>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</si>
  <si>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</si>
  <si>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</si>
  <si>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</si>
  <si>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</si>
  <si>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</si>
  <si>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</si>
  <si>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</si>
  <si>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</si>
  <si>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</si>
  <si>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</si>
  <si>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</si>
  <si>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</si>
  <si>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</si>
  <si>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</si>
  <si>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</si>
  <si>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</si>
  <si>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</si>
  <si>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</si>
  <si>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</si>
  <si>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</si>
  <si>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</si>
  <si>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</si>
  <si>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</si>
  <si>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</si>
  <si>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</si>
  <si>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</si>
  <si>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</si>
  <si>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</si>
  <si>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</si>
  <si>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</si>
  <si>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</si>
  <si>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</si>
  <si>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</si>
  <si>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</si>
  <si>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</si>
  <si>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</si>
  <si>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</si>
  <si>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</si>
  <si>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</si>
  <si>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</si>
  <si>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</si>
  <si>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</si>
  <si>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</si>
  <si>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</si>
  <si>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</si>
  <si>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</si>
  <si>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</si>
  <si>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</si>
  <si>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</si>
  <si>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</si>
  <si>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</si>
  <si>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</si>
  <si>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</si>
  <si>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</si>
  <si>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</si>
  <si>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</si>
  <si>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</si>
  <si>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</si>
  <si>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</si>
  <si>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</si>
  <si>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</si>
  <si>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</si>
  <si>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</si>
  <si>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</si>
  <si>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</si>
  <si>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</si>
  <si>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</si>
  <si>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</si>
  <si>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</si>
  <si>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</si>
  <si>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</si>
  <si>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</si>
  <si>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</si>
  <si>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</si>
  <si>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</si>
  <si>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</si>
  <si>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</si>
  <si>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</si>
  <si>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</si>
  <si>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</si>
  <si>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</si>
  <si>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</si>
  <si>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</si>
  <si>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</si>
  <si>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</si>
  <si>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</si>
  <si>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</si>
  <si>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</si>
  <si>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</si>
  <si>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</si>
  <si>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</si>
  <si>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</si>
  <si>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</si>
  <si>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</si>
  <si>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</si>
  <si>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</si>
  <si>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</si>
  <si>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</si>
  <si>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</si>
  <si>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</si>
  <si>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</si>
  <si>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</si>
  <si>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</si>
  <si>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</si>
  <si>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</si>
  <si>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</si>
  <si>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</si>
  <si>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</si>
  <si>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</si>
  <si>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</si>
  <si>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</si>
  <si>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</si>
  <si>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</si>
  <si>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</si>
  <si>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</si>
  <si>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</si>
  <si>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</si>
  <si>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</si>
  <si>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</si>
  <si>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</si>
  <si>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</si>
  <si>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</si>
  <si>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</si>
  <si>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</si>
  <si>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</si>
  <si>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</si>
  <si>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</si>
  <si>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</si>
  <si>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</si>
  <si>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</si>
  <si>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</si>
  <si>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</si>
  <si>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</si>
  <si>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</si>
  <si>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</si>
  <si>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</si>
  <si>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</si>
  <si>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</si>
  <si>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</si>
  <si>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</si>
  <si>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</si>
  <si>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</si>
  <si>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</si>
  <si>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</si>
  <si>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</si>
  <si>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</si>
  <si>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</si>
  <si>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</si>
  <si>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</si>
  <si>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</si>
  <si>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</si>
  <si>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</si>
  <si>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</si>
  <si>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</si>
  <si>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</si>
  <si>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</si>
  <si>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</si>
  <si>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</si>
  <si>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</si>
  <si>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</si>
  <si>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</si>
  <si>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</si>
  <si>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</si>
  <si>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</si>
  <si>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</si>
  <si>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</si>
  <si>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</si>
  <si>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</si>
  <si>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</si>
  <si>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</si>
  <si>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</si>
  <si>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</si>
  <si>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</si>
  <si>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</si>
  <si>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</si>
  <si>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</si>
  <si>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</si>
  <si>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</si>
  <si>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</si>
  <si>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</si>
  <si>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</si>
  <si>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</si>
  <si>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</si>
  <si>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</si>
  <si>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</si>
  <si>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</si>
  <si>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</si>
  <si>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</si>
  <si>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</si>
  <si>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</si>
  <si>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</si>
  <si>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</si>
  <si>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</si>
  <si>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</si>
  <si>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</si>
  <si>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</si>
  <si>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</si>
  <si>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</si>
  <si>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</si>
  <si>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</si>
  <si>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</si>
  <si>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</si>
  <si>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</si>
  <si>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</si>
  <si>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</si>
  <si>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</si>
  <si>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</si>
  <si>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</si>
  <si>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</si>
  <si>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</si>
  <si>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</si>
  <si>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</si>
  <si>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</si>
  <si>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</si>
  <si>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</si>
  <si>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</si>
  <si>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</si>
  <si>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</si>
  <si>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</si>
  <si>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</si>
  <si>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</si>
  <si>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</si>
  <si>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</si>
  <si>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</si>
  <si>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</si>
  <si>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</si>
  <si>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</si>
  <si>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</si>
  <si>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</si>
  <si>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</si>
  <si>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</si>
  <si>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</si>
  <si>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</si>
  <si>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</si>
  <si>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</si>
  <si>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</si>
  <si>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</si>
  <si>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</si>
  <si>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</si>
  <si>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</si>
  <si>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</si>
  <si>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</si>
  <si>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</si>
  <si>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</si>
  <si>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</si>
  <si>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Column Labels</t>
  </si>
  <si>
    <t>Grand Total</t>
  </si>
  <si>
    <t>Row Labels</t>
  </si>
  <si>
    <t>Date Created Conversion</t>
  </si>
  <si>
    <t>Date Ended Conversion</t>
  </si>
  <si>
    <t>Qtr4</t>
  </si>
  <si>
    <t>Qtr3</t>
  </si>
  <si>
    <t>Qtr1</t>
  </si>
  <si>
    <t>Qtr2</t>
  </si>
  <si>
    <t>Dec</t>
  </si>
  <si>
    <t>Sep</t>
  </si>
  <si>
    <t>Feb</t>
  </si>
  <si>
    <t>Jun</t>
  </si>
  <si>
    <t>Jul</t>
  </si>
  <si>
    <t>Aug</t>
  </si>
  <si>
    <t>Jan</t>
  </si>
  <si>
    <t>Apr</t>
  </si>
  <si>
    <t>May</t>
  </si>
  <si>
    <t>Oct</t>
  </si>
  <si>
    <t>Nov</t>
  </si>
  <si>
    <t>Mar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</si>
  <si>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</si>
  <si>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</si>
  <si>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</si>
  <si>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</si>
  <si>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</si>
  <si>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</si>
  <si>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</si>
  <si>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</si>
  <si>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</si>
  <si>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</si>
  <si>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</si>
  <si>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</si>
  <si>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</si>
  <si>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</si>
  <si>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of Successful</t>
  </si>
  <si>
    <t>Number of Failed</t>
  </si>
  <si>
    <t xml:space="preserve">Number of Canceled </t>
  </si>
  <si>
    <t>Total</t>
  </si>
  <si>
    <t>Percentage of Successful</t>
  </si>
  <si>
    <t>Percentage of Failed</t>
  </si>
  <si>
    <t>Percentage of Canceled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</si>
  <si>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</si>
  <si>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</si>
  <si>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</si>
  <si>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</si>
  <si>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MEAN: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</si>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</sst>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 indent="1"/>
    </xf>
    <xf numFmtId="0" fontId="2" fillId="0" borderId="0" xfId="0" applyFont="1"/>
    <xf numFmtId="9" fontId="0" fillId="0" borderId="0" xfId="0" applyNumberFormat="1"/>
    <xf numFmtId="0" fontId="0" fillId="0" borderId="0" xfId="0" applyAlignment="1">
      <alignment horizontal="left" vertical="center" indent="1"/>
    </xf>
    <xf numFmtId="1" fontId="0" fillId="0" borderId="0" xfId="0" applyNumberFormat="1"/>
  </cellXfs>
  <cellStyles count="1">
    <cellStyle name="Normal" xfId="0" builtinId="0"/>
  </cellStyles>
  <dxfs count="27"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(1).xlsx]Figures Based On 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'Figures Based On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'Figures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'Figures Based On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3-4A9E-9CEF-4B30B425EF0C}"/>
            </c:ext>
          </c:extLst>
        </c:ser>
        <c:ser>
          <c:idx val="1"/>
          <c:order val="1"/>
          <c:tx>
            <c:strRef>
              <c:f>'Figures Based On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'Figures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'Figures Based On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3-4A9E-9CEF-4B30B425EF0C}"/>
            </c:ext>
          </c:extLst>
        </c:ser>
        <c:ser>
          <c:idx val="2"/>
          <c:order val="2"/>
          <c:tx>
            <c:strRef>
              <c:f>'Figures Based On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'Figures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'Figures Based On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D3-4A9E-9CEF-4B30B425EF0C}"/>
            </c:ext>
          </c:extLst>
        </c:ser>
        <c:ser>
          <c:idx val="3"/>
          <c:order val="3"/>
          <c:tx>
            <c:strRef>
              <c:f>'Figures Based On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'Figures Based On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'Figures Based On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D3-4A9E-9CEF-4B30B425E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494712"/>
        <c:axId val="496493752"/>
      </c:barChart>
      <c:catAx>
        <c:axId val="496494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93752"/>
        <c:crosses val="autoZero"/>
        <c:auto val="1"/>
        <c:lblAlgn val="ctr"/>
        <c:lblOffset val="100"/>
        <c:noMultiLvlLbl val="0"/>
      </c:catAx>
      <c:valAx>
        <c:axId val="496493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94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(1).xlsx]Figuires based on Sub 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'Figuires based on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'Figuires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'Figuires based on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7-4644-B719-F2D82227F524}"/>
            </c:ext>
          </c:extLst>
        </c:ser>
        <c:ser>
          <c:idx val="1"/>
          <c:order val="1"/>
          <c:tx>
            <c:strRef>
              <c:f>'Figuires based on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'Figuires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'Figuires based on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17-4644-B719-F2D82227F524}"/>
            </c:ext>
          </c:extLst>
        </c:ser>
        <c:ser>
          <c:idx val="2"/>
          <c:order val="2"/>
          <c:tx>
            <c:strRef>
              <c:f>'Figuires based on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'Figuires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'Figuires based on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17-4644-B719-F2D82227F524}"/>
            </c:ext>
          </c:extLst>
        </c:ser>
        <c:ser>
          <c:idx val="3"/>
          <c:order val="3"/>
          <c:tx>
            <c:strRef>
              <c:f>'Figuires based on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'Figuires based on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'Figuires based on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17-4644-B719-F2D82227F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0731704"/>
        <c:axId val="500732664"/>
      </c:barChart>
      <c:catAx>
        <c:axId val="50073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32664"/>
        <c:crosses val="autoZero"/>
        <c:auto val="1"/>
        <c:lblAlgn val="ctr"/>
        <c:lblOffset val="100"/>
        <c:noMultiLvlLbl val="0"/>
      </c:catAx>
      <c:valAx>
        <c:axId val="50073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73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(1).xlsx]Figuires based date created!PivotTable2</c:name>
    <c:fmtId val="15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'Figuires based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'Figuires based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'Figuires based 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4-415F-9254-5AED3E6A522B}"/>
            </c:ext>
          </c:extLst>
        </c:ser>
        <c:ser>
          <c:idx val="1"/>
          <c:order val="1"/>
          <c:tx>
            <c:strRef>
              <c:f>'Figuires based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'Figuires based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'Figuires based 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B4-415F-9254-5AED3E6A522B}"/>
            </c:ext>
          </c:extLst>
        </c:ser>
        <c:ser>
          <c:idx val="2"/>
          <c:order val="2"/>
          <c:tx>
            <c:strRef>
              <c:f>'Figuires based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'Figuires based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'Figuires based date created'!$D$6:$D$22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4-415F-9254-5AED3E6A522B}"/>
            </c:ext>
          </c:extLst>
        </c:ser>
        <c:ser>
          <c:idx val="3"/>
          <c:order val="3"/>
          <c:tx>
            <c:strRef>
              <c:f>'Figuires based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'Figuires based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'Figuires based date created'!$E$6:$E$22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B4-415F-9254-5AED3E6A5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7549648"/>
        <c:axId val="507549968"/>
      </c:lineChart>
      <c:catAx>
        <c:axId val="507549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49968"/>
        <c:crosses val="autoZero"/>
        <c:auto val="1"/>
        <c:lblAlgn val="ctr"/>
        <c:lblOffset val="100"/>
        <c:noMultiLvlLbl val="0"/>
      </c:catAx>
      <c:valAx>
        <c:axId val="50754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549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to Success Ratio'!$B$1</c:f>
              <c:strCache>
                <c:ptCount val="1"/>
                <c:pt idx="0">
                  <c:v>Number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to Success Ratio'!$A$2:$A$13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to Success Ratio'!$B$2:$B$13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283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9-463E-9D1B-E8E14D4CD90C}"/>
            </c:ext>
          </c:extLst>
        </c:ser>
        <c:ser>
          <c:idx val="1"/>
          <c:order val="1"/>
          <c:tx>
            <c:strRef>
              <c:f>'Goal to Success Ratio'!$C$1</c:f>
              <c:strCache>
                <c:ptCount val="1"/>
                <c:pt idx="0">
                  <c:v>Number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to Success Ratio'!$A$2:$A$13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to Success Ratio'!$C$2:$C$13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283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C9-463E-9D1B-E8E14D4CD90C}"/>
            </c:ext>
          </c:extLst>
        </c:ser>
        <c:ser>
          <c:idx val="2"/>
          <c:order val="2"/>
          <c:tx>
            <c:strRef>
              <c:f>'Goal to Success Ratio'!$D$1</c:f>
              <c:strCache>
                <c:ptCount val="1"/>
                <c:pt idx="0">
                  <c:v>Number of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to Success Ratio'!$A$2:$A$13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'Goal to Success Ratio'!$D$2:$D$13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60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52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C9-463E-9D1B-E8E14D4CD9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0967480"/>
        <c:axId val="560963640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'Goal to Success Ratio'!$E$1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'Goal to Success Ratio'!$A$2:$A$13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'Goal to Success Ratio'!$E$2:$E$13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618</c:v>
                      </c:pt>
                      <c:pt idx="3">
                        <c:v>352</c:v>
                      </c:pt>
                      <c:pt idx="4">
                        <c:v>244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361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BC9-463E-9D1B-E8E14D4CD90C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to Success Ratio'!$F$1</c15:sqref>
                        </c15:formulaRef>
                      </c:ext>
                    </c:extLst>
                    <c:strCache>
                      <c:ptCount val="1"/>
                      <c:pt idx="0">
                        <c:v>Percentage of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to Success Ratio'!$A$2:$A$13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to Success Ratio'!$F$2:$F$13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0.71081677704194257</c:v>
                      </c:pt>
                      <c:pt idx="1">
                        <c:v>0.66005665722379603</c:v>
                      </c:pt>
                      <c:pt idx="2">
                        <c:v>0.45792880258899676</c:v>
                      </c:pt>
                      <c:pt idx="3">
                        <c:v>0.47727272727272729</c:v>
                      </c:pt>
                      <c:pt idx="4">
                        <c:v>0.38524590163934425</c:v>
                      </c:pt>
                      <c:pt idx="5">
                        <c:v>0.41891891891891891</c:v>
                      </c:pt>
                      <c:pt idx="6">
                        <c:v>0.40145985401459855</c:v>
                      </c:pt>
                      <c:pt idx="7">
                        <c:v>0.3902439024390244</c:v>
                      </c:pt>
                      <c:pt idx="8">
                        <c:v>7.2022160664819951E-2</c:v>
                      </c:pt>
                      <c:pt idx="9">
                        <c:v>0.48837209302325579</c:v>
                      </c:pt>
                      <c:pt idx="10">
                        <c:v>0.2857142857142857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5BC9-463E-9D1B-E8E14D4CD90C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to Success Ratio'!$G$1</c15:sqref>
                        </c15:formulaRef>
                      </c:ext>
                    </c:extLst>
                    <c:strCache>
                      <c:ptCount val="1"/>
                      <c:pt idx="0">
                        <c:v>Percentage of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to Success Ratio'!$A$2:$A$13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to Success Ratio'!$G$2:$G$13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0.24944812362030905</c:v>
                      </c:pt>
                      <c:pt idx="1">
                        <c:v>0.29745042492917845</c:v>
                      </c:pt>
                      <c:pt idx="2">
                        <c:v>0.45792880258899676</c:v>
                      </c:pt>
                      <c:pt idx="3">
                        <c:v>0.40909090909090912</c:v>
                      </c:pt>
                      <c:pt idx="4">
                        <c:v>0.36885245901639346</c:v>
                      </c:pt>
                      <c:pt idx="5">
                        <c:v>0.48648648648648651</c:v>
                      </c:pt>
                      <c:pt idx="6">
                        <c:v>0.46715328467153283</c:v>
                      </c:pt>
                      <c:pt idx="7">
                        <c:v>0.45121951219512196</c:v>
                      </c:pt>
                      <c:pt idx="8">
                        <c:v>0.78393351800554012</c:v>
                      </c:pt>
                      <c:pt idx="9">
                        <c:v>0.37209302325581395</c:v>
                      </c:pt>
                      <c:pt idx="10">
                        <c:v>0.52380952380952384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BC9-463E-9D1B-E8E14D4CD90C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to Success Ratio'!$H$1</c15:sqref>
                        </c15:formulaRef>
                      </c:ext>
                    </c:extLst>
                    <c:strCache>
                      <c:ptCount val="1"/>
                      <c:pt idx="0">
                        <c:v>Percentage of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to Success Ratio'!$A$2:$A$13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'Goal to Success Ratio'!$H$2:$H$13</c15:sqref>
                        </c15:formulaRef>
                      </c:ext>
                    </c:extLst>
                    <c:numCache>
                      <c:formatCode>0%</c:formatCode>
                      <c:ptCount val="12"/>
                      <c:pt idx="0">
                        <c:v>3.9735099337748346E-2</c:v>
                      </c:pt>
                      <c:pt idx="1">
                        <c:v>4.2492917847025496E-2</c:v>
                      </c:pt>
                      <c:pt idx="2">
                        <c:v>8.4142394822006472E-2</c:v>
                      </c:pt>
                      <c:pt idx="3">
                        <c:v>0.11363636363636363</c:v>
                      </c:pt>
                      <c:pt idx="4">
                        <c:v>0.24590163934426229</c:v>
                      </c:pt>
                      <c:pt idx="5">
                        <c:v>9.45945945945946E-2</c:v>
                      </c:pt>
                      <c:pt idx="6">
                        <c:v>0.13138686131386862</c:v>
                      </c:pt>
                      <c:pt idx="7">
                        <c:v>0.15853658536585366</c:v>
                      </c:pt>
                      <c:pt idx="8">
                        <c:v>0.1440443213296399</c:v>
                      </c:pt>
                      <c:pt idx="9">
                        <c:v>0.13953488372093023</c:v>
                      </c:pt>
                      <c:pt idx="10">
                        <c:v>0.19047619047619047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BC9-463E-9D1B-E8E14D4CD90C}"/>
                  </c:ext>
                </c:extLst>
              </c15:ser>
            </c15:filteredLineSeries>
          </c:ext>
        </c:extLst>
      </c:lineChart>
      <c:catAx>
        <c:axId val="560967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63640"/>
        <c:crosses val="autoZero"/>
        <c:auto val="1"/>
        <c:lblAlgn val="ctr"/>
        <c:lblOffset val="100"/>
        <c:noMultiLvlLbl val="0"/>
      </c:catAx>
      <c:valAx>
        <c:axId val="560963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96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166687</xdr:rowOff>
    </xdr:from>
    <xdr:to>
      <xdr:col>13</xdr:col>
      <xdr:colOff>485775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B91C65-7B8E-4F86-9116-83B385ABA4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</xdr:colOff>
      <xdr:row>0</xdr:row>
      <xdr:rowOff>142874</xdr:rowOff>
    </xdr:from>
    <xdr:to>
      <xdr:col>19</xdr:col>
      <xdr:colOff>85724</xdr:colOff>
      <xdr:row>21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098A85-0B6A-4F23-B219-4790717DB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5</xdr:row>
      <xdr:rowOff>166687</xdr:rowOff>
    </xdr:from>
    <xdr:to>
      <xdr:col>14</xdr:col>
      <xdr:colOff>28575</xdr:colOff>
      <xdr:row>20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B4801-56C5-4051-B0FA-80C3F2AD0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66674</xdr:colOff>
      <xdr:row>12</xdr:row>
      <xdr:rowOff>190499</xdr:rowOff>
    </xdr:from>
    <xdr:to>
      <xdr:col>6</xdr:col>
      <xdr:colOff>1009650</xdr:colOff>
      <xdr:row>34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832CB3-BD8F-4117-8540-CDC6A443A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Rotil" refreshedDate="44092.03924189815" createdVersion="6" refreshedVersion="6" minRefreshableVersion="3" recordCount="4114" xr:uid="{4DAE4692-684F-4680-8525-601D1DF6EC05}">
  <cacheSource type="worksheet">
    <worksheetSource ref="A1:R4115" sheet="Data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Rotil" refreshedDate="44096.077463773145" createdVersion="6" refreshedVersion="6" minRefreshableVersion="3" recordCount="4114" xr:uid="{06831844-FE49-4590-AF85-232B12CB8ADB}">
  <cacheSource type="worksheet">
    <worksheetSource ref="F1:R4115" sheet="Data Table"/>
  </cacheSource>
  <cacheFields count="13"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Rotil" refreshedDate="44096.114847916666" createdVersion="6" refreshedVersion="6" minRefreshableVersion="3" recordCount="4114" xr:uid="{A068F4E7-6BC3-4DA0-94EE-493ED73F7CA4}">
  <cacheSource type="worksheet">
    <worksheetSource ref="A1:T4115" sheet="Data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0"/>
    <x v="1"/>
    <s v="GBP"/>
    <n v="1455555083"/>
    <n v="1454691083"/>
    <b v="0"/>
    <n v="35"/>
    <b v="1"/>
    <s v="film &amp; video/television"/>
    <n v="1.05"/>
    <n v="15"/>
    <x v="0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0"/>
    <x v="0"/>
    <s v="USD"/>
    <n v="1442167912"/>
    <n v="1436983912"/>
    <b v="0"/>
    <n v="25"/>
    <b v="1"/>
    <s v="film &amp; video/television"/>
    <n v="1.002"/>
    <n v="80.16"/>
    <x v="0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0"/>
    <x v="0"/>
    <s v="USD"/>
    <n v="1453748434"/>
    <n v="1452193234"/>
    <b v="0"/>
    <n v="1"/>
    <b v="1"/>
    <s v="film &amp; video/television"/>
    <n v="1"/>
    <n v="13"/>
    <x v="0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0"/>
    <x v="0"/>
    <s v="USD"/>
    <n v="1304395140"/>
    <n v="1297620584"/>
    <b v="0"/>
    <n v="18"/>
    <b v="1"/>
    <s v="film &amp; video/shorts"/>
    <n v="1"/>
    <n v="50"/>
    <x v="0"/>
    <x v="1"/>
  </r>
  <r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0"/>
    <x v="6"/>
    <s v="EUR"/>
    <n v="1472751121"/>
    <n v="1471887121"/>
    <b v="0"/>
    <n v="35"/>
    <b v="1"/>
    <s v="film &amp; video/shorts"/>
    <n v="27.02"/>
    <n v="38.6"/>
    <x v="0"/>
    <x v="1"/>
  </r>
  <r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0"/>
    <x v="0"/>
    <s v="USD"/>
    <n v="1305483086"/>
    <n v="1302891086"/>
    <b v="0"/>
    <n v="7"/>
    <b v="1"/>
    <s v="film &amp; video/shorts"/>
    <n v="1"/>
    <n v="71.428571428571431"/>
    <x v="0"/>
    <x v="1"/>
  </r>
  <r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0"/>
    <x v="0"/>
    <s v="USD"/>
    <n v="1275529260"/>
    <n v="1274705803"/>
    <b v="0"/>
    <n v="25"/>
    <b v="1"/>
    <s v="film &amp; video/shorts"/>
    <n v="1.046"/>
    <n v="104.6"/>
    <x v="0"/>
    <x v="1"/>
  </r>
  <r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0"/>
    <x v="0"/>
    <s v="USD"/>
    <n v="1310454499"/>
    <n v="1307862499"/>
    <b v="0"/>
    <n v="16"/>
    <b v="1"/>
    <s v="film &amp; video/shorts"/>
    <n v="1.004"/>
    <n v="31.375"/>
    <x v="0"/>
    <x v="1"/>
  </r>
  <r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0"/>
    <x v="0"/>
    <s v="USD"/>
    <n v="1310440482"/>
    <n v="1307848482"/>
    <b v="0"/>
    <n v="8"/>
    <b v="1"/>
    <s v="film &amp; video/shorts"/>
    <n v="1.0625"/>
    <n v="53.125"/>
    <x v="0"/>
    <x v="1"/>
  </r>
  <r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0"/>
    <x v="0"/>
    <s v="USD"/>
    <n v="1359052710"/>
    <n v="1356979110"/>
    <b v="0"/>
    <n v="35"/>
    <b v="1"/>
    <s v="film &amp; video/shorts"/>
    <n v="1"/>
    <n v="100"/>
    <x v="0"/>
    <x v="1"/>
  </r>
  <r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0"/>
    <x v="0"/>
    <s v="USD"/>
    <n v="1301792400"/>
    <n v="1299775266"/>
    <b v="0"/>
    <n v="10"/>
    <b v="1"/>
    <s v="film &amp; video/shorts"/>
    <n v="1.2"/>
    <n v="60"/>
    <x v="0"/>
    <x v="1"/>
  </r>
  <r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"/>
    <x v="0"/>
    <s v="USD"/>
    <n v="1476094907"/>
    <n v="1470910907"/>
    <b v="0"/>
    <n v="0"/>
    <b v="0"/>
    <s v="film &amp; video/science fiction"/>
    <n v="0"/>
    <e v="#DIV/0!"/>
    <x v="0"/>
    <x v="2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"/>
    <x v="0"/>
    <s v="USD"/>
    <n v="1431728242"/>
    <n v="1429568242"/>
    <b v="0"/>
    <n v="0"/>
    <b v="0"/>
    <s v="film &amp; video/science fiction"/>
    <n v="0"/>
    <e v="#DIV/0!"/>
    <x v="0"/>
    <x v="2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"/>
    <x v="0"/>
    <s v="USD"/>
    <n v="1414708183"/>
    <n v="1409524183"/>
    <b v="0"/>
    <n v="0"/>
    <b v="0"/>
    <s v="film &amp; video/science fiction"/>
    <n v="0"/>
    <e v="#DIV/0!"/>
    <x v="0"/>
    <x v="2"/>
  </r>
  <r>
    <x v="1"/>
    <x v="1"/>
    <s v="GBP"/>
    <n v="1402949760"/>
    <n v="1400536692"/>
    <b v="0"/>
    <n v="0"/>
    <b v="0"/>
    <s v="film &amp; video/science fiction"/>
    <n v="0"/>
    <e v="#DIV/0!"/>
    <x v="0"/>
    <x v="2"/>
  </r>
  <r>
    <x v="1"/>
    <x v="0"/>
    <s v="USD"/>
    <n v="1467763200"/>
    <n v="1466453161"/>
    <b v="0"/>
    <n v="0"/>
    <b v="0"/>
    <s v="film &amp; video/science fiction"/>
    <n v="0"/>
    <e v="#DIV/0!"/>
    <x v="0"/>
    <x v="2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"/>
    <x v="0"/>
    <s v="USD"/>
    <n v="1464715860"/>
    <n v="1462130584"/>
    <b v="0"/>
    <n v="0"/>
    <b v="0"/>
    <s v="film &amp; video/science fiction"/>
    <n v="0"/>
    <e v="#DIV/0!"/>
    <x v="0"/>
    <x v="2"/>
  </r>
  <r>
    <x v="1"/>
    <x v="0"/>
    <s v="USD"/>
    <n v="1441386000"/>
    <n v="1438811418"/>
    <b v="0"/>
    <n v="0"/>
    <b v="0"/>
    <s v="film &amp; video/science fiction"/>
    <n v="0"/>
    <e v="#DIV/0!"/>
    <x v="0"/>
    <x v="2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"/>
    <x v="0"/>
    <s v="USD"/>
    <n v="1431771360"/>
    <n v="1427968234"/>
    <b v="0"/>
    <n v="0"/>
    <b v="0"/>
    <s v="film &amp; video/science fiction"/>
    <n v="0"/>
    <e v="#DIV/0!"/>
    <x v="0"/>
    <x v="2"/>
  </r>
  <r>
    <x v="1"/>
    <x v="8"/>
    <s v="DKK"/>
    <n v="1444657593"/>
    <n v="1440337593"/>
    <b v="0"/>
    <n v="0"/>
    <b v="0"/>
    <s v="film &amp; video/science fiction"/>
    <n v="0"/>
    <e v="#DIV/0!"/>
    <x v="0"/>
    <x v="2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"/>
    <x v="0"/>
    <s v="USD"/>
    <n v="1436738772"/>
    <n v="1435874772"/>
    <b v="0"/>
    <n v="1"/>
    <b v="0"/>
    <s v="film &amp; video/science fiction"/>
    <n v="1"/>
    <n v="500"/>
    <x v="0"/>
    <x v="2"/>
  </r>
  <r>
    <x v="1"/>
    <x v="0"/>
    <s v="USD"/>
    <n v="1426823132"/>
    <n v="1424234732"/>
    <b v="0"/>
    <n v="0"/>
    <b v="0"/>
    <s v="film &amp; video/science fiction"/>
    <n v="0"/>
    <e v="#DIV/0!"/>
    <x v="0"/>
    <x v="2"/>
  </r>
  <r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"/>
    <x v="2"/>
    <s v="AUD"/>
    <n v="1472882100"/>
    <n v="1467941542"/>
    <b v="0"/>
    <n v="0"/>
    <b v="0"/>
    <s v="film &amp; video/science fiction"/>
    <n v="0"/>
    <e v="#DIV/0!"/>
    <x v="0"/>
    <x v="2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"/>
    <x v="1"/>
    <s v="GBP"/>
    <n v="1420741080"/>
    <n v="1417026340"/>
    <b v="0"/>
    <n v="0"/>
    <b v="0"/>
    <s v="film &amp; video/science fiction"/>
    <n v="0"/>
    <e v="#DIV/0!"/>
    <x v="0"/>
    <x v="2"/>
  </r>
  <r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"/>
    <x v="0"/>
    <s v="USD"/>
    <n v="1413942628"/>
    <n v="1411350628"/>
    <b v="0"/>
    <n v="0"/>
    <b v="0"/>
    <s v="film &amp; video/science fiction"/>
    <n v="0"/>
    <e v="#DIV/0!"/>
    <x v="0"/>
    <x v="2"/>
  </r>
  <r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2"/>
    <x v="0"/>
    <s v="USD"/>
    <n v="1439675691"/>
    <n v="1434491691"/>
    <b v="0"/>
    <n v="0"/>
    <b v="0"/>
    <s v="film &amp; video/drama"/>
    <n v="0"/>
    <e v="#DIV/0!"/>
    <x v="0"/>
    <x v="3"/>
  </r>
  <r>
    <x v="2"/>
    <x v="0"/>
    <s v="USD"/>
    <n v="1404318595"/>
    <n v="1401726595"/>
    <b v="0"/>
    <n v="1"/>
    <b v="0"/>
    <s v="film &amp; video/drama"/>
    <n v="1E-4"/>
    <n v="5"/>
    <x v="0"/>
    <x v="3"/>
  </r>
  <r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2"/>
    <x v="0"/>
    <s v="USD"/>
    <n v="1443657600"/>
    <n v="1440716654"/>
    <b v="0"/>
    <n v="0"/>
    <b v="0"/>
    <s v="film &amp; video/drama"/>
    <n v="0"/>
    <e v="#DIV/0!"/>
    <x v="0"/>
    <x v="3"/>
  </r>
  <r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2"/>
    <x v="1"/>
    <s v="GBP"/>
    <n v="1452613724"/>
    <n v="1450021724"/>
    <b v="0"/>
    <n v="0"/>
    <b v="0"/>
    <s v="film &amp; video/drama"/>
    <n v="0"/>
    <e v="#DIV/0!"/>
    <x v="0"/>
    <x v="3"/>
  </r>
  <r>
    <x v="2"/>
    <x v="0"/>
    <s v="USD"/>
    <n v="1484531362"/>
    <n v="1481939362"/>
    <b v="0"/>
    <n v="1"/>
    <b v="0"/>
    <s v="film &amp; video/drama"/>
    <n v="0.6"/>
    <n v="3000"/>
    <x v="0"/>
    <x v="3"/>
  </r>
  <r>
    <x v="2"/>
    <x v="0"/>
    <s v="USD"/>
    <n v="1438726535"/>
    <n v="1433542535"/>
    <b v="0"/>
    <n v="2"/>
    <b v="0"/>
    <s v="film &amp; video/drama"/>
    <n v="1E-4"/>
    <n v="5.5"/>
    <x v="0"/>
    <x v="3"/>
  </r>
  <r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2"/>
    <x v="1"/>
    <s v="GBP"/>
    <n v="1413634059"/>
    <n v="1411042059"/>
    <b v="0"/>
    <n v="10"/>
    <b v="0"/>
    <s v="film &amp; video/drama"/>
    <n v="0.224"/>
    <n v="56"/>
    <x v="0"/>
    <x v="3"/>
  </r>
  <r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2"/>
    <x v="0"/>
    <s v="USD"/>
    <n v="1426753723"/>
    <n v="1423733323"/>
    <b v="0"/>
    <n v="0"/>
    <b v="0"/>
    <s v="film &amp; video/drama"/>
    <n v="0"/>
    <e v="#DIV/0!"/>
    <x v="0"/>
    <x v="3"/>
  </r>
  <r>
    <x v="2"/>
    <x v="1"/>
    <s v="GBP"/>
    <n v="1425131108"/>
    <n v="1422539108"/>
    <b v="0"/>
    <n v="0"/>
    <b v="0"/>
    <s v="film &amp; video/drama"/>
    <n v="0"/>
    <e v="#DIV/0!"/>
    <x v="0"/>
    <x v="3"/>
  </r>
  <r>
    <x v="2"/>
    <x v="9"/>
    <s v="EUR"/>
    <n v="1431108776"/>
    <n v="1425924776"/>
    <b v="0"/>
    <n v="0"/>
    <b v="0"/>
    <s v="film &amp; video/drama"/>
    <n v="0"/>
    <e v="#DIV/0!"/>
    <x v="0"/>
    <x v="3"/>
  </r>
  <r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2"/>
    <x v="0"/>
    <s v="USD"/>
    <n v="1438803999"/>
    <n v="1436211999"/>
    <b v="0"/>
    <n v="0"/>
    <b v="0"/>
    <s v="film &amp; video/drama"/>
    <n v="0"/>
    <e v="#DIV/0!"/>
    <x v="0"/>
    <x v="3"/>
  </r>
  <r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2"/>
    <x v="3"/>
    <s v="EUR"/>
    <n v="1448582145"/>
    <n v="1445986545"/>
    <b v="0"/>
    <n v="0"/>
    <b v="0"/>
    <s v="film &amp; video/drama"/>
    <n v="0"/>
    <e v="#DIV/0!"/>
    <x v="0"/>
    <x v="3"/>
  </r>
  <r>
    <x v="2"/>
    <x v="0"/>
    <s v="USD"/>
    <n v="1457056555"/>
    <n v="1454464555"/>
    <b v="0"/>
    <n v="2"/>
    <b v="0"/>
    <s v="film &amp; video/drama"/>
    <n v="0.2"/>
    <n v="100"/>
    <x v="0"/>
    <x v="3"/>
  </r>
  <r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2"/>
    <x v="0"/>
    <s v="USD"/>
    <n v="1483748232"/>
    <n v="1481156232"/>
    <b v="0"/>
    <n v="0"/>
    <b v="0"/>
    <s v="film &amp; video/drama"/>
    <n v="0"/>
    <e v="#DIV/0!"/>
    <x v="0"/>
    <x v="3"/>
  </r>
  <r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2"/>
    <x v="10"/>
    <s v="NOK"/>
    <n v="1471557139"/>
    <n v="1468965139"/>
    <b v="0"/>
    <n v="10"/>
    <b v="0"/>
    <s v="film &amp; video/drama"/>
    <n v="5.5E-2"/>
    <n v="220"/>
    <x v="0"/>
    <x v="3"/>
  </r>
  <r>
    <x v="2"/>
    <x v="0"/>
    <s v="USD"/>
    <n v="1488571200"/>
    <n v="1485977434"/>
    <b v="0"/>
    <n v="0"/>
    <b v="0"/>
    <s v="film &amp; video/drama"/>
    <n v="0"/>
    <e v="#DIV/0!"/>
    <x v="0"/>
    <x v="3"/>
  </r>
  <r>
    <x v="2"/>
    <x v="0"/>
    <s v="USD"/>
    <n v="1437461940"/>
    <n v="1435383457"/>
    <b v="0"/>
    <n v="5"/>
    <b v="0"/>
    <s v="film &amp; video/drama"/>
    <n v="0.16"/>
    <n v="160"/>
    <x v="0"/>
    <x v="3"/>
  </r>
  <r>
    <x v="2"/>
    <x v="0"/>
    <s v="USD"/>
    <n v="1409891015"/>
    <n v="1407299015"/>
    <b v="0"/>
    <n v="0"/>
    <b v="0"/>
    <s v="film &amp; video/drama"/>
    <n v="0"/>
    <e v="#DIV/0!"/>
    <x v="0"/>
    <x v="3"/>
  </r>
  <r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2"/>
    <x v="1"/>
    <s v="GBP"/>
    <n v="1417217166"/>
    <n v="1412029566"/>
    <b v="0"/>
    <n v="0"/>
    <b v="0"/>
    <s v="film &amp; video/drama"/>
    <n v="0"/>
    <e v="#DIV/0!"/>
    <x v="0"/>
    <x v="3"/>
  </r>
  <r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2"/>
    <x v="0"/>
    <s v="USD"/>
    <n v="1436544332"/>
    <n v="1431360332"/>
    <b v="0"/>
    <n v="0"/>
    <b v="0"/>
    <s v="film &amp; video/drama"/>
    <n v="0"/>
    <e v="#DIV/0!"/>
    <x v="0"/>
    <x v="3"/>
  </r>
  <r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2"/>
    <x v="1"/>
    <s v="GBP"/>
    <n v="1487365200"/>
    <n v="1483734100"/>
    <b v="0"/>
    <n v="8"/>
    <b v="0"/>
    <s v="film &amp; video/drama"/>
    <n v="0.1048"/>
    <n v="32.75"/>
    <x v="0"/>
    <x v="3"/>
  </r>
  <r>
    <x v="2"/>
    <x v="0"/>
    <s v="USD"/>
    <n v="1412500322"/>
    <n v="1409908322"/>
    <b v="0"/>
    <n v="6"/>
    <b v="0"/>
    <s v="film &amp; video/drama"/>
    <n v="1.116E-2"/>
    <n v="46.5"/>
    <x v="0"/>
    <x v="3"/>
  </r>
  <r>
    <x v="2"/>
    <x v="0"/>
    <s v="USD"/>
    <n v="1472698702"/>
    <n v="1470106702"/>
    <b v="0"/>
    <n v="0"/>
    <b v="0"/>
    <s v="film &amp; video/drama"/>
    <n v="0"/>
    <e v="#DIV/0!"/>
    <x v="0"/>
    <x v="3"/>
  </r>
  <r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"/>
    <x v="0"/>
    <s v="USD"/>
    <n v="1444337940"/>
    <n v="1441750564"/>
    <b v="0"/>
    <n v="0"/>
    <b v="0"/>
    <s v="film &amp; video/drama"/>
    <n v="0"/>
    <e v="#DIV/0!"/>
    <x v="0"/>
    <x v="3"/>
  </r>
  <r>
    <x v="2"/>
    <x v="1"/>
    <s v="GBP"/>
    <n v="1422562864"/>
    <n v="1417378864"/>
    <b v="0"/>
    <n v="8"/>
    <b v="0"/>
    <s v="film &amp; video/drama"/>
    <n v="0.2984"/>
    <n v="93.25"/>
    <x v="0"/>
    <x v="3"/>
  </r>
  <r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"/>
    <x v="0"/>
    <s v="USD"/>
    <n v="1470441983"/>
    <n v="1468627583"/>
    <b v="0"/>
    <n v="0"/>
    <b v="0"/>
    <s v="film &amp; video/drama"/>
    <n v="0"/>
    <e v="#DIV/0!"/>
    <x v="0"/>
    <x v="3"/>
  </r>
  <r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"/>
    <x v="2"/>
    <s v="AUD"/>
    <n v="1418719967"/>
    <n v="1416127967"/>
    <b v="0"/>
    <n v="0"/>
    <b v="0"/>
    <s v="film &amp; video/drama"/>
    <n v="0"/>
    <e v="#DIV/0!"/>
    <x v="0"/>
    <x v="3"/>
  </r>
  <r>
    <x v="2"/>
    <x v="0"/>
    <s v="USD"/>
    <n v="1436566135"/>
    <n v="1433974135"/>
    <b v="0"/>
    <n v="0"/>
    <b v="0"/>
    <s v="film &amp; video/drama"/>
    <n v="0"/>
    <e v="#DIV/0!"/>
    <x v="0"/>
    <x v="3"/>
  </r>
  <r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"/>
    <x v="0"/>
    <s v="USD"/>
    <n v="1431702289"/>
    <n v="1426518289"/>
    <b v="0"/>
    <n v="1"/>
    <b v="0"/>
    <s v="film &amp; video/drama"/>
    <n v="0.02"/>
    <n v="100"/>
    <x v="0"/>
    <x v="3"/>
  </r>
  <r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"/>
    <x v="0"/>
    <s v="USD"/>
    <n v="1427569564"/>
    <n v="1422389164"/>
    <b v="0"/>
    <n v="0"/>
    <b v="0"/>
    <s v="film &amp; video/drama"/>
    <n v="0"/>
    <e v="#DIV/0!"/>
    <x v="0"/>
    <x v="3"/>
  </r>
  <r>
    <x v="2"/>
    <x v="0"/>
    <s v="USD"/>
    <n v="1427423940"/>
    <n v="1422383318"/>
    <b v="0"/>
    <n v="2"/>
    <b v="0"/>
    <s v="film &amp; video/drama"/>
    <n v="0.13"/>
    <n v="65"/>
    <x v="0"/>
    <x v="3"/>
  </r>
  <r>
    <x v="2"/>
    <x v="0"/>
    <s v="USD"/>
    <n v="1463879100"/>
    <n v="1461287350"/>
    <b v="0"/>
    <n v="0"/>
    <b v="0"/>
    <s v="film &amp; video/drama"/>
    <n v="0"/>
    <e v="#DIV/0!"/>
    <x v="0"/>
    <x v="3"/>
  </r>
  <r>
    <x v="2"/>
    <x v="2"/>
    <s v="AUD"/>
    <n v="1436506726"/>
    <n v="1431322726"/>
    <b v="0"/>
    <n v="0"/>
    <b v="0"/>
    <s v="film &amp; video/drama"/>
    <n v="0"/>
    <e v="#DIV/0!"/>
    <x v="0"/>
    <x v="3"/>
  </r>
  <r>
    <x v="2"/>
    <x v="0"/>
    <s v="USD"/>
    <n v="1460153054"/>
    <n v="1457564654"/>
    <b v="0"/>
    <n v="0"/>
    <b v="0"/>
    <s v="film &amp; video/drama"/>
    <n v="0"/>
    <e v="#DIV/0!"/>
    <x v="0"/>
    <x v="3"/>
  </r>
  <r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"/>
    <x v="0"/>
    <s v="USD"/>
    <n v="1436477241"/>
    <n v="1433885241"/>
    <b v="0"/>
    <n v="0"/>
    <b v="0"/>
    <s v="film &amp; video/drama"/>
    <n v="0"/>
    <e v="#DIV/0!"/>
    <x v="0"/>
    <x v="3"/>
  </r>
  <r>
    <x v="2"/>
    <x v="1"/>
    <s v="GBP"/>
    <n v="1433176105"/>
    <n v="1427992105"/>
    <b v="0"/>
    <n v="0"/>
    <b v="0"/>
    <s v="film &amp; video/drama"/>
    <n v="0"/>
    <e v="#DIV/0!"/>
    <x v="0"/>
    <x v="3"/>
  </r>
  <r>
    <x v="2"/>
    <x v="12"/>
    <s v="EUR"/>
    <n v="1455402297"/>
    <n v="1452810297"/>
    <b v="0"/>
    <n v="0"/>
    <b v="0"/>
    <s v="film &amp; video/drama"/>
    <n v="0"/>
    <e v="#DIV/0!"/>
    <x v="0"/>
    <x v="3"/>
  </r>
  <r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"/>
    <x v="0"/>
    <s v="USD"/>
    <n v="1451775651"/>
    <n v="1449183651"/>
    <b v="0"/>
    <n v="0"/>
    <b v="0"/>
    <s v="film &amp; video/drama"/>
    <n v="0"/>
    <e v="#DIV/0!"/>
    <x v="0"/>
    <x v="3"/>
  </r>
  <r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"/>
    <x v="0"/>
    <s v="USD"/>
    <n v="1475185972"/>
    <n v="1472593972"/>
    <b v="0"/>
    <n v="0"/>
    <b v="0"/>
    <s v="film &amp; video/drama"/>
    <n v="0"/>
    <e v="#DIV/0!"/>
    <x v="0"/>
    <x v="3"/>
  </r>
  <r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"/>
    <x v="0"/>
    <s v="USD"/>
    <n v="1436478497"/>
    <n v="1433886497"/>
    <b v="0"/>
    <n v="0"/>
    <b v="0"/>
    <s v="film &amp; video/drama"/>
    <n v="0"/>
    <e v="#DIV/0!"/>
    <x v="0"/>
    <x v="3"/>
  </r>
  <r>
    <x v="2"/>
    <x v="0"/>
    <s v="USD"/>
    <n v="1451952000"/>
    <n v="1447380099"/>
    <b v="0"/>
    <n v="0"/>
    <b v="0"/>
    <s v="film &amp; video/drama"/>
    <n v="0"/>
    <e v="#DIV/0!"/>
    <x v="0"/>
    <x v="3"/>
  </r>
  <r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"/>
    <x v="0"/>
    <s v="USD"/>
    <n v="1483088400"/>
    <n v="1481324760"/>
    <b v="0"/>
    <n v="0"/>
    <b v="0"/>
    <s v="film &amp; video/drama"/>
    <n v="0"/>
    <e v="#DIV/0!"/>
    <x v="0"/>
    <x v="3"/>
  </r>
  <r>
    <x v="2"/>
    <x v="2"/>
    <s v="AUD"/>
    <n v="1446984000"/>
    <n v="1445308730"/>
    <b v="0"/>
    <n v="5"/>
    <b v="0"/>
    <s v="film &amp; video/drama"/>
    <n v="0.25"/>
    <n v="50"/>
    <x v="0"/>
    <x v="3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0"/>
    <x v="0"/>
    <s v="USD"/>
    <n v="1279555200"/>
    <n v="1276480894"/>
    <b v="1"/>
    <n v="50"/>
    <b v="1"/>
    <s v="film &amp; video/documentary"/>
    <n v="1"/>
    <n v="100"/>
    <x v="0"/>
    <x v="4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2"/>
    <x v="0"/>
    <s v="USD"/>
    <n v="1448660404"/>
    <n v="1443472804"/>
    <b v="0"/>
    <n v="2"/>
    <b v="0"/>
    <s v="film &amp; video/animation"/>
    <n v="1.2E-4"/>
    <n v="3"/>
    <x v="0"/>
    <x v="5"/>
  </r>
  <r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2"/>
    <x v="0"/>
    <s v="USD"/>
    <n v="1445540340"/>
    <n v="1444340940"/>
    <b v="0"/>
    <n v="0"/>
    <b v="0"/>
    <s v="film &amp; video/animation"/>
    <n v="0"/>
    <e v="#DIV/0!"/>
    <x v="0"/>
    <x v="5"/>
  </r>
  <r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2"/>
    <x v="0"/>
    <s v="USD"/>
    <n v="1259297940"/>
    <n v="1252964282"/>
    <b v="0"/>
    <n v="0"/>
    <b v="0"/>
    <s v="film &amp; video/animation"/>
    <n v="0"/>
    <e v="#DIV/0!"/>
    <x v="0"/>
    <x v="5"/>
  </r>
  <r>
    <x v="2"/>
    <x v="0"/>
    <s v="USD"/>
    <n v="1378866867"/>
    <n v="1377570867"/>
    <b v="0"/>
    <n v="5"/>
    <b v="0"/>
    <s v="film &amp; video/animation"/>
    <n v="2.4E-2"/>
    <n v="4.8"/>
    <x v="0"/>
    <x v="5"/>
  </r>
  <r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2"/>
    <x v="0"/>
    <s v="USD"/>
    <n v="1444576022"/>
    <n v="1439392022"/>
    <b v="0"/>
    <n v="0"/>
    <b v="0"/>
    <s v="film &amp; video/animation"/>
    <n v="0"/>
    <e v="#DIV/0!"/>
    <x v="0"/>
    <x v="5"/>
  </r>
  <r>
    <x v="2"/>
    <x v="0"/>
    <s v="USD"/>
    <n v="1385931702"/>
    <n v="1383076902"/>
    <b v="0"/>
    <n v="2"/>
    <b v="0"/>
    <s v="film &amp; video/animation"/>
    <n v="0.05"/>
    <n v="62.5"/>
    <x v="0"/>
    <x v="5"/>
  </r>
  <r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2"/>
    <x v="0"/>
    <s v="USD"/>
    <n v="1375260113"/>
    <n v="1372668113"/>
    <b v="0"/>
    <n v="0"/>
    <b v="0"/>
    <s v="film &amp; video/animation"/>
    <n v="0"/>
    <e v="#DIV/0!"/>
    <x v="0"/>
    <x v="5"/>
  </r>
  <r>
    <x v="2"/>
    <x v="5"/>
    <s v="CAD"/>
    <n v="1475912326"/>
    <n v="1470728326"/>
    <b v="0"/>
    <n v="0"/>
    <b v="0"/>
    <s v="film &amp; video/animation"/>
    <n v="0"/>
    <e v="#DIV/0!"/>
    <x v="0"/>
    <x v="5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2"/>
    <x v="0"/>
    <s v="USD"/>
    <n v="1413569818"/>
    <n v="1412705818"/>
    <b v="0"/>
    <n v="0"/>
    <b v="0"/>
    <s v="film &amp; video/animation"/>
    <n v="0"/>
    <e v="#DIV/0!"/>
    <x v="0"/>
    <x v="5"/>
  </r>
  <r>
    <x v="2"/>
    <x v="0"/>
    <s v="USD"/>
    <n v="1458859153"/>
    <n v="1456270753"/>
    <b v="0"/>
    <n v="1"/>
    <b v="0"/>
    <s v="film &amp; video/animation"/>
    <n v="1E-3"/>
    <n v="5"/>
    <x v="0"/>
    <x v="5"/>
  </r>
  <r>
    <x v="2"/>
    <x v="1"/>
    <s v="GBP"/>
    <n v="1383418996"/>
    <n v="1380826996"/>
    <b v="0"/>
    <n v="0"/>
    <b v="0"/>
    <s v="film &amp; video/animation"/>
    <n v="0"/>
    <e v="#DIV/0!"/>
    <x v="0"/>
    <x v="5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2"/>
    <x v="5"/>
    <s v="CAD"/>
    <n v="1391991701"/>
    <n v="1389399701"/>
    <b v="0"/>
    <n v="2"/>
    <b v="0"/>
    <s v="film &amp; video/animation"/>
    <n v="1E-3"/>
    <n v="5"/>
    <x v="0"/>
    <x v="5"/>
  </r>
  <r>
    <x v="2"/>
    <x v="0"/>
    <s v="USD"/>
    <n v="1329342361"/>
    <n v="1324158361"/>
    <b v="0"/>
    <n v="1"/>
    <b v="0"/>
    <s v="film &amp; video/animation"/>
    <n v="0.05"/>
    <n v="50"/>
    <x v="0"/>
    <x v="5"/>
  </r>
  <r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2"/>
    <x v="0"/>
    <s v="USD"/>
    <n v="1390669791"/>
    <n v="1388077791"/>
    <b v="0"/>
    <n v="0"/>
    <b v="0"/>
    <s v="film &amp; video/animation"/>
    <n v="0"/>
    <e v="#DIV/0!"/>
    <x v="0"/>
    <x v="5"/>
  </r>
  <r>
    <x v="2"/>
    <x v="0"/>
    <s v="USD"/>
    <n v="1431536015"/>
    <n v="1428944015"/>
    <b v="0"/>
    <n v="12"/>
    <b v="0"/>
    <s v="film &amp; video/animation"/>
    <n v="0.64"/>
    <n v="40"/>
    <x v="0"/>
    <x v="5"/>
  </r>
  <r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2"/>
    <x v="5"/>
    <s v="CAD"/>
    <n v="1408213512"/>
    <n v="1405621512"/>
    <b v="0"/>
    <n v="0"/>
    <b v="0"/>
    <s v="film &amp; video/animation"/>
    <n v="0"/>
    <e v="#DIV/0!"/>
    <x v="0"/>
    <x v="5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2"/>
    <x v="1"/>
    <s v="GBP"/>
    <n v="1370204367"/>
    <n v="1368476367"/>
    <b v="0"/>
    <n v="0"/>
    <b v="0"/>
    <s v="film &amp; video/animation"/>
    <n v="0"/>
    <e v="#DIV/0!"/>
    <x v="0"/>
    <x v="5"/>
  </r>
  <r>
    <x v="2"/>
    <x v="0"/>
    <s v="USD"/>
    <n v="1312945341"/>
    <n v="1307761341"/>
    <b v="0"/>
    <n v="0"/>
    <b v="0"/>
    <s v="film &amp; video/animation"/>
    <n v="0"/>
    <e v="#DIV/0!"/>
    <x v="0"/>
    <x v="5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2"/>
    <x v="0"/>
    <s v="USD"/>
    <n v="1403837574"/>
    <n v="1402455174"/>
    <b v="0"/>
    <n v="8"/>
    <b v="0"/>
    <s v="film &amp; video/animation"/>
    <n v="0.26953125"/>
    <n v="17.25"/>
    <x v="0"/>
    <x v="5"/>
  </r>
  <r>
    <x v="2"/>
    <x v="0"/>
    <s v="USD"/>
    <n v="1347057464"/>
    <n v="1344465464"/>
    <b v="0"/>
    <n v="5"/>
    <b v="0"/>
    <s v="film &amp; video/animation"/>
    <n v="7.6E-3"/>
    <n v="15.2"/>
    <x v="0"/>
    <x v="5"/>
  </r>
  <r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2"/>
    <x v="0"/>
    <s v="USD"/>
    <n v="1341978665"/>
    <n v="1336795283"/>
    <b v="0"/>
    <n v="0"/>
    <b v="0"/>
    <s v="film &amp; video/animation"/>
    <n v="0"/>
    <e v="#DIV/0!"/>
    <x v="0"/>
    <x v="5"/>
  </r>
  <r>
    <x v="2"/>
    <x v="1"/>
    <s v="GBP"/>
    <n v="1409960724"/>
    <n v="1404776724"/>
    <b v="0"/>
    <n v="0"/>
    <b v="0"/>
    <s v="film &amp; video/animation"/>
    <n v="0"/>
    <e v="#DIV/0!"/>
    <x v="0"/>
    <x v="5"/>
  </r>
  <r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2"/>
    <x v="0"/>
    <s v="USD"/>
    <n v="1410972319"/>
    <n v="1408380319"/>
    <b v="0"/>
    <n v="14"/>
    <b v="0"/>
    <s v="film &amp; video/animation"/>
    <n v="2.87E-2"/>
    <n v="61.5"/>
    <x v="0"/>
    <x v="5"/>
  </r>
  <r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2"/>
    <x v="0"/>
    <s v="USD"/>
    <n v="1430877843"/>
    <n v="1428285843"/>
    <b v="0"/>
    <n v="0"/>
    <b v="0"/>
    <s v="film &amp; video/animation"/>
    <n v="0"/>
    <e v="#DIV/0!"/>
    <x v="0"/>
    <x v="5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2"/>
    <x v="0"/>
    <s v="USD"/>
    <n v="1337371334"/>
    <n v="1332187334"/>
    <b v="0"/>
    <n v="0"/>
    <b v="0"/>
    <s v="film &amp; video/animation"/>
    <n v="0"/>
    <e v="#DIV/0!"/>
    <x v="0"/>
    <x v="5"/>
  </r>
  <r>
    <x v="2"/>
    <x v="0"/>
    <s v="USD"/>
    <n v="1427921509"/>
    <n v="1425333109"/>
    <b v="0"/>
    <n v="0"/>
    <b v="0"/>
    <s v="film &amp; video/animation"/>
    <n v="0"/>
    <e v="#DIV/0!"/>
    <x v="0"/>
    <x v="5"/>
  </r>
  <r>
    <x v="2"/>
    <x v="0"/>
    <s v="USD"/>
    <n v="1416566835"/>
    <n v="1411379235"/>
    <b v="0"/>
    <n v="55"/>
    <b v="0"/>
    <s v="film &amp; video/animation"/>
    <n v="0.3256"/>
    <n v="88.8"/>
    <x v="0"/>
    <x v="5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2"/>
    <x v="0"/>
    <s v="USD"/>
    <n v="1460644440"/>
    <n v="1458336690"/>
    <b v="0"/>
    <n v="1"/>
    <b v="0"/>
    <s v="film &amp; video/animation"/>
    <n v="1E-3"/>
    <n v="10"/>
    <x v="0"/>
    <x v="5"/>
  </r>
  <r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2"/>
    <x v="5"/>
    <s v="CAD"/>
    <n v="1482678994"/>
    <n v="1477491394"/>
    <b v="0"/>
    <n v="0"/>
    <b v="0"/>
    <s v="film &amp; video/animation"/>
    <n v="0"/>
    <e v="#DIV/0!"/>
    <x v="0"/>
    <x v="5"/>
  </r>
  <r>
    <x v="2"/>
    <x v="0"/>
    <s v="USD"/>
    <n v="1483924700"/>
    <n v="1481332700"/>
    <b v="0"/>
    <n v="0"/>
    <b v="0"/>
    <s v="film &amp; video/animation"/>
    <n v="0"/>
    <e v="#DIV/0!"/>
    <x v="0"/>
    <x v="5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2"/>
    <x v="0"/>
    <s v="USD"/>
    <n v="1345677285"/>
    <n v="1343085285"/>
    <b v="0"/>
    <n v="0"/>
    <b v="0"/>
    <s v="film &amp; video/animation"/>
    <n v="0"/>
    <e v="#DIV/0!"/>
    <x v="0"/>
    <x v="5"/>
  </r>
  <r>
    <x v="2"/>
    <x v="0"/>
    <s v="USD"/>
    <n v="1453937699"/>
    <n v="1451345699"/>
    <b v="0"/>
    <n v="0"/>
    <b v="0"/>
    <s v="film &amp; video/animation"/>
    <n v="0"/>
    <e v="#DIV/0!"/>
    <x v="0"/>
    <x v="5"/>
  </r>
  <r>
    <x v="2"/>
    <x v="11"/>
    <s v="SEK"/>
    <n v="1476319830"/>
    <n v="1471135830"/>
    <b v="0"/>
    <n v="0"/>
    <b v="0"/>
    <s v="film &amp; video/animation"/>
    <n v="0"/>
    <e v="#DIV/0!"/>
    <x v="0"/>
    <x v="5"/>
  </r>
  <r>
    <x v="2"/>
    <x v="1"/>
    <s v="GBP"/>
    <n v="1432142738"/>
    <n v="1429550738"/>
    <b v="0"/>
    <n v="0"/>
    <b v="0"/>
    <s v="film &amp; video/animation"/>
    <n v="0"/>
    <e v="#DIV/0!"/>
    <x v="0"/>
    <x v="5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2"/>
    <x v="0"/>
    <s v="USD"/>
    <n v="1437076305"/>
    <n v="1434484305"/>
    <b v="0"/>
    <n v="0"/>
    <b v="0"/>
    <s v="film &amp; video/animation"/>
    <n v="0"/>
    <e v="#DIV/0!"/>
    <x v="0"/>
    <x v="5"/>
  </r>
  <r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2"/>
    <x v="0"/>
    <s v="USD"/>
    <n v="1310189851"/>
    <n v="1307597851"/>
    <b v="0"/>
    <n v="0"/>
    <b v="0"/>
    <s v="film &amp; video/animation"/>
    <n v="0"/>
    <e v="#DIV/0!"/>
    <x v="0"/>
    <x v="5"/>
  </r>
  <r>
    <x v="2"/>
    <x v="0"/>
    <s v="USD"/>
    <n v="1332073025"/>
    <n v="1329484625"/>
    <b v="0"/>
    <n v="4"/>
    <b v="0"/>
    <s v="film &amp; video/animation"/>
    <n v="1.15E-2"/>
    <n v="57.5"/>
    <x v="0"/>
    <x v="5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2"/>
    <x v="0"/>
    <s v="USD"/>
    <n v="1376140520"/>
    <n v="1373548520"/>
    <b v="0"/>
    <n v="1"/>
    <b v="0"/>
    <s v="film &amp; video/animation"/>
    <n v="1.25E-3"/>
    <n v="250"/>
    <x v="0"/>
    <x v="5"/>
  </r>
  <r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2"/>
    <x v="1"/>
    <s v="GBP"/>
    <n v="1435504170"/>
    <n v="1432912170"/>
    <b v="0"/>
    <n v="1"/>
    <b v="0"/>
    <s v="film &amp; video/animation"/>
    <n v="2E-3"/>
    <n v="10"/>
    <x v="0"/>
    <x v="5"/>
  </r>
  <r>
    <x v="2"/>
    <x v="0"/>
    <s v="USD"/>
    <n v="1456805639"/>
    <n v="1454213639"/>
    <b v="0"/>
    <n v="0"/>
    <b v="0"/>
    <s v="film &amp; video/animation"/>
    <n v="0"/>
    <e v="#DIV/0!"/>
    <x v="0"/>
    <x v="5"/>
  </r>
  <r>
    <x v="2"/>
    <x v="0"/>
    <s v="USD"/>
    <n v="1365228982"/>
    <n v="1362640582"/>
    <b v="0"/>
    <n v="5"/>
    <b v="0"/>
    <s v="film &amp; video/animation"/>
    <n v="0.03"/>
    <n v="30"/>
    <x v="0"/>
    <x v="5"/>
  </r>
  <r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2"/>
    <x v="1"/>
    <s v="GBP"/>
    <n v="1432752080"/>
    <n v="1427568080"/>
    <b v="0"/>
    <n v="0"/>
    <b v="0"/>
    <s v="film &amp; video/animation"/>
    <n v="0"/>
    <e v="#DIV/0!"/>
    <x v="0"/>
    <x v="5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2"/>
    <x v="0"/>
    <s v="USD"/>
    <n v="1441550760"/>
    <n v="1438958824"/>
    <b v="0"/>
    <n v="0"/>
    <b v="0"/>
    <s v="film &amp; video/animation"/>
    <n v="0"/>
    <e v="#DIV/0!"/>
    <x v="0"/>
    <x v="5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0"/>
    <x v="0"/>
    <s v="USD"/>
    <n v="1477976340"/>
    <n v="1475460819"/>
    <b v="0"/>
    <n v="56"/>
    <b v="1"/>
    <s v="theater/plays"/>
    <n v="1.0464"/>
    <n v="93.428571428571431"/>
    <x v="1"/>
    <x v="6"/>
  </r>
  <r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0"/>
    <x v="0"/>
    <s v="USD"/>
    <n v="1442805076"/>
    <n v="1440213076"/>
    <b v="0"/>
    <n v="84"/>
    <b v="1"/>
    <s v="theater/plays"/>
    <n v="1.206"/>
    <n v="71.785714285714292"/>
    <x v="1"/>
    <x v="6"/>
  </r>
  <r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0"/>
    <x v="0"/>
    <s v="USD"/>
    <n v="1410601041"/>
    <n v="1406713041"/>
    <b v="0"/>
    <n v="12"/>
    <b v="1"/>
    <s v="theater/plays"/>
    <n v="1"/>
    <n v="1000"/>
    <x v="1"/>
    <x v="6"/>
  </r>
  <r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0"/>
    <x v="0"/>
    <s v="USD"/>
    <n v="1487347500"/>
    <n v="1484715366"/>
    <b v="0"/>
    <n v="158"/>
    <b v="1"/>
    <s v="theater/plays"/>
    <n v="1.0085"/>
    <n v="63.829113924050631"/>
    <x v="1"/>
    <x v="6"/>
  </r>
  <r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0"/>
    <x v="0"/>
    <s v="USD"/>
    <n v="1481957940"/>
    <n v="1478050429"/>
    <b v="0"/>
    <n v="31"/>
    <b v="1"/>
    <s v="theater/plays"/>
    <n v="1"/>
    <n v="129.03225806451613"/>
    <x v="1"/>
    <x v="6"/>
  </r>
  <r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0"/>
    <x v="1"/>
    <s v="GBP"/>
    <n v="1463394365"/>
    <n v="1461320765"/>
    <b v="0"/>
    <n v="17"/>
    <b v="1"/>
    <s v="theater/plays"/>
    <n v="1.002"/>
    <n v="117.88235294117646"/>
    <x v="1"/>
    <x v="6"/>
  </r>
  <r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0"/>
    <x v="0"/>
    <s v="USD"/>
    <n v="1463166263"/>
    <n v="1460574263"/>
    <b v="0"/>
    <n v="60"/>
    <b v="1"/>
    <s v="theater/plays"/>
    <n v="3.0242"/>
    <n v="252.01666666666668"/>
    <x v="1"/>
    <x v="6"/>
  </r>
  <r>
    <x v="0"/>
    <x v="1"/>
    <s v="GBP"/>
    <n v="1467681107"/>
    <n v="1465866707"/>
    <b v="0"/>
    <n v="20"/>
    <b v="1"/>
    <s v="theater/plays"/>
    <n v="1.00644"/>
    <n v="25.161000000000001"/>
    <x v="1"/>
    <x v="6"/>
  </r>
  <r>
    <x v="2"/>
    <x v="0"/>
    <s v="USD"/>
    <n v="1423078606"/>
    <n v="1420486606"/>
    <b v="0"/>
    <n v="1"/>
    <b v="0"/>
    <s v="technology/web"/>
    <n v="6.666666666666667E-5"/>
    <n v="1"/>
    <x v="2"/>
    <x v="7"/>
  </r>
  <r>
    <x v="2"/>
    <x v="0"/>
    <s v="USD"/>
    <n v="1446080834"/>
    <n v="1443488834"/>
    <b v="0"/>
    <n v="1"/>
    <b v="0"/>
    <s v="technology/web"/>
    <n v="5.5555555555555558E-3"/>
    <n v="25"/>
    <x v="2"/>
    <x v="7"/>
  </r>
  <r>
    <x v="2"/>
    <x v="0"/>
    <s v="USD"/>
    <n v="1462293716"/>
    <n v="1457113316"/>
    <b v="0"/>
    <n v="1"/>
    <b v="0"/>
    <s v="technology/web"/>
    <n v="3.9999999999999998E-6"/>
    <n v="1"/>
    <x v="2"/>
    <x v="7"/>
  </r>
  <r>
    <x v="2"/>
    <x v="2"/>
    <s v="AUD"/>
    <n v="1414807962"/>
    <n v="1412215962"/>
    <b v="0"/>
    <n v="2"/>
    <b v="0"/>
    <s v="technology/web"/>
    <n v="3.1818181818181819E-3"/>
    <n v="35"/>
    <x v="2"/>
    <x v="7"/>
  </r>
  <r>
    <x v="2"/>
    <x v="0"/>
    <s v="USD"/>
    <n v="1467647160"/>
    <n v="1465055160"/>
    <b v="0"/>
    <n v="2"/>
    <b v="0"/>
    <s v="technology/web"/>
    <n v="1.2E-2"/>
    <n v="3"/>
    <x v="2"/>
    <x v="7"/>
  </r>
  <r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2"/>
    <x v="0"/>
    <s v="USD"/>
    <n v="1445097715"/>
    <n v="1441209715"/>
    <b v="0"/>
    <n v="2"/>
    <b v="0"/>
    <s v="technology/web"/>
    <n v="8.6666666666666663E-4"/>
    <n v="26"/>
    <x v="2"/>
    <x v="7"/>
  </r>
  <r>
    <x v="2"/>
    <x v="1"/>
    <s v="GBP"/>
    <n v="1455122564"/>
    <n v="1452530564"/>
    <b v="0"/>
    <n v="0"/>
    <b v="0"/>
    <s v="technology/web"/>
    <n v="0"/>
    <e v="#DIV/0!"/>
    <x v="2"/>
    <x v="7"/>
  </r>
  <r>
    <x v="2"/>
    <x v="1"/>
    <s v="GBP"/>
    <n v="1446154848"/>
    <n v="1443562848"/>
    <b v="0"/>
    <n v="1"/>
    <b v="0"/>
    <s v="technology/web"/>
    <n v="8.9999999999999998E-4"/>
    <n v="9"/>
    <x v="2"/>
    <x v="7"/>
  </r>
  <r>
    <x v="2"/>
    <x v="1"/>
    <s v="GBP"/>
    <n v="1436368622"/>
    <n v="1433776622"/>
    <b v="0"/>
    <n v="8"/>
    <b v="0"/>
    <s v="technology/web"/>
    <n v="2.7199999999999998E-2"/>
    <n v="8.5"/>
    <x v="2"/>
    <x v="7"/>
  </r>
  <r>
    <x v="2"/>
    <x v="5"/>
    <s v="CAD"/>
    <n v="1485838800"/>
    <n v="1484756245"/>
    <b v="0"/>
    <n v="4"/>
    <b v="0"/>
    <s v="technology/web"/>
    <n v="7.0000000000000001E-3"/>
    <n v="8.75"/>
    <x v="2"/>
    <x v="7"/>
  </r>
  <r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2"/>
    <x v="5"/>
    <s v="CAD"/>
    <n v="1452350896"/>
    <n v="1447166896"/>
    <b v="0"/>
    <n v="0"/>
    <b v="0"/>
    <s v="technology/web"/>
    <n v="0"/>
    <e v="#DIV/0!"/>
    <x v="2"/>
    <x v="7"/>
  </r>
  <r>
    <x v="2"/>
    <x v="0"/>
    <s v="USD"/>
    <n v="1415988991"/>
    <n v="1413393391"/>
    <b v="0"/>
    <n v="6"/>
    <b v="0"/>
    <s v="technology/web"/>
    <n v="4.9199999999999999E-3"/>
    <n v="20.5"/>
    <x v="2"/>
    <x v="7"/>
  </r>
  <r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2"/>
    <x v="1"/>
    <s v="GBP"/>
    <n v="1465720143"/>
    <n v="1463128143"/>
    <b v="0"/>
    <n v="0"/>
    <b v="0"/>
    <s v="technology/web"/>
    <n v="0"/>
    <e v="#DIV/0!"/>
    <x v="2"/>
    <x v="7"/>
  </r>
  <r>
    <x v="2"/>
    <x v="0"/>
    <s v="USD"/>
    <n v="1452112717"/>
    <n v="1449520717"/>
    <b v="0"/>
    <n v="1"/>
    <b v="0"/>
    <s v="technology/web"/>
    <n v="2.5000000000000001E-2"/>
    <n v="200"/>
    <x v="2"/>
    <x v="7"/>
  </r>
  <r>
    <x v="2"/>
    <x v="12"/>
    <s v="EUR"/>
    <n v="1480721803"/>
    <n v="1478126203"/>
    <b v="0"/>
    <n v="20"/>
    <b v="0"/>
    <s v="technology/web"/>
    <n v="9.1066666666666674E-3"/>
    <n v="68.3"/>
    <x v="2"/>
    <x v="7"/>
  </r>
  <r>
    <x v="2"/>
    <x v="0"/>
    <s v="USD"/>
    <n v="1427227905"/>
    <n v="1424639505"/>
    <b v="0"/>
    <n v="0"/>
    <b v="0"/>
    <s v="technology/web"/>
    <n v="0"/>
    <e v="#DIV/0!"/>
    <x v="2"/>
    <x v="7"/>
  </r>
  <r>
    <x v="2"/>
    <x v="0"/>
    <s v="USD"/>
    <n v="1449989260"/>
    <n v="1447397260"/>
    <b v="0"/>
    <n v="1"/>
    <b v="0"/>
    <s v="technology/web"/>
    <n v="2.0833333333333335E-4"/>
    <n v="50"/>
    <x v="2"/>
    <x v="7"/>
  </r>
  <r>
    <x v="2"/>
    <x v="5"/>
    <s v="CAD"/>
    <n v="1418841045"/>
    <n v="1416249045"/>
    <b v="0"/>
    <n v="3"/>
    <b v="0"/>
    <s v="technology/web"/>
    <n v="1.2E-4"/>
    <n v="4"/>
    <x v="2"/>
    <x v="7"/>
  </r>
  <r>
    <x v="2"/>
    <x v="0"/>
    <s v="USD"/>
    <n v="1445874513"/>
    <n v="1442850513"/>
    <b v="0"/>
    <n v="2"/>
    <b v="0"/>
    <s v="technology/web"/>
    <n v="3.6666666666666666E-3"/>
    <n v="27.5"/>
    <x v="2"/>
    <x v="7"/>
  </r>
  <r>
    <x v="2"/>
    <x v="9"/>
    <s v="EUR"/>
    <n v="1482052815"/>
    <n v="1479460815"/>
    <b v="0"/>
    <n v="0"/>
    <b v="0"/>
    <s v="technology/web"/>
    <n v="0"/>
    <e v="#DIV/0!"/>
    <x v="2"/>
    <x v="7"/>
  </r>
  <r>
    <x v="2"/>
    <x v="2"/>
    <s v="AUD"/>
    <n v="1424137247"/>
    <n v="1421545247"/>
    <b v="0"/>
    <n v="2"/>
    <b v="0"/>
    <s v="technology/web"/>
    <n v="9.0666666666666662E-4"/>
    <n v="34"/>
    <x v="2"/>
    <x v="7"/>
  </r>
  <r>
    <x v="2"/>
    <x v="6"/>
    <s v="EUR"/>
    <n v="1457822275"/>
    <n v="1455230275"/>
    <b v="0"/>
    <n v="1"/>
    <b v="0"/>
    <s v="technology/web"/>
    <n v="5.5555555555555558E-5"/>
    <n v="1"/>
    <x v="2"/>
    <x v="7"/>
  </r>
  <r>
    <x v="2"/>
    <x v="1"/>
    <s v="GBP"/>
    <n v="1436554249"/>
    <n v="1433962249"/>
    <b v="0"/>
    <n v="0"/>
    <b v="0"/>
    <s v="technology/web"/>
    <n v="0"/>
    <e v="#DIV/0!"/>
    <x v="2"/>
    <x v="7"/>
  </r>
  <r>
    <x v="2"/>
    <x v="0"/>
    <s v="USD"/>
    <n v="1468513533"/>
    <n v="1465921533"/>
    <b v="0"/>
    <n v="1"/>
    <b v="0"/>
    <s v="technology/web"/>
    <n v="2.0000000000000001E-4"/>
    <n v="1"/>
    <x v="2"/>
    <x v="7"/>
  </r>
  <r>
    <x v="2"/>
    <x v="0"/>
    <s v="USD"/>
    <n v="1420143194"/>
    <n v="1417551194"/>
    <b v="0"/>
    <n v="0"/>
    <b v="0"/>
    <s v="technology/web"/>
    <n v="0"/>
    <e v="#DIV/0!"/>
    <x v="2"/>
    <x v="7"/>
  </r>
  <r>
    <x v="2"/>
    <x v="4"/>
    <s v="NZD"/>
    <n v="1452942000"/>
    <n v="1449785223"/>
    <b v="0"/>
    <n v="5"/>
    <b v="0"/>
    <s v="technology/web"/>
    <n v="0.01"/>
    <n v="49"/>
    <x v="2"/>
    <x v="7"/>
  </r>
  <r>
    <x v="2"/>
    <x v="5"/>
    <s v="CAD"/>
    <n v="1451679612"/>
    <n v="1449087612"/>
    <b v="0"/>
    <n v="1"/>
    <b v="0"/>
    <s v="technology/web"/>
    <n v="8.0000000000000002E-3"/>
    <n v="20"/>
    <x v="2"/>
    <x v="7"/>
  </r>
  <r>
    <x v="2"/>
    <x v="0"/>
    <s v="USD"/>
    <n v="1455822569"/>
    <n v="1453230569"/>
    <b v="0"/>
    <n v="1"/>
    <b v="0"/>
    <s v="technology/web"/>
    <n v="1.6705882352941177E-3"/>
    <n v="142"/>
    <x v="2"/>
    <x v="7"/>
  </r>
  <r>
    <x v="2"/>
    <x v="0"/>
    <s v="USD"/>
    <n v="1437969540"/>
    <n v="1436297723"/>
    <b v="0"/>
    <n v="2"/>
    <b v="0"/>
    <s v="technology/web"/>
    <n v="4.2399999999999998E-3"/>
    <n v="53"/>
    <x v="2"/>
    <x v="7"/>
  </r>
  <r>
    <x v="2"/>
    <x v="0"/>
    <s v="USD"/>
    <n v="1446660688"/>
    <n v="1444065088"/>
    <b v="0"/>
    <n v="0"/>
    <b v="0"/>
    <s v="technology/web"/>
    <n v="0"/>
    <e v="#DIV/0!"/>
    <x v="2"/>
    <x v="7"/>
  </r>
  <r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2"/>
    <x v="1"/>
    <s v="GBP"/>
    <n v="1476873507"/>
    <n v="1474281507"/>
    <b v="0"/>
    <n v="4"/>
    <b v="0"/>
    <s v="technology/web"/>
    <n v="7.1556350626118068E-3"/>
    <n v="20"/>
    <x v="2"/>
    <x v="7"/>
  </r>
  <r>
    <x v="2"/>
    <x v="12"/>
    <s v="EUR"/>
    <n v="1434213443"/>
    <n v="1431621443"/>
    <b v="0"/>
    <n v="4"/>
    <b v="0"/>
    <s v="technology/web"/>
    <n v="4.3166666666666666E-3"/>
    <n v="64.75"/>
    <x v="2"/>
    <x v="7"/>
  </r>
  <r>
    <x v="2"/>
    <x v="0"/>
    <s v="USD"/>
    <n v="1427537952"/>
    <n v="1422357552"/>
    <b v="0"/>
    <n v="1"/>
    <b v="0"/>
    <s v="technology/web"/>
    <n v="1.2500000000000001E-5"/>
    <n v="1"/>
    <x v="2"/>
    <x v="7"/>
  </r>
  <r>
    <x v="2"/>
    <x v="0"/>
    <s v="USD"/>
    <n v="1463753302"/>
    <n v="1458569302"/>
    <b v="0"/>
    <n v="1"/>
    <b v="0"/>
    <s v="technology/web"/>
    <n v="2E-3"/>
    <n v="10"/>
    <x v="2"/>
    <x v="7"/>
  </r>
  <r>
    <x v="2"/>
    <x v="1"/>
    <s v="GBP"/>
    <n v="1441633993"/>
    <n v="1439560393"/>
    <b v="0"/>
    <n v="7"/>
    <b v="0"/>
    <s v="technology/web"/>
    <n v="1.12E-4"/>
    <n v="2"/>
    <x v="2"/>
    <x v="7"/>
  </r>
  <r>
    <x v="2"/>
    <x v="0"/>
    <s v="USD"/>
    <n v="1419539223"/>
    <n v="1416947223"/>
    <b v="0"/>
    <n v="5"/>
    <b v="0"/>
    <s v="technology/web"/>
    <n v="1.4583333333333334E-2"/>
    <n v="35"/>
    <x v="2"/>
    <x v="7"/>
  </r>
  <r>
    <x v="2"/>
    <x v="0"/>
    <s v="USD"/>
    <n v="1474580867"/>
    <n v="1471988867"/>
    <b v="0"/>
    <n v="1"/>
    <b v="0"/>
    <s v="technology/web"/>
    <n v="3.3333333333333332E-4"/>
    <n v="1"/>
    <x v="2"/>
    <x v="7"/>
  </r>
  <r>
    <x v="2"/>
    <x v="0"/>
    <s v="USD"/>
    <n v="1438474704"/>
    <n v="1435882704"/>
    <b v="0"/>
    <n v="0"/>
    <b v="0"/>
    <s v="technology/web"/>
    <n v="0"/>
    <e v="#DIV/0!"/>
    <x v="2"/>
    <x v="7"/>
  </r>
  <r>
    <x v="2"/>
    <x v="0"/>
    <s v="USD"/>
    <n v="1426442400"/>
    <n v="1424454319"/>
    <b v="0"/>
    <n v="0"/>
    <b v="0"/>
    <s v="technology/web"/>
    <n v="0"/>
    <e v="#DIV/0!"/>
    <x v="2"/>
    <x v="7"/>
  </r>
  <r>
    <x v="2"/>
    <x v="0"/>
    <s v="USD"/>
    <n v="1426800687"/>
    <n v="1424212287"/>
    <b v="0"/>
    <n v="1"/>
    <b v="0"/>
    <s v="technology/web"/>
    <n v="1.1111111111111112E-4"/>
    <n v="1"/>
    <x v="2"/>
    <x v="7"/>
  </r>
  <r>
    <x v="2"/>
    <x v="0"/>
    <s v="USD"/>
    <n v="1426522316"/>
    <n v="1423933916"/>
    <b v="0"/>
    <n v="2"/>
    <b v="0"/>
    <s v="technology/web"/>
    <n v="0.01"/>
    <n v="5"/>
    <x v="2"/>
    <x v="7"/>
  </r>
  <r>
    <x v="2"/>
    <x v="1"/>
    <s v="GBP"/>
    <n v="1448928000"/>
    <n v="1444123377"/>
    <b v="0"/>
    <n v="0"/>
    <b v="0"/>
    <s v="technology/web"/>
    <n v="0"/>
    <e v="#DIV/0!"/>
    <x v="2"/>
    <x v="7"/>
  </r>
  <r>
    <x v="2"/>
    <x v="0"/>
    <s v="USD"/>
    <n v="1424032207"/>
    <n v="1421440207"/>
    <b v="0"/>
    <n v="4"/>
    <b v="0"/>
    <s v="technology/web"/>
    <n v="5.5999999999999999E-3"/>
    <n v="14"/>
    <x v="2"/>
    <x v="7"/>
  </r>
  <r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2"/>
    <x v="13"/>
    <s v="EUR"/>
    <n v="1479410886"/>
    <n v="1474223286"/>
    <b v="0"/>
    <n v="2"/>
    <b v="0"/>
    <s v="technology/web"/>
    <n v="3.3444444444444443E-2"/>
    <n v="150.5"/>
    <x v="2"/>
    <x v="7"/>
  </r>
  <r>
    <x v="2"/>
    <x v="0"/>
    <s v="USD"/>
    <n v="1436366699"/>
    <n v="1435070699"/>
    <b v="0"/>
    <n v="1"/>
    <b v="0"/>
    <s v="technology/web"/>
    <n v="1.3333333333333334E-4"/>
    <n v="1"/>
    <x v="2"/>
    <x v="7"/>
  </r>
  <r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2"/>
    <x v="0"/>
    <s v="USD"/>
    <n v="1437570130"/>
    <n v="1434978130"/>
    <b v="0"/>
    <n v="2"/>
    <b v="0"/>
    <s v="technology/web"/>
    <n v="6.0999999999999997E-4"/>
    <n v="30.5"/>
    <x v="2"/>
    <x v="7"/>
  </r>
  <r>
    <x v="2"/>
    <x v="0"/>
    <s v="USD"/>
    <n v="1417584860"/>
    <n v="1414992860"/>
    <b v="0"/>
    <n v="1"/>
    <b v="0"/>
    <s v="technology/web"/>
    <n v="3.3333333333333333E-2"/>
    <n v="250"/>
    <x v="2"/>
    <x v="7"/>
  </r>
  <r>
    <x v="2"/>
    <x v="1"/>
    <s v="GBP"/>
    <n v="1428333345"/>
    <n v="1425744945"/>
    <b v="0"/>
    <n v="7"/>
    <b v="0"/>
    <s v="technology/web"/>
    <n v="0.23"/>
    <n v="16.428571428571427"/>
    <x v="2"/>
    <x v="7"/>
  </r>
  <r>
    <x v="2"/>
    <x v="0"/>
    <s v="USD"/>
    <n v="1460832206"/>
    <n v="1458240206"/>
    <b v="0"/>
    <n v="2"/>
    <b v="0"/>
    <s v="technology/web"/>
    <n v="1.0399999999999999E-3"/>
    <n v="13"/>
    <x v="2"/>
    <x v="7"/>
  </r>
  <r>
    <x v="2"/>
    <x v="0"/>
    <s v="USD"/>
    <n v="1430703638"/>
    <n v="1426815638"/>
    <b v="0"/>
    <n v="8"/>
    <b v="0"/>
    <s v="technology/web"/>
    <n v="4.2599999999999999E-3"/>
    <n v="53.25"/>
    <x v="2"/>
    <x v="7"/>
  </r>
  <r>
    <x v="2"/>
    <x v="0"/>
    <s v="USD"/>
    <n v="1478122292"/>
    <n v="1475530292"/>
    <b v="0"/>
    <n v="2"/>
    <b v="0"/>
    <s v="technology/web"/>
    <n v="2.9999999999999997E-4"/>
    <n v="3"/>
    <x v="2"/>
    <x v="7"/>
  </r>
  <r>
    <x v="2"/>
    <x v="0"/>
    <s v="USD"/>
    <n v="1469980800"/>
    <n v="1466787335"/>
    <b v="0"/>
    <n v="2"/>
    <b v="0"/>
    <s v="technology/web"/>
    <n v="2.6666666666666666E-3"/>
    <n v="10"/>
    <x v="2"/>
    <x v="7"/>
  </r>
  <r>
    <x v="2"/>
    <x v="0"/>
    <s v="USD"/>
    <n v="1417737781"/>
    <n v="1415145781"/>
    <b v="0"/>
    <n v="7"/>
    <b v="0"/>
    <s v="technology/web"/>
    <n v="0.34"/>
    <n v="121.42857142857143"/>
    <x v="2"/>
    <x v="7"/>
  </r>
  <r>
    <x v="2"/>
    <x v="0"/>
    <s v="USD"/>
    <n v="1425827760"/>
    <n v="1423769402"/>
    <b v="0"/>
    <n v="2"/>
    <b v="0"/>
    <s v="technology/web"/>
    <n v="6.2E-4"/>
    <n v="15.5"/>
    <x v="2"/>
    <x v="7"/>
  </r>
  <r>
    <x v="1"/>
    <x v="0"/>
    <s v="USD"/>
    <n v="1431198562"/>
    <n v="1426014562"/>
    <b v="0"/>
    <n v="1"/>
    <b v="0"/>
    <s v="technology/web"/>
    <n v="0.02"/>
    <n v="100"/>
    <x v="2"/>
    <x v="7"/>
  </r>
  <r>
    <x v="1"/>
    <x v="5"/>
    <s v="CAD"/>
    <n v="1419626139"/>
    <n v="1417034139"/>
    <b v="0"/>
    <n v="6"/>
    <b v="0"/>
    <s v="technology/web"/>
    <n v="1.4E-2"/>
    <n v="23.333333333333332"/>
    <x v="2"/>
    <x v="7"/>
  </r>
  <r>
    <x v="1"/>
    <x v="0"/>
    <s v="USD"/>
    <n v="1434654215"/>
    <n v="1432062215"/>
    <b v="0"/>
    <n v="0"/>
    <b v="0"/>
    <s v="technology/web"/>
    <n v="0"/>
    <e v="#DIV/0!"/>
    <x v="2"/>
    <x v="7"/>
  </r>
  <r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1"/>
    <x v="0"/>
    <s v="USD"/>
    <n v="1409187056"/>
    <n v="1406595056"/>
    <b v="0"/>
    <n v="0"/>
    <b v="0"/>
    <s v="technology/web"/>
    <n v="0"/>
    <e v="#DIV/0!"/>
    <x v="2"/>
    <x v="7"/>
  </r>
  <r>
    <x v="1"/>
    <x v="0"/>
    <s v="USD"/>
    <n v="1440318908"/>
    <n v="1436430908"/>
    <b v="0"/>
    <n v="8"/>
    <b v="0"/>
    <s v="technology/web"/>
    <n v="2.6200000000000001E-2"/>
    <n v="16.375"/>
    <x v="2"/>
    <x v="7"/>
  </r>
  <r>
    <x v="1"/>
    <x v="9"/>
    <s v="EUR"/>
    <n v="1432479600"/>
    <n v="1428507409"/>
    <b v="0"/>
    <n v="1"/>
    <b v="0"/>
    <s v="technology/web"/>
    <n v="2E-3"/>
    <n v="10"/>
    <x v="2"/>
    <x v="7"/>
  </r>
  <r>
    <x v="1"/>
    <x v="0"/>
    <s v="USD"/>
    <n v="1448225336"/>
    <n v="1445629736"/>
    <b v="0"/>
    <n v="0"/>
    <b v="0"/>
    <s v="technology/web"/>
    <n v="0"/>
    <e v="#DIV/0!"/>
    <x v="2"/>
    <x v="7"/>
  </r>
  <r>
    <x v="1"/>
    <x v="0"/>
    <s v="USD"/>
    <n v="1434405980"/>
    <n v="1431813980"/>
    <b v="0"/>
    <n v="5"/>
    <b v="0"/>
    <s v="technology/web"/>
    <n v="9.7400000000000004E-3"/>
    <n v="292.2"/>
    <x v="2"/>
    <x v="7"/>
  </r>
  <r>
    <x v="1"/>
    <x v="1"/>
    <s v="GBP"/>
    <n v="1448761744"/>
    <n v="1446166144"/>
    <b v="0"/>
    <n v="1"/>
    <b v="0"/>
    <s v="technology/web"/>
    <n v="6.41025641025641E-3"/>
    <n v="5"/>
    <x v="2"/>
    <x v="7"/>
  </r>
  <r>
    <x v="1"/>
    <x v="0"/>
    <s v="USD"/>
    <n v="1429732586"/>
    <n v="1427140586"/>
    <b v="0"/>
    <n v="0"/>
    <b v="0"/>
    <s v="technology/web"/>
    <n v="0"/>
    <e v="#DIV/0!"/>
    <x v="2"/>
    <x v="7"/>
  </r>
  <r>
    <x v="1"/>
    <x v="6"/>
    <s v="EUR"/>
    <n v="1453210037"/>
    <n v="1448026037"/>
    <b v="0"/>
    <n v="0"/>
    <b v="0"/>
    <s v="technology/web"/>
    <n v="0"/>
    <e v="#DIV/0!"/>
    <x v="2"/>
    <x v="7"/>
  </r>
  <r>
    <x v="1"/>
    <x v="13"/>
    <s v="EUR"/>
    <n v="1472777146"/>
    <n v="1470185146"/>
    <b v="0"/>
    <n v="0"/>
    <b v="0"/>
    <s v="technology/web"/>
    <n v="0"/>
    <e v="#DIV/0!"/>
    <x v="2"/>
    <x v="7"/>
  </r>
  <r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1"/>
    <x v="0"/>
    <s v="USD"/>
    <n v="1466731740"/>
    <n v="1464139740"/>
    <b v="0"/>
    <n v="0"/>
    <b v="0"/>
    <s v="technology/web"/>
    <n v="0"/>
    <e v="#DIV/0!"/>
    <x v="2"/>
    <x v="7"/>
  </r>
  <r>
    <x v="1"/>
    <x v="4"/>
    <s v="NZD"/>
    <n v="1443149759"/>
    <n v="1440557759"/>
    <b v="0"/>
    <n v="0"/>
    <b v="0"/>
    <s v="technology/web"/>
    <n v="0"/>
    <e v="#DIV/0!"/>
    <x v="2"/>
    <x v="7"/>
  </r>
  <r>
    <x v="1"/>
    <x v="6"/>
    <s v="EUR"/>
    <n v="1488013307"/>
    <n v="1485421307"/>
    <b v="0"/>
    <n v="0"/>
    <b v="0"/>
    <s v="technology/web"/>
    <n v="0"/>
    <e v="#DIV/0!"/>
    <x v="2"/>
    <x v="7"/>
  </r>
  <r>
    <x v="1"/>
    <x v="1"/>
    <s v="GBP"/>
    <n v="1431072843"/>
    <n v="1427184843"/>
    <b v="0"/>
    <n v="3"/>
    <b v="0"/>
    <s v="technology/web"/>
    <n v="0.03"/>
    <n v="20"/>
    <x v="2"/>
    <x v="7"/>
  </r>
  <r>
    <x v="1"/>
    <x v="0"/>
    <s v="USD"/>
    <n v="1449689203"/>
    <n v="1447097203"/>
    <b v="0"/>
    <n v="0"/>
    <b v="0"/>
    <s v="technology/web"/>
    <n v="0"/>
    <e v="#DIV/0!"/>
    <x v="2"/>
    <x v="7"/>
  </r>
  <r>
    <x v="1"/>
    <x v="0"/>
    <s v="USD"/>
    <n v="1416933390"/>
    <n v="1411745790"/>
    <b v="0"/>
    <n v="1"/>
    <b v="0"/>
    <s v="technology/web"/>
    <n v="3.9999999999999998E-7"/>
    <n v="1"/>
    <x v="2"/>
    <x v="7"/>
  </r>
  <r>
    <x v="1"/>
    <x v="5"/>
    <s v="CAD"/>
    <n v="1408986738"/>
    <n v="1405098738"/>
    <b v="0"/>
    <n v="1"/>
    <b v="0"/>
    <s v="technology/web"/>
    <n v="0.01"/>
    <n v="300"/>
    <x v="2"/>
    <x v="7"/>
  </r>
  <r>
    <x v="1"/>
    <x v="0"/>
    <s v="USD"/>
    <n v="1467934937"/>
    <n v="1465342937"/>
    <b v="0"/>
    <n v="3"/>
    <b v="0"/>
    <s v="technology/web"/>
    <n v="1.044E-2"/>
    <n v="87"/>
    <x v="2"/>
    <x v="7"/>
  </r>
  <r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1"/>
    <x v="2"/>
    <s v="AUD"/>
    <n v="1432771997"/>
    <n v="1430179997"/>
    <b v="0"/>
    <n v="0"/>
    <b v="0"/>
    <s v="technology/web"/>
    <n v="0"/>
    <e v="#DIV/0!"/>
    <x v="2"/>
    <x v="7"/>
  </r>
  <r>
    <x v="1"/>
    <x v="0"/>
    <s v="USD"/>
    <n v="1431647041"/>
    <n v="1429055041"/>
    <b v="0"/>
    <n v="0"/>
    <b v="0"/>
    <s v="technology/web"/>
    <n v="0"/>
    <e v="#DIV/0!"/>
    <x v="2"/>
    <x v="7"/>
  </r>
  <r>
    <x v="1"/>
    <x v="5"/>
    <s v="CAD"/>
    <n v="1490560177"/>
    <n v="1487971777"/>
    <b v="0"/>
    <n v="0"/>
    <b v="0"/>
    <s v="technology/web"/>
    <n v="0"/>
    <e v="#DIV/0!"/>
    <x v="2"/>
    <x v="7"/>
  </r>
  <r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1"/>
    <x v="11"/>
    <s v="SEK"/>
    <n v="1457996400"/>
    <n v="1452842511"/>
    <b v="0"/>
    <n v="1"/>
    <b v="0"/>
    <s v="technology/web"/>
    <n v="2.0000000000000001E-4"/>
    <n v="90"/>
    <x v="2"/>
    <x v="7"/>
  </r>
  <r>
    <x v="1"/>
    <x v="0"/>
    <s v="USD"/>
    <n v="1405269457"/>
    <n v="1402677457"/>
    <b v="0"/>
    <n v="0"/>
    <b v="0"/>
    <s v="technology/web"/>
    <n v="0"/>
    <e v="#DIV/0!"/>
    <x v="2"/>
    <x v="7"/>
  </r>
  <r>
    <x v="1"/>
    <x v="2"/>
    <s v="AUD"/>
    <n v="1463239108"/>
    <n v="1460647108"/>
    <b v="0"/>
    <n v="3"/>
    <b v="0"/>
    <s v="technology/web"/>
    <n v="1.75E-3"/>
    <n v="116.66666666666667"/>
    <x v="2"/>
    <x v="7"/>
  </r>
  <r>
    <x v="1"/>
    <x v="0"/>
    <s v="USD"/>
    <n v="1441516200"/>
    <n v="1438959121"/>
    <b v="0"/>
    <n v="1"/>
    <b v="0"/>
    <s v="technology/web"/>
    <n v="8.3340278356529708E-4"/>
    <n v="10"/>
    <x v="2"/>
    <x v="7"/>
  </r>
  <r>
    <x v="1"/>
    <x v="5"/>
    <s v="CAD"/>
    <n v="1464460329"/>
    <n v="1461954729"/>
    <b v="0"/>
    <n v="9"/>
    <b v="0"/>
    <s v="technology/web"/>
    <n v="1.38E-2"/>
    <n v="76.666666666666671"/>
    <x v="2"/>
    <x v="7"/>
  </r>
  <r>
    <x v="1"/>
    <x v="9"/>
    <s v="EUR"/>
    <n v="1448470165"/>
    <n v="1445874565"/>
    <b v="0"/>
    <n v="0"/>
    <b v="0"/>
    <s v="technology/web"/>
    <n v="0"/>
    <e v="#DIV/0!"/>
    <x v="2"/>
    <x v="7"/>
  </r>
  <r>
    <x v="1"/>
    <x v="0"/>
    <s v="USD"/>
    <n v="1466204400"/>
    <n v="1463469062"/>
    <b v="0"/>
    <n v="25"/>
    <b v="0"/>
    <s v="technology/web"/>
    <n v="0.1245"/>
    <n v="49.8"/>
    <x v="2"/>
    <x v="7"/>
  </r>
  <r>
    <x v="1"/>
    <x v="0"/>
    <s v="USD"/>
    <n v="1424989029"/>
    <n v="1422397029"/>
    <b v="0"/>
    <n v="1"/>
    <b v="0"/>
    <s v="technology/web"/>
    <n v="2.0000000000000001E-4"/>
    <n v="1"/>
    <x v="2"/>
    <x v="7"/>
  </r>
  <r>
    <x v="1"/>
    <x v="0"/>
    <s v="USD"/>
    <n v="1428804762"/>
    <n v="1426212762"/>
    <b v="0"/>
    <n v="1"/>
    <b v="0"/>
    <s v="technology/web"/>
    <n v="8.0000000000000007E-5"/>
    <n v="2"/>
    <x v="2"/>
    <x v="7"/>
  </r>
  <r>
    <x v="1"/>
    <x v="1"/>
    <s v="GBP"/>
    <n v="1433587620"/>
    <n v="1430996150"/>
    <b v="0"/>
    <n v="1"/>
    <b v="0"/>
    <s v="technology/web"/>
    <n v="2E-3"/>
    <n v="4"/>
    <x v="2"/>
    <x v="7"/>
  </r>
  <r>
    <x v="1"/>
    <x v="1"/>
    <s v="GBP"/>
    <n v="1488063840"/>
    <n v="1485558318"/>
    <b v="0"/>
    <n v="0"/>
    <b v="0"/>
    <s v="technology/web"/>
    <n v="0"/>
    <e v="#DIV/0!"/>
    <x v="2"/>
    <x v="7"/>
  </r>
  <r>
    <x v="1"/>
    <x v="12"/>
    <s v="EUR"/>
    <n v="1490447662"/>
    <n v="1485267262"/>
    <b v="0"/>
    <n v="6"/>
    <b v="0"/>
    <s v="technology/web"/>
    <n v="9.0000000000000006E-5"/>
    <n v="3"/>
    <x v="2"/>
    <x v="7"/>
  </r>
  <r>
    <x v="1"/>
    <x v="0"/>
    <s v="USD"/>
    <n v="1413208795"/>
    <n v="1408024795"/>
    <b v="0"/>
    <n v="1"/>
    <b v="0"/>
    <s v="technology/web"/>
    <n v="9.9999999999999995E-7"/>
    <n v="1"/>
    <x v="2"/>
    <x v="7"/>
  </r>
  <r>
    <x v="0"/>
    <x v="6"/>
    <s v="EUR"/>
    <n v="1480028400"/>
    <n v="1478685915"/>
    <b v="0"/>
    <n v="2"/>
    <b v="1"/>
    <s v="technology/wearables"/>
    <n v="1.4428571428571428"/>
    <n v="50.5"/>
    <x v="2"/>
    <x v="8"/>
  </r>
  <r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2"/>
    <x v="0"/>
    <s v="USD"/>
    <n v="1408305498"/>
    <n v="1405713498"/>
    <b v="0"/>
    <n v="4"/>
    <b v="0"/>
    <s v="technology/wearables"/>
    <n v="4.0000000000000003E-5"/>
    <n v="2"/>
    <x v="2"/>
    <x v="8"/>
  </r>
  <r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2"/>
    <x v="0"/>
    <s v="USD"/>
    <n v="1477509604"/>
    <n v="1474917604"/>
    <b v="0"/>
    <n v="1"/>
    <b v="0"/>
    <s v="technology/wearables"/>
    <n v="4.0000000000000002E-4"/>
    <n v="1"/>
    <x v="2"/>
    <x v="8"/>
  </r>
  <r>
    <x v="2"/>
    <x v="0"/>
    <s v="USD"/>
    <n v="1489512122"/>
    <n v="1486923722"/>
    <b v="0"/>
    <n v="4"/>
    <b v="0"/>
    <s v="technology/wearables"/>
    <n v="1.06E-3"/>
    <n v="13.25"/>
    <x v="2"/>
    <x v="8"/>
  </r>
  <r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2"/>
    <x v="13"/>
    <s v="EUR"/>
    <n v="1438618170"/>
    <n v="1436026170"/>
    <b v="0"/>
    <n v="0"/>
    <b v="0"/>
    <s v="technology/wearables"/>
    <n v="0"/>
    <e v="#DIV/0!"/>
    <x v="2"/>
    <x v="8"/>
  </r>
  <r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2"/>
    <x v="9"/>
    <s v="EUR"/>
    <n v="1406326502"/>
    <n v="1403734502"/>
    <b v="0"/>
    <n v="1"/>
    <b v="0"/>
    <s v="technology/wearables"/>
    <n v="5.7142857142857145E-6"/>
    <n v="1"/>
    <x v="2"/>
    <x v="8"/>
  </r>
  <r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2"/>
    <x v="3"/>
    <s v="EUR"/>
    <n v="1481740740"/>
    <n v="1478130783"/>
    <b v="0"/>
    <n v="0"/>
    <b v="0"/>
    <s v="technology/wearables"/>
    <n v="0"/>
    <e v="#DIV/0!"/>
    <x v="2"/>
    <x v="8"/>
  </r>
  <r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2"/>
    <x v="5"/>
    <s v="CAD"/>
    <n v="1408495440"/>
    <n v="1405640302"/>
    <b v="0"/>
    <n v="0"/>
    <b v="0"/>
    <s v="technology/wearables"/>
    <n v="0"/>
    <e v="#DIV/0!"/>
    <x v="2"/>
    <x v="8"/>
  </r>
  <r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0"/>
    <x v="0"/>
    <s v="USD"/>
    <n v="1348028861"/>
    <n v="1342844861"/>
    <b v="0"/>
    <n v="120"/>
    <b v="1"/>
    <s v="publishing/nonfiction"/>
    <n v="1.3065"/>
    <n v="43.55"/>
    <x v="3"/>
    <x v="9"/>
  </r>
  <r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2"/>
    <x v="0"/>
    <s v="USD"/>
    <n v="1480188013"/>
    <n v="1477592413"/>
    <b v="0"/>
    <n v="0"/>
    <b v="0"/>
    <s v="publishing/fiction"/>
    <n v="0"/>
    <e v="#DIV/0!"/>
    <x v="3"/>
    <x v="10"/>
  </r>
  <r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2"/>
    <x v="14"/>
    <s v="MXN"/>
    <n v="1480831200"/>
    <n v="1479328570"/>
    <b v="0"/>
    <n v="0"/>
    <b v="0"/>
    <s v="publishing/fiction"/>
    <n v="0"/>
    <e v="#DIV/0!"/>
    <x v="3"/>
    <x v="10"/>
  </r>
  <r>
    <x v="2"/>
    <x v="1"/>
    <s v="GBP"/>
    <n v="1376563408"/>
    <n v="1373971408"/>
    <b v="0"/>
    <n v="1"/>
    <b v="0"/>
    <s v="publishing/fiction"/>
    <n v="1.1655011655011655E-3"/>
    <n v="5"/>
    <x v="3"/>
    <x v="10"/>
  </r>
  <r>
    <x v="2"/>
    <x v="0"/>
    <s v="USD"/>
    <n v="1441858161"/>
    <n v="1439266161"/>
    <b v="0"/>
    <n v="0"/>
    <b v="0"/>
    <s v="publishing/fiction"/>
    <n v="0"/>
    <e v="#DIV/0!"/>
    <x v="3"/>
    <x v="10"/>
  </r>
  <r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2"/>
    <x v="5"/>
    <s v="CAD"/>
    <n v="1424112483"/>
    <n v="1421520483"/>
    <b v="0"/>
    <n v="0"/>
    <b v="0"/>
    <s v="publishing/fiction"/>
    <n v="0"/>
    <e v="#DIV/0!"/>
    <x v="3"/>
    <x v="10"/>
  </r>
  <r>
    <x v="2"/>
    <x v="0"/>
    <s v="USD"/>
    <n v="1432178810"/>
    <n v="1429586810"/>
    <b v="0"/>
    <n v="3"/>
    <b v="0"/>
    <s v="publishing/fiction"/>
    <n v="3.5400000000000001E-2"/>
    <n v="59"/>
    <x v="3"/>
    <x v="10"/>
  </r>
  <r>
    <x v="2"/>
    <x v="0"/>
    <s v="USD"/>
    <n v="1387169890"/>
    <n v="1384577890"/>
    <b v="0"/>
    <n v="0"/>
    <b v="0"/>
    <s v="publishing/fiction"/>
    <n v="0"/>
    <e v="#DIV/0!"/>
    <x v="3"/>
    <x v="10"/>
  </r>
  <r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2"/>
    <x v="0"/>
    <s v="USD"/>
    <n v="1361750369"/>
    <n v="1358294369"/>
    <b v="0"/>
    <n v="0"/>
    <b v="0"/>
    <s v="publishing/fiction"/>
    <n v="0"/>
    <e v="#DIV/0!"/>
    <x v="3"/>
    <x v="10"/>
  </r>
  <r>
    <x v="2"/>
    <x v="0"/>
    <s v="USD"/>
    <n v="1454183202"/>
    <n v="1449863202"/>
    <b v="0"/>
    <n v="1"/>
    <b v="0"/>
    <s v="publishing/fiction"/>
    <n v="2.631578947368421E-4"/>
    <n v="10"/>
    <x v="3"/>
    <x v="10"/>
  </r>
  <r>
    <x v="2"/>
    <x v="0"/>
    <s v="USD"/>
    <n v="1257047940"/>
    <n v="1252718519"/>
    <b v="0"/>
    <n v="1"/>
    <b v="0"/>
    <s v="publishing/fiction"/>
    <n v="3.3333333333333333E-2"/>
    <n v="50"/>
    <x v="3"/>
    <x v="10"/>
  </r>
  <r>
    <x v="2"/>
    <x v="1"/>
    <s v="GBP"/>
    <n v="1431298860"/>
    <n v="1428341985"/>
    <b v="0"/>
    <n v="2"/>
    <b v="0"/>
    <s v="publishing/fiction"/>
    <n v="8.5129023676509714E-3"/>
    <n v="16"/>
    <x v="3"/>
    <x v="10"/>
  </r>
  <r>
    <x v="2"/>
    <x v="0"/>
    <s v="USD"/>
    <n v="1393181018"/>
    <n v="1390589018"/>
    <b v="0"/>
    <n v="9"/>
    <b v="0"/>
    <s v="publishing/fiction"/>
    <n v="0.70199999999999996"/>
    <n v="39"/>
    <x v="3"/>
    <x v="10"/>
  </r>
  <r>
    <x v="2"/>
    <x v="0"/>
    <s v="USD"/>
    <n v="1323998795"/>
    <n v="1321406795"/>
    <b v="0"/>
    <n v="5"/>
    <b v="0"/>
    <s v="publishing/fiction"/>
    <n v="1.7000000000000001E-2"/>
    <n v="34"/>
    <x v="3"/>
    <x v="10"/>
  </r>
  <r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2"/>
    <x v="0"/>
    <s v="USD"/>
    <n v="1375313577"/>
    <n v="1372721577"/>
    <b v="0"/>
    <n v="3"/>
    <b v="0"/>
    <s v="publishing/fiction"/>
    <n v="7.0000000000000001E-3"/>
    <n v="7"/>
    <x v="3"/>
    <x v="10"/>
  </r>
  <r>
    <x v="2"/>
    <x v="0"/>
    <s v="USD"/>
    <n v="1398876680"/>
    <n v="1396284680"/>
    <b v="0"/>
    <n v="1"/>
    <b v="0"/>
    <s v="publishing/fiction"/>
    <n v="4.0000000000000001E-3"/>
    <n v="2"/>
    <x v="3"/>
    <x v="10"/>
  </r>
  <r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0"/>
    <x v="0"/>
    <s v="USD"/>
    <n v="1304439025"/>
    <n v="1301847025"/>
    <b v="0"/>
    <n v="27"/>
    <b v="1"/>
    <s v="music/rock"/>
    <n v="1.04"/>
    <n v="38.518518518518519"/>
    <x v="4"/>
    <x v="11"/>
  </r>
  <r>
    <x v="0"/>
    <x v="0"/>
    <s v="USD"/>
    <n v="1370649674"/>
    <n v="1368057674"/>
    <b v="0"/>
    <n v="25"/>
    <b v="1"/>
    <s v="music/rock"/>
    <n v="1.3315375"/>
    <n v="42.609200000000001"/>
    <x v="4"/>
    <x v="11"/>
  </r>
  <r>
    <x v="0"/>
    <x v="0"/>
    <s v="USD"/>
    <n v="1345918302"/>
    <n v="1343326302"/>
    <b v="0"/>
    <n v="14"/>
    <b v="1"/>
    <s v="music/rock"/>
    <n v="1"/>
    <n v="50"/>
    <x v="4"/>
    <x v="11"/>
  </r>
  <r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0"/>
    <x v="0"/>
    <s v="USD"/>
    <n v="1395023719"/>
    <n v="1391571319"/>
    <b v="0"/>
    <n v="10"/>
    <b v="1"/>
    <s v="music/rock"/>
    <n v="1.0249999999999999"/>
    <n v="102.5"/>
    <x v="4"/>
    <x v="11"/>
  </r>
  <r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0"/>
    <x v="0"/>
    <s v="USD"/>
    <n v="1341633540"/>
    <n v="1338336588"/>
    <b v="0"/>
    <n v="34"/>
    <b v="1"/>
    <s v="music/rock"/>
    <n v="2.03505"/>
    <n v="59.85441176470588"/>
    <x v="4"/>
    <x v="11"/>
  </r>
  <r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0"/>
    <x v="0"/>
    <s v="USD"/>
    <n v="1359680939"/>
    <n v="1357088939"/>
    <b v="0"/>
    <n v="156"/>
    <b v="1"/>
    <s v="music/rock"/>
    <n v="1.443746"/>
    <n v="92.547820512820508"/>
    <x v="4"/>
    <x v="11"/>
  </r>
  <r>
    <x v="0"/>
    <x v="0"/>
    <s v="USD"/>
    <n v="1384322340"/>
    <n v="1381430646"/>
    <b v="0"/>
    <n v="128"/>
    <b v="1"/>
    <s v="music/rock"/>
    <n v="1.0386666666666666"/>
    <n v="60.859375"/>
    <x v="4"/>
    <x v="11"/>
  </r>
  <r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0"/>
    <x v="0"/>
    <s v="USD"/>
    <n v="1335542446"/>
    <n v="1332950446"/>
    <b v="0"/>
    <n v="28"/>
    <b v="1"/>
    <s v="music/rock"/>
    <n v="1.0002"/>
    <n v="178.60714285714286"/>
    <x v="4"/>
    <x v="11"/>
  </r>
  <r>
    <x v="0"/>
    <x v="1"/>
    <s v="GBP"/>
    <n v="1410431054"/>
    <n v="1407839054"/>
    <b v="0"/>
    <n v="56"/>
    <b v="1"/>
    <s v="music/rock"/>
    <n v="1.5213333333333334"/>
    <n v="40.75"/>
    <x v="4"/>
    <x v="11"/>
  </r>
  <r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0"/>
    <x v="0"/>
    <s v="USD"/>
    <n v="1311393540"/>
    <n v="1309919526"/>
    <b v="0"/>
    <n v="18"/>
    <b v="1"/>
    <s v="music/rock"/>
    <n v="1"/>
    <n v="305.55555555555554"/>
    <x v="4"/>
    <x v="11"/>
  </r>
  <r>
    <x v="0"/>
    <x v="0"/>
    <s v="USD"/>
    <n v="1310857200"/>
    <n v="1306525512"/>
    <b v="0"/>
    <n v="54"/>
    <b v="1"/>
    <s v="music/rock"/>
    <n v="1.05"/>
    <n v="58.333333333333336"/>
    <x v="4"/>
    <x v="11"/>
  </r>
  <r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0"/>
    <x v="0"/>
    <s v="USD"/>
    <n v="1488333600"/>
    <n v="1485270311"/>
    <b v="0"/>
    <n v="57"/>
    <b v="1"/>
    <s v="music/rock"/>
    <n v="1.05125"/>
    <n v="73.771929824561397"/>
    <x v="4"/>
    <x v="11"/>
  </r>
  <r>
    <x v="0"/>
    <x v="5"/>
    <s v="CAD"/>
    <n v="1419224340"/>
    <n v="1416363886"/>
    <b v="0"/>
    <n v="43"/>
    <b v="1"/>
    <s v="music/rock"/>
    <n v="1"/>
    <n v="104.65116279069767"/>
    <x v="4"/>
    <x v="11"/>
  </r>
  <r>
    <x v="0"/>
    <x v="0"/>
    <s v="USD"/>
    <n v="1390161630"/>
    <n v="1387569630"/>
    <b v="0"/>
    <n v="52"/>
    <b v="1"/>
    <s v="music/rock"/>
    <n v="1.03775"/>
    <n v="79.82692307692308"/>
    <x v="4"/>
    <x v="11"/>
  </r>
  <r>
    <x v="0"/>
    <x v="0"/>
    <s v="USD"/>
    <n v="1346462462"/>
    <n v="1343870462"/>
    <b v="0"/>
    <n v="27"/>
    <b v="1"/>
    <s v="music/rock"/>
    <n v="1.05"/>
    <n v="58.333333333333336"/>
    <x v="4"/>
    <x v="11"/>
  </r>
  <r>
    <x v="0"/>
    <x v="0"/>
    <s v="USD"/>
    <n v="1373475120"/>
    <n v="1371569202"/>
    <b v="0"/>
    <n v="12"/>
    <b v="1"/>
    <s v="music/rock"/>
    <n v="1.04"/>
    <n v="86.666666666666671"/>
    <x v="4"/>
    <x v="11"/>
  </r>
  <r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0"/>
    <x v="0"/>
    <s v="USD"/>
    <n v="1342825365"/>
    <n v="1340233365"/>
    <b v="0"/>
    <n v="96"/>
    <b v="1"/>
    <s v="music/rock"/>
    <n v="1.59996"/>
    <n v="24.999375000000001"/>
    <x v="4"/>
    <x v="11"/>
  </r>
  <r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0"/>
    <x v="0"/>
    <s v="USD"/>
    <n v="1414879303"/>
    <n v="1412287303"/>
    <b v="0"/>
    <n v="43"/>
    <b v="1"/>
    <s v="music/rock"/>
    <n v="1.07"/>
    <n v="99.534883720930239"/>
    <x v="4"/>
    <x v="11"/>
  </r>
  <r>
    <x v="0"/>
    <x v="0"/>
    <s v="USD"/>
    <n v="1365489000"/>
    <n v="1362776043"/>
    <b v="0"/>
    <n v="205"/>
    <b v="1"/>
    <s v="music/rock"/>
    <n v="1.1512214285714286"/>
    <n v="39.31"/>
    <x v="4"/>
    <x v="11"/>
  </r>
  <r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0"/>
    <x v="0"/>
    <s v="USD"/>
    <n v="1402290000"/>
    <n v="1399666342"/>
    <b v="0"/>
    <n v="38"/>
    <b v="1"/>
    <s v="music/rock"/>
    <n v="1.3405"/>
    <n v="70.55263157894737"/>
    <x v="4"/>
    <x v="11"/>
  </r>
  <r>
    <x v="0"/>
    <x v="0"/>
    <s v="USD"/>
    <n v="1430712060"/>
    <n v="1427753265"/>
    <b v="0"/>
    <n v="78"/>
    <b v="1"/>
    <s v="music/rock"/>
    <n v="1"/>
    <n v="224.12820512820514"/>
    <x v="4"/>
    <x v="11"/>
  </r>
  <r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0"/>
    <x v="0"/>
    <s v="USD"/>
    <n v="1340641440"/>
    <n v="1339549982"/>
    <b v="0"/>
    <n v="38"/>
    <b v="1"/>
    <s v="music/rock"/>
    <n v="1.07"/>
    <n v="36.60526315789474"/>
    <x v="4"/>
    <x v="11"/>
  </r>
  <r>
    <x v="0"/>
    <x v="1"/>
    <s v="GBP"/>
    <n v="1468437240"/>
    <n v="1463253240"/>
    <b v="0"/>
    <n v="16"/>
    <b v="1"/>
    <s v="music/rock"/>
    <n v="1.04"/>
    <n v="32.5"/>
    <x v="4"/>
    <x v="11"/>
  </r>
  <r>
    <x v="0"/>
    <x v="0"/>
    <s v="USD"/>
    <n v="1363952225"/>
    <n v="1361363825"/>
    <b v="0"/>
    <n v="32"/>
    <b v="1"/>
    <s v="music/rock"/>
    <n v="1.0783333333333334"/>
    <n v="60.65625"/>
    <x v="4"/>
    <x v="11"/>
  </r>
  <r>
    <x v="0"/>
    <x v="0"/>
    <s v="USD"/>
    <n v="1335540694"/>
    <n v="1332948694"/>
    <b v="0"/>
    <n v="20"/>
    <b v="1"/>
    <s v="music/rock"/>
    <n v="2.3333333333333335"/>
    <n v="175"/>
    <x v="4"/>
    <x v="11"/>
  </r>
  <r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0"/>
    <x v="0"/>
    <s v="USD"/>
    <n v="1372651140"/>
    <n v="1369770292"/>
    <b v="0"/>
    <n v="75"/>
    <b v="1"/>
    <s v="music/rock"/>
    <n v="1.3101818181818181"/>
    <n v="96.08"/>
    <x v="4"/>
    <x v="11"/>
  </r>
  <r>
    <x v="0"/>
    <x v="0"/>
    <s v="USD"/>
    <n v="1337396400"/>
    <n v="1333709958"/>
    <b v="0"/>
    <n v="40"/>
    <b v="1"/>
    <s v="music/rock"/>
    <n v="1.1725000000000001"/>
    <n v="58.625"/>
    <x v="4"/>
    <x v="11"/>
  </r>
  <r>
    <x v="0"/>
    <x v="0"/>
    <s v="USD"/>
    <n v="1381108918"/>
    <n v="1378516918"/>
    <b v="0"/>
    <n v="46"/>
    <b v="1"/>
    <s v="music/rock"/>
    <n v="1.009304"/>
    <n v="109.70695652173914"/>
    <x v="4"/>
    <x v="11"/>
  </r>
  <r>
    <x v="0"/>
    <x v="0"/>
    <s v="USD"/>
    <n v="1398988662"/>
    <n v="1396396662"/>
    <b v="0"/>
    <n v="62"/>
    <b v="1"/>
    <s v="music/rock"/>
    <n v="1.218"/>
    <n v="49.112903225806448"/>
    <x v="4"/>
    <x v="11"/>
  </r>
  <r>
    <x v="0"/>
    <x v="0"/>
    <s v="USD"/>
    <n v="1326835985"/>
    <n v="1324243985"/>
    <b v="0"/>
    <n v="61"/>
    <b v="1"/>
    <s v="music/rock"/>
    <n v="1.454"/>
    <n v="47.672131147540981"/>
    <x v="4"/>
    <x v="11"/>
  </r>
  <r>
    <x v="0"/>
    <x v="0"/>
    <s v="USD"/>
    <n v="1348337956"/>
    <n v="1345745956"/>
    <b v="0"/>
    <n v="96"/>
    <b v="1"/>
    <s v="music/rock"/>
    <n v="1.166166"/>
    <n v="60.737812499999997"/>
    <x v="4"/>
    <x v="11"/>
  </r>
  <r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0"/>
    <x v="0"/>
    <s v="USD"/>
    <n v="1473047940"/>
    <n v="1469595396"/>
    <b v="0"/>
    <n v="177"/>
    <b v="1"/>
    <s v="music/metal"/>
    <n v="1.203802"/>
    <n v="34.005706214689269"/>
    <x v="4"/>
    <x v="12"/>
  </r>
  <r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0"/>
    <x v="0"/>
    <s v="USD"/>
    <n v="1436555376"/>
    <n v="1433963376"/>
    <b v="0"/>
    <n v="1"/>
    <b v="1"/>
    <s v="music/metal"/>
    <n v="1"/>
    <n v="10"/>
    <x v="4"/>
    <x v="12"/>
  </r>
  <r>
    <x v="0"/>
    <x v="0"/>
    <s v="USD"/>
    <n v="1429038033"/>
    <n v="1426446033"/>
    <b v="0"/>
    <n v="16"/>
    <b v="1"/>
    <s v="music/metal"/>
    <n v="1"/>
    <n v="18.75"/>
    <x v="4"/>
    <x v="12"/>
  </r>
  <r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0"/>
    <x v="0"/>
    <s v="USD"/>
    <n v="1461560340"/>
    <n v="1458762717"/>
    <b v="0"/>
    <n v="133"/>
    <b v="1"/>
    <s v="music/metal"/>
    <n v="1.55175"/>
    <n v="46.669172932330824"/>
    <x v="4"/>
    <x v="12"/>
  </r>
  <r>
    <x v="0"/>
    <x v="6"/>
    <s v="EUR"/>
    <n v="1469994300"/>
    <n v="1464815253"/>
    <b v="0"/>
    <n v="70"/>
    <b v="1"/>
    <s v="music/metal"/>
    <n v="1.3045"/>
    <n v="37.271428571428572"/>
    <x v="4"/>
    <x v="12"/>
  </r>
  <r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0"/>
    <x v="0"/>
    <s v="USD"/>
    <n v="1424116709"/>
    <n v="1421524709"/>
    <b v="0"/>
    <n v="10"/>
    <b v="1"/>
    <s v="music/metal"/>
    <n v="1"/>
    <n v="30"/>
    <x v="4"/>
    <x v="12"/>
  </r>
  <r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0"/>
    <x v="3"/>
    <s v="EUR"/>
    <n v="1448463431"/>
    <n v="1444831031"/>
    <b v="0"/>
    <n v="24"/>
    <b v="1"/>
    <s v="music/metal"/>
    <n v="1"/>
    <n v="50"/>
    <x v="4"/>
    <x v="12"/>
  </r>
  <r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2"/>
    <x v="0"/>
    <s v="USD"/>
    <n v="1474067404"/>
    <n v="1471475404"/>
    <b v="0"/>
    <n v="2"/>
    <b v="0"/>
    <s v="music/jazz"/>
    <n v="2.2444444444444444E-2"/>
    <n v="50.5"/>
    <x v="4"/>
    <x v="13"/>
  </r>
  <r>
    <x v="2"/>
    <x v="1"/>
    <s v="GBP"/>
    <n v="1384179548"/>
    <n v="1381583948"/>
    <b v="0"/>
    <n v="4"/>
    <b v="0"/>
    <s v="music/jazz"/>
    <n v="3.3999999999999998E-3"/>
    <n v="42.5"/>
    <x v="4"/>
    <x v="13"/>
  </r>
  <r>
    <x v="2"/>
    <x v="0"/>
    <s v="USD"/>
    <n v="1329014966"/>
    <n v="1326422966"/>
    <b v="0"/>
    <n v="5"/>
    <b v="0"/>
    <s v="music/jazz"/>
    <n v="4.4999999999999998E-2"/>
    <n v="18"/>
    <x v="4"/>
    <x v="13"/>
  </r>
  <r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2"/>
    <x v="0"/>
    <s v="USD"/>
    <n v="1358361197"/>
    <n v="1353177197"/>
    <b v="0"/>
    <n v="2"/>
    <b v="0"/>
    <s v="music/jazz"/>
    <n v="2.0454545454545454E-2"/>
    <n v="22.5"/>
    <x v="4"/>
    <x v="13"/>
  </r>
  <r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2"/>
    <x v="0"/>
    <s v="USD"/>
    <n v="1259643540"/>
    <n v="1254450706"/>
    <b v="0"/>
    <n v="11"/>
    <b v="0"/>
    <s v="music/jazz"/>
    <n v="0.2402"/>
    <n v="109.18181818181819"/>
    <x v="4"/>
    <x v="13"/>
  </r>
  <r>
    <x v="2"/>
    <x v="0"/>
    <s v="USD"/>
    <n v="1389055198"/>
    <n v="1386463198"/>
    <b v="0"/>
    <n v="1"/>
    <b v="0"/>
    <s v="music/jazz"/>
    <n v="1.1111111111111111E-3"/>
    <n v="50"/>
    <x v="4"/>
    <x v="13"/>
  </r>
  <r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2"/>
    <x v="1"/>
    <s v="GBP"/>
    <n v="1377995523"/>
    <n v="1375403523"/>
    <b v="0"/>
    <n v="5"/>
    <b v="0"/>
    <s v="music/jazz"/>
    <n v="3.0999999999999999E-3"/>
    <n v="12.4"/>
    <x v="4"/>
    <x v="13"/>
  </r>
  <r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2"/>
    <x v="0"/>
    <s v="USD"/>
    <n v="1299786527"/>
    <n v="1295898527"/>
    <b v="0"/>
    <n v="2"/>
    <b v="0"/>
    <s v="music/jazz"/>
    <n v="8.1250000000000003E-3"/>
    <n v="32.5"/>
    <x v="4"/>
    <x v="13"/>
  </r>
  <r>
    <x v="2"/>
    <x v="0"/>
    <s v="USD"/>
    <n v="1352610040"/>
    <n v="1349150440"/>
    <b v="0"/>
    <n v="5"/>
    <b v="0"/>
    <s v="music/jazz"/>
    <n v="1.2857142857142857E-2"/>
    <n v="9"/>
    <x v="4"/>
    <x v="13"/>
  </r>
  <r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2"/>
    <x v="0"/>
    <s v="USD"/>
    <n v="1442856131"/>
    <n v="1441128131"/>
    <b v="0"/>
    <n v="0"/>
    <b v="0"/>
    <s v="music/jazz"/>
    <n v="0"/>
    <e v="#DIV/0!"/>
    <x v="4"/>
    <x v="13"/>
  </r>
  <r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2"/>
    <x v="0"/>
    <s v="USD"/>
    <n v="1293082524"/>
    <n v="1290490524"/>
    <b v="0"/>
    <n v="2"/>
    <b v="0"/>
    <s v="music/jazz"/>
    <n v="1.2999999999999999E-2"/>
    <n v="32.5"/>
    <x v="4"/>
    <x v="13"/>
  </r>
  <r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2"/>
    <x v="0"/>
    <s v="USD"/>
    <n v="1326520886"/>
    <n v="1322632886"/>
    <b v="0"/>
    <n v="1"/>
    <b v="0"/>
    <s v="music/indie rock"/>
    <n v="8.0000000000000002E-3"/>
    <n v="30"/>
    <x v="4"/>
    <x v="14"/>
  </r>
  <r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2"/>
    <x v="0"/>
    <s v="USD"/>
    <n v="1456957635"/>
    <n v="1451773635"/>
    <b v="0"/>
    <n v="24"/>
    <b v="0"/>
    <s v="music/indie rock"/>
    <n v="0.4002"/>
    <n v="83.375"/>
    <x v="4"/>
    <x v="14"/>
  </r>
  <r>
    <x v="2"/>
    <x v="0"/>
    <s v="USD"/>
    <n v="1336789860"/>
    <n v="1331666146"/>
    <b v="0"/>
    <n v="2"/>
    <b v="0"/>
    <s v="music/indie rock"/>
    <n v="0.01"/>
    <n v="10"/>
    <x v="4"/>
    <x v="14"/>
  </r>
  <r>
    <x v="2"/>
    <x v="0"/>
    <s v="USD"/>
    <n v="1483137311"/>
    <n v="1481322911"/>
    <b v="0"/>
    <n v="21"/>
    <b v="0"/>
    <s v="music/indie rock"/>
    <n v="0.75"/>
    <n v="35.714285714285715"/>
    <x v="4"/>
    <x v="14"/>
  </r>
  <r>
    <x v="2"/>
    <x v="0"/>
    <s v="USD"/>
    <n v="1473972813"/>
    <n v="1471812813"/>
    <b v="0"/>
    <n v="7"/>
    <b v="0"/>
    <s v="music/indie rock"/>
    <n v="0.41"/>
    <n v="29.285714285714285"/>
    <x v="4"/>
    <x v="14"/>
  </r>
  <r>
    <x v="2"/>
    <x v="0"/>
    <s v="USD"/>
    <n v="1338159655"/>
    <n v="1335567655"/>
    <b v="0"/>
    <n v="0"/>
    <b v="0"/>
    <s v="music/indie rock"/>
    <n v="0"/>
    <e v="#DIV/0!"/>
    <x v="4"/>
    <x v="14"/>
  </r>
  <r>
    <x v="2"/>
    <x v="0"/>
    <s v="USD"/>
    <n v="1314856800"/>
    <n v="1311789885"/>
    <b v="0"/>
    <n v="4"/>
    <b v="0"/>
    <s v="music/indie rock"/>
    <n v="7.1999999999999995E-2"/>
    <n v="18"/>
    <x v="4"/>
    <x v="14"/>
  </r>
  <r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2"/>
    <x v="0"/>
    <s v="USD"/>
    <n v="1427920363"/>
    <n v="1425331963"/>
    <b v="0"/>
    <n v="5"/>
    <b v="0"/>
    <s v="music/indie rock"/>
    <n v="0.1"/>
    <n v="40"/>
    <x v="4"/>
    <x v="14"/>
  </r>
  <r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2"/>
    <x v="0"/>
    <s v="USD"/>
    <n v="1440734400"/>
    <n v="1438549026"/>
    <b v="0"/>
    <n v="72"/>
    <b v="0"/>
    <s v="music/indie rock"/>
    <n v="0.4"/>
    <n v="44.444444444444443"/>
    <x v="4"/>
    <x v="14"/>
  </r>
  <r>
    <x v="2"/>
    <x v="0"/>
    <s v="USD"/>
    <n v="1354123908"/>
    <n v="1351528308"/>
    <b v="0"/>
    <n v="0"/>
    <b v="0"/>
    <s v="music/indie rock"/>
    <n v="0"/>
    <e v="#DIV/0!"/>
    <x v="4"/>
    <x v="14"/>
  </r>
  <r>
    <x v="2"/>
    <x v="0"/>
    <s v="USD"/>
    <n v="1326651110"/>
    <n v="1322763110"/>
    <b v="0"/>
    <n v="2"/>
    <b v="0"/>
    <s v="music/indie rock"/>
    <n v="2.8000000000000001E-2"/>
    <n v="35"/>
    <x v="4"/>
    <x v="14"/>
  </r>
  <r>
    <x v="2"/>
    <x v="0"/>
    <s v="USD"/>
    <n v="1306549362"/>
    <n v="1302661362"/>
    <b v="0"/>
    <n v="8"/>
    <b v="0"/>
    <s v="music/indie rock"/>
    <n v="0.37333333333333335"/>
    <n v="35"/>
    <x v="4"/>
    <x v="14"/>
  </r>
  <r>
    <x v="2"/>
    <x v="0"/>
    <s v="USD"/>
    <n v="1459365802"/>
    <n v="1456777402"/>
    <b v="0"/>
    <n v="2"/>
    <b v="0"/>
    <s v="music/jazz"/>
    <n v="4.1999999999999997E-3"/>
    <n v="10.5"/>
    <x v="4"/>
    <x v="13"/>
  </r>
  <r>
    <x v="2"/>
    <x v="0"/>
    <s v="USD"/>
    <n v="1276024260"/>
    <n v="1272050914"/>
    <b v="0"/>
    <n v="0"/>
    <b v="0"/>
    <s v="music/jazz"/>
    <n v="0"/>
    <e v="#DIV/0!"/>
    <x v="4"/>
    <x v="13"/>
  </r>
  <r>
    <x v="2"/>
    <x v="0"/>
    <s v="USD"/>
    <n v="1409412600"/>
    <n v="1404947422"/>
    <b v="0"/>
    <n v="3"/>
    <b v="0"/>
    <s v="music/jazz"/>
    <n v="3.0000000000000001E-3"/>
    <n v="30"/>
    <x v="4"/>
    <x v="13"/>
  </r>
  <r>
    <x v="2"/>
    <x v="0"/>
    <s v="USD"/>
    <n v="1348367100"/>
    <n v="1346180780"/>
    <b v="0"/>
    <n v="4"/>
    <b v="0"/>
    <s v="music/jazz"/>
    <n v="3.2000000000000001E-2"/>
    <n v="40"/>
    <x v="4"/>
    <x v="13"/>
  </r>
  <r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2"/>
    <x v="0"/>
    <s v="USD"/>
    <n v="1394681590"/>
    <n v="1392093190"/>
    <b v="0"/>
    <n v="0"/>
    <b v="0"/>
    <s v="music/jazz"/>
    <n v="0"/>
    <e v="#DIV/0!"/>
    <x v="4"/>
    <x v="13"/>
  </r>
  <r>
    <x v="2"/>
    <x v="0"/>
    <s v="USD"/>
    <n v="1315715823"/>
    <n v="1313123823"/>
    <b v="0"/>
    <n v="0"/>
    <b v="0"/>
    <s v="music/jazz"/>
    <n v="0"/>
    <e v="#DIV/0!"/>
    <x v="4"/>
    <x v="13"/>
  </r>
  <r>
    <x v="2"/>
    <x v="0"/>
    <s v="USD"/>
    <n v="1280206740"/>
    <n v="1276283655"/>
    <b v="0"/>
    <n v="0"/>
    <b v="0"/>
    <s v="music/jazz"/>
    <n v="0"/>
    <e v="#DIV/0!"/>
    <x v="4"/>
    <x v="13"/>
  </r>
  <r>
    <x v="2"/>
    <x v="0"/>
    <s v="USD"/>
    <n v="1343016000"/>
    <n v="1340296440"/>
    <b v="0"/>
    <n v="8"/>
    <b v="0"/>
    <s v="music/jazz"/>
    <n v="3.2500000000000001E-2"/>
    <n v="65"/>
    <x v="4"/>
    <x v="13"/>
  </r>
  <r>
    <x v="2"/>
    <x v="1"/>
    <s v="GBP"/>
    <n v="1488546319"/>
    <n v="1483362319"/>
    <b v="0"/>
    <n v="5"/>
    <b v="0"/>
    <s v="music/jazz"/>
    <n v="0.22363636363636363"/>
    <n v="24.6"/>
    <x v="4"/>
    <x v="13"/>
  </r>
  <r>
    <x v="2"/>
    <x v="0"/>
    <s v="USD"/>
    <n v="1390522045"/>
    <n v="1388707645"/>
    <b v="0"/>
    <n v="0"/>
    <b v="0"/>
    <s v="music/jazz"/>
    <n v="0"/>
    <e v="#DIV/0!"/>
    <x v="4"/>
    <x v="13"/>
  </r>
  <r>
    <x v="2"/>
    <x v="0"/>
    <s v="USD"/>
    <n v="1355197047"/>
    <n v="1350009447"/>
    <b v="0"/>
    <n v="2"/>
    <b v="0"/>
    <s v="music/jazz"/>
    <n v="8.5714285714285719E-3"/>
    <n v="15"/>
    <x v="4"/>
    <x v="13"/>
  </r>
  <r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2"/>
    <x v="0"/>
    <s v="USD"/>
    <n v="1345918747"/>
    <n v="1343326747"/>
    <b v="0"/>
    <n v="0"/>
    <b v="0"/>
    <s v="music/jazz"/>
    <n v="0"/>
    <e v="#DIV/0!"/>
    <x v="4"/>
    <x v="13"/>
  </r>
  <r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2"/>
    <x v="0"/>
    <s v="USD"/>
    <n v="1287723600"/>
    <n v="1284409734"/>
    <b v="0"/>
    <n v="0"/>
    <b v="0"/>
    <s v="music/jazz"/>
    <n v="0"/>
    <e v="#DIV/0!"/>
    <x v="4"/>
    <x v="13"/>
  </r>
  <r>
    <x v="2"/>
    <x v="0"/>
    <s v="USD"/>
    <n v="1405305000"/>
    <n v="1402612730"/>
    <b v="0"/>
    <n v="1"/>
    <b v="0"/>
    <s v="music/jazz"/>
    <n v="6.0000000000000001E-3"/>
    <n v="30"/>
    <x v="4"/>
    <x v="13"/>
  </r>
  <r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2"/>
    <x v="0"/>
    <s v="USD"/>
    <n v="1355930645"/>
    <n v="1352906645"/>
    <b v="0"/>
    <n v="1"/>
    <b v="0"/>
    <s v="music/jazz"/>
    <n v="5.0000000000000001E-3"/>
    <n v="100"/>
    <x v="4"/>
    <x v="13"/>
  </r>
  <r>
    <x v="2"/>
    <x v="0"/>
    <s v="USD"/>
    <n v="1384448822"/>
    <n v="1381853222"/>
    <b v="0"/>
    <n v="0"/>
    <b v="0"/>
    <s v="music/jazz"/>
    <n v="0"/>
    <e v="#DIV/0!"/>
    <x v="4"/>
    <x v="13"/>
  </r>
  <r>
    <x v="2"/>
    <x v="0"/>
    <s v="USD"/>
    <n v="1323666376"/>
    <n v="1320033976"/>
    <b v="0"/>
    <n v="20"/>
    <b v="0"/>
    <s v="music/jazz"/>
    <n v="0.309"/>
    <n v="231.75"/>
    <x v="4"/>
    <x v="13"/>
  </r>
  <r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2"/>
    <x v="0"/>
    <s v="USD"/>
    <n v="1416614523"/>
    <n v="1414018923"/>
    <b v="0"/>
    <n v="6"/>
    <b v="0"/>
    <s v="music/jazz"/>
    <n v="2.1999999999999999E-2"/>
    <n v="55"/>
    <x v="4"/>
    <x v="13"/>
  </r>
  <r>
    <x v="2"/>
    <x v="0"/>
    <s v="USD"/>
    <n v="1360795069"/>
    <n v="1358203069"/>
    <b v="0"/>
    <n v="15"/>
    <b v="0"/>
    <s v="music/jazz"/>
    <n v="0.109"/>
    <n v="21.8"/>
    <x v="4"/>
    <x v="13"/>
  </r>
  <r>
    <x v="2"/>
    <x v="0"/>
    <s v="USD"/>
    <n v="1385590111"/>
    <n v="1382994511"/>
    <b v="0"/>
    <n v="5"/>
    <b v="0"/>
    <s v="music/jazz"/>
    <n v="2.6666666666666668E-2"/>
    <n v="32"/>
    <x v="4"/>
    <x v="13"/>
  </r>
  <r>
    <x v="2"/>
    <x v="0"/>
    <s v="USD"/>
    <n v="1278628800"/>
    <n v="1276043330"/>
    <b v="0"/>
    <n v="0"/>
    <b v="0"/>
    <s v="music/jazz"/>
    <n v="0"/>
    <e v="#DIV/0!"/>
    <x v="4"/>
    <x v="13"/>
  </r>
  <r>
    <x v="2"/>
    <x v="0"/>
    <s v="USD"/>
    <n v="1337024695"/>
    <n v="1334432695"/>
    <b v="0"/>
    <n v="0"/>
    <b v="0"/>
    <s v="music/jazz"/>
    <n v="0"/>
    <e v="#DIV/0!"/>
    <x v="4"/>
    <x v="13"/>
  </r>
  <r>
    <x v="2"/>
    <x v="0"/>
    <s v="USD"/>
    <n v="1353196800"/>
    <n v="1348864913"/>
    <b v="0"/>
    <n v="28"/>
    <b v="0"/>
    <s v="music/jazz"/>
    <n v="0.10862068965517241"/>
    <n v="56.25"/>
    <x v="4"/>
    <x v="13"/>
  </r>
  <r>
    <x v="2"/>
    <x v="0"/>
    <s v="USD"/>
    <n v="1333946569"/>
    <n v="1331358169"/>
    <b v="0"/>
    <n v="0"/>
    <b v="0"/>
    <s v="music/jazz"/>
    <n v="0"/>
    <e v="#DIV/0!"/>
    <x v="4"/>
    <x v="13"/>
  </r>
  <r>
    <x v="2"/>
    <x v="0"/>
    <s v="USD"/>
    <n v="1277501520"/>
    <n v="1273874306"/>
    <b v="0"/>
    <n v="5"/>
    <b v="0"/>
    <s v="music/jazz"/>
    <n v="0.38333333333333336"/>
    <n v="69"/>
    <x v="4"/>
    <x v="13"/>
  </r>
  <r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2"/>
    <x v="0"/>
    <s v="USD"/>
    <n v="1399867409"/>
    <n v="1394683409"/>
    <b v="0"/>
    <n v="2"/>
    <b v="0"/>
    <s v="music/jazz"/>
    <n v="0.06"/>
    <n v="60"/>
    <x v="4"/>
    <x v="13"/>
  </r>
  <r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2"/>
    <x v="0"/>
    <s v="USD"/>
    <n v="1454054429"/>
    <n v="1451462429"/>
    <b v="0"/>
    <n v="2"/>
    <b v="0"/>
    <s v="music/jazz"/>
    <n v="1.4285714285714285E-2"/>
    <n v="25"/>
    <x v="4"/>
    <x v="13"/>
  </r>
  <r>
    <x v="2"/>
    <x v="0"/>
    <s v="USD"/>
    <n v="1326916800"/>
    <n v="1323131689"/>
    <b v="0"/>
    <n v="0"/>
    <b v="0"/>
    <s v="music/jazz"/>
    <n v="0"/>
    <e v="#DIV/0!"/>
    <x v="4"/>
    <x v="13"/>
  </r>
  <r>
    <x v="2"/>
    <x v="0"/>
    <s v="USD"/>
    <n v="1383509357"/>
    <n v="1380913757"/>
    <b v="0"/>
    <n v="2"/>
    <b v="0"/>
    <s v="music/jazz"/>
    <n v="1.1428571428571429E-2"/>
    <n v="20"/>
    <x v="4"/>
    <x v="13"/>
  </r>
  <r>
    <x v="2"/>
    <x v="0"/>
    <s v="USD"/>
    <n v="1346585448"/>
    <n v="1343993448"/>
    <b v="0"/>
    <n v="1"/>
    <b v="0"/>
    <s v="music/jazz"/>
    <n v="3.5714285714285713E-3"/>
    <n v="25"/>
    <x v="4"/>
    <x v="13"/>
  </r>
  <r>
    <x v="2"/>
    <x v="0"/>
    <s v="USD"/>
    <n v="1372622280"/>
    <n v="1369246738"/>
    <b v="0"/>
    <n v="2"/>
    <b v="0"/>
    <s v="music/jazz"/>
    <n v="1.4545454545454545E-2"/>
    <n v="20"/>
    <x v="4"/>
    <x v="13"/>
  </r>
  <r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2"/>
    <x v="0"/>
    <s v="USD"/>
    <n v="1467312306"/>
    <n v="1462128306"/>
    <b v="0"/>
    <n v="0"/>
    <b v="0"/>
    <s v="technology/wearables"/>
    <n v="0"/>
    <e v="#DIV/0!"/>
    <x v="2"/>
    <x v="8"/>
  </r>
  <r>
    <x v="2"/>
    <x v="9"/>
    <s v="EUR"/>
    <n v="1457812364"/>
    <n v="1455220364"/>
    <b v="0"/>
    <n v="8"/>
    <b v="0"/>
    <s v="technology/wearables"/>
    <n v="0.12"/>
    <n v="60"/>
    <x v="2"/>
    <x v="8"/>
  </r>
  <r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2"/>
    <x v="0"/>
    <s v="USD"/>
    <n v="1408134034"/>
    <n v="1405542034"/>
    <b v="0"/>
    <n v="4"/>
    <b v="0"/>
    <s v="technology/wearables"/>
    <n v="1.325E-2"/>
    <n v="26.5"/>
    <x v="2"/>
    <x v="8"/>
  </r>
  <r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2"/>
    <x v="5"/>
    <s v="CAD"/>
    <n v="1485147540"/>
    <n v="1481951853"/>
    <b v="0"/>
    <n v="14"/>
    <b v="0"/>
    <s v="technology/wearables"/>
    <n v="0.4592"/>
    <n v="164"/>
    <x v="2"/>
    <x v="8"/>
  </r>
  <r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2"/>
    <x v="0"/>
    <s v="USD"/>
    <n v="1475431486"/>
    <n v="1472839486"/>
    <b v="0"/>
    <n v="3"/>
    <b v="0"/>
    <s v="technology/wearables"/>
    <n v="1.7142857142857143E-4"/>
    <n v="1"/>
    <x v="2"/>
    <x v="8"/>
  </r>
  <r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2"/>
    <x v="13"/>
    <s v="EUR"/>
    <n v="1475310825"/>
    <n v="1472718825"/>
    <b v="0"/>
    <n v="0"/>
    <b v="0"/>
    <s v="technology/wearables"/>
    <n v="0"/>
    <e v="#DIV/0!"/>
    <x v="2"/>
    <x v="8"/>
  </r>
  <r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"/>
    <x v="1"/>
    <s v="GBP"/>
    <n v="1485796613"/>
    <n v="1481908613"/>
    <b v="0"/>
    <n v="4"/>
    <b v="0"/>
    <s v="technology/wearables"/>
    <n v="1.04"/>
    <n v="1300"/>
    <x v="2"/>
    <x v="8"/>
  </r>
  <r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"/>
    <x v="0"/>
    <s v="USD"/>
    <n v="1466346646"/>
    <n v="1463754646"/>
    <b v="0"/>
    <n v="101"/>
    <b v="0"/>
    <s v="technology/wearables"/>
    <n v="0.1313"/>
    <n v="65"/>
    <x v="2"/>
    <x v="8"/>
  </r>
  <r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"/>
    <x v="0"/>
    <s v="USD"/>
    <n v="1472317209"/>
    <n v="1469725209"/>
    <b v="0"/>
    <n v="1"/>
    <b v="0"/>
    <s v="journalism/audio"/>
    <n v="2.9411764705882353E-3"/>
    <n v="250"/>
    <x v="5"/>
    <x v="16"/>
  </r>
  <r>
    <x v="1"/>
    <x v="0"/>
    <s v="USD"/>
    <n v="1406769992"/>
    <n v="1405041992"/>
    <b v="0"/>
    <n v="0"/>
    <b v="0"/>
    <s v="journalism/audio"/>
    <n v="0"/>
    <e v="#DIV/0!"/>
    <x v="5"/>
    <x v="16"/>
  </r>
  <r>
    <x v="1"/>
    <x v="0"/>
    <s v="USD"/>
    <n v="1410516000"/>
    <n v="1406824948"/>
    <b v="0"/>
    <n v="1"/>
    <b v="0"/>
    <s v="journalism/audio"/>
    <n v="1.5384615384615385E-2"/>
    <n v="10"/>
    <x v="5"/>
    <x v="16"/>
  </r>
  <r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"/>
    <x v="0"/>
    <s v="USD"/>
    <n v="1425587220"/>
    <n v="1420668801"/>
    <b v="0"/>
    <n v="2"/>
    <b v="0"/>
    <s v="journalism/audio"/>
    <n v="8.571428571428571E-4"/>
    <n v="3"/>
    <x v="5"/>
    <x v="16"/>
  </r>
  <r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"/>
    <x v="12"/>
    <s v="EUR"/>
    <n v="1451161560"/>
    <n v="1447273560"/>
    <b v="0"/>
    <n v="0"/>
    <b v="0"/>
    <s v="journalism/audio"/>
    <n v="0"/>
    <e v="#DIV/0!"/>
    <x v="5"/>
    <x v="16"/>
  </r>
  <r>
    <x v="1"/>
    <x v="0"/>
    <s v="USD"/>
    <n v="1415219915"/>
    <n v="1412624315"/>
    <b v="0"/>
    <n v="1"/>
    <b v="0"/>
    <s v="journalism/audio"/>
    <n v="5.0000000000000001E-4"/>
    <n v="1"/>
    <x v="5"/>
    <x v="16"/>
  </r>
  <r>
    <x v="1"/>
    <x v="0"/>
    <s v="USD"/>
    <n v="1474766189"/>
    <n v="1471310189"/>
    <b v="0"/>
    <n v="4"/>
    <b v="0"/>
    <s v="journalism/audio"/>
    <n v="1.4133333333333333E-2"/>
    <n v="53"/>
    <x v="5"/>
    <x v="16"/>
  </r>
  <r>
    <x v="1"/>
    <x v="0"/>
    <s v="USD"/>
    <n v="1455272445"/>
    <n v="1452680445"/>
    <b v="0"/>
    <n v="0"/>
    <b v="0"/>
    <s v="journalism/audio"/>
    <n v="0"/>
    <e v="#DIV/0!"/>
    <x v="5"/>
    <x v="16"/>
  </r>
  <r>
    <x v="1"/>
    <x v="0"/>
    <s v="USD"/>
    <n v="1442257677"/>
    <n v="1439665677"/>
    <b v="0"/>
    <n v="0"/>
    <b v="0"/>
    <s v="journalism/audio"/>
    <n v="0"/>
    <e v="#DIV/0!"/>
    <x v="5"/>
    <x v="16"/>
  </r>
  <r>
    <x v="1"/>
    <x v="0"/>
    <s v="USD"/>
    <n v="1409098825"/>
    <n v="1406679625"/>
    <b v="0"/>
    <n v="0"/>
    <b v="0"/>
    <s v="journalism/audio"/>
    <n v="0"/>
    <e v="#DIV/0!"/>
    <x v="5"/>
    <x v="16"/>
  </r>
  <r>
    <x v="1"/>
    <x v="0"/>
    <s v="USD"/>
    <n v="1465243740"/>
    <n v="1461438495"/>
    <b v="0"/>
    <n v="0"/>
    <b v="0"/>
    <s v="journalism/audio"/>
    <n v="0"/>
    <e v="#DIV/0!"/>
    <x v="5"/>
    <x v="16"/>
  </r>
  <r>
    <x v="1"/>
    <x v="0"/>
    <s v="USD"/>
    <n v="1488773332"/>
    <n v="1486613332"/>
    <b v="0"/>
    <n v="1"/>
    <b v="0"/>
    <s v="journalism/audio"/>
    <n v="0.01"/>
    <n v="15"/>
    <x v="5"/>
    <x v="16"/>
  </r>
  <r>
    <x v="1"/>
    <x v="0"/>
    <s v="USD"/>
    <n v="1407708000"/>
    <n v="1405110399"/>
    <b v="0"/>
    <n v="0"/>
    <b v="0"/>
    <s v="journalism/audio"/>
    <n v="0"/>
    <e v="#DIV/0!"/>
    <x v="5"/>
    <x v="16"/>
  </r>
  <r>
    <x v="1"/>
    <x v="0"/>
    <s v="USD"/>
    <n v="1457394545"/>
    <n v="1454802545"/>
    <b v="0"/>
    <n v="0"/>
    <b v="0"/>
    <s v="journalism/audio"/>
    <n v="0"/>
    <e v="#DIV/0!"/>
    <x v="5"/>
    <x v="16"/>
  </r>
  <r>
    <x v="1"/>
    <x v="0"/>
    <s v="USD"/>
    <n v="1429892177"/>
    <n v="1424711777"/>
    <b v="0"/>
    <n v="0"/>
    <b v="0"/>
    <s v="journalism/audio"/>
    <n v="0"/>
    <e v="#DIV/0!"/>
    <x v="5"/>
    <x v="16"/>
  </r>
  <r>
    <x v="1"/>
    <x v="0"/>
    <s v="USD"/>
    <n v="1480888483"/>
    <n v="1478292883"/>
    <b v="0"/>
    <n v="0"/>
    <b v="0"/>
    <s v="journalism/audio"/>
    <n v="0"/>
    <e v="#DIV/0!"/>
    <x v="5"/>
    <x v="16"/>
  </r>
  <r>
    <x v="1"/>
    <x v="0"/>
    <s v="USD"/>
    <n v="1427328000"/>
    <n v="1423777043"/>
    <b v="0"/>
    <n v="0"/>
    <b v="0"/>
    <s v="journalism/audio"/>
    <n v="0"/>
    <e v="#DIV/0!"/>
    <x v="5"/>
    <x v="16"/>
  </r>
  <r>
    <x v="1"/>
    <x v="0"/>
    <s v="USD"/>
    <n v="1426269456"/>
    <n v="1423681056"/>
    <b v="0"/>
    <n v="0"/>
    <b v="0"/>
    <s v="journalism/audio"/>
    <n v="0"/>
    <e v="#DIV/0!"/>
    <x v="5"/>
    <x v="16"/>
  </r>
  <r>
    <x v="1"/>
    <x v="0"/>
    <s v="USD"/>
    <n v="1429134893"/>
    <n v="1426542893"/>
    <b v="0"/>
    <n v="1"/>
    <b v="0"/>
    <s v="journalism/audio"/>
    <n v="0.01"/>
    <n v="50"/>
    <x v="5"/>
    <x v="16"/>
  </r>
  <r>
    <x v="1"/>
    <x v="0"/>
    <s v="USD"/>
    <n v="1462150800"/>
    <n v="1456987108"/>
    <b v="0"/>
    <n v="0"/>
    <b v="0"/>
    <s v="journalism/audio"/>
    <n v="0"/>
    <e v="#DIV/0!"/>
    <x v="5"/>
    <x v="16"/>
  </r>
  <r>
    <x v="1"/>
    <x v="0"/>
    <s v="USD"/>
    <n v="1468351341"/>
    <n v="1467746541"/>
    <b v="0"/>
    <n v="4"/>
    <b v="0"/>
    <s v="journalism/audio"/>
    <n v="0.95477386934673369"/>
    <n v="47.5"/>
    <x v="5"/>
    <x v="16"/>
  </r>
  <r>
    <x v="1"/>
    <x v="0"/>
    <s v="USD"/>
    <n v="1472604262"/>
    <n v="1470012262"/>
    <b v="0"/>
    <n v="0"/>
    <b v="0"/>
    <s v="journalism/audio"/>
    <n v="0"/>
    <e v="#DIV/0!"/>
    <x v="5"/>
    <x v="16"/>
  </r>
  <r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2"/>
    <x v="2"/>
    <s v="AUD"/>
    <n v="1392800922"/>
    <n v="1390381722"/>
    <b v="0"/>
    <n v="5"/>
    <b v="0"/>
    <s v="games/video games"/>
    <n v="2.7E-2"/>
    <n v="16.2"/>
    <x v="6"/>
    <x v="17"/>
  </r>
  <r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2"/>
    <x v="0"/>
    <s v="USD"/>
    <n v="1387657931"/>
    <n v="1385065931"/>
    <b v="0"/>
    <n v="10"/>
    <b v="0"/>
    <s v="games/video games"/>
    <n v="0.26"/>
    <n v="13"/>
    <x v="6"/>
    <x v="17"/>
  </r>
  <r>
    <x v="2"/>
    <x v="0"/>
    <s v="USD"/>
    <n v="1460274864"/>
    <n v="1457686464"/>
    <b v="0"/>
    <n v="4"/>
    <b v="0"/>
    <s v="games/video games"/>
    <n v="1.5E-3"/>
    <n v="11.25"/>
    <x v="6"/>
    <x v="17"/>
  </r>
  <r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2"/>
    <x v="0"/>
    <s v="USD"/>
    <n v="1349050622"/>
    <n v="1347322622"/>
    <b v="0"/>
    <n v="2"/>
    <b v="0"/>
    <s v="games/video games"/>
    <n v="7.0000000000000001E-3"/>
    <n v="35"/>
    <x v="6"/>
    <x v="17"/>
  </r>
  <r>
    <x v="2"/>
    <x v="10"/>
    <s v="NOK"/>
    <n v="1447787093"/>
    <n v="1445191493"/>
    <b v="0"/>
    <n v="0"/>
    <b v="0"/>
    <s v="games/video games"/>
    <n v="0"/>
    <e v="#DIV/0!"/>
    <x v="6"/>
    <x v="17"/>
  </r>
  <r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2"/>
    <x v="0"/>
    <s v="USD"/>
    <n v="1318806541"/>
    <n v="1316214541"/>
    <b v="0"/>
    <n v="1"/>
    <b v="0"/>
    <s v="games/video games"/>
    <n v="1.3333333333333334E-2"/>
    <n v="10"/>
    <x v="6"/>
    <x v="17"/>
  </r>
  <r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2"/>
    <x v="0"/>
    <s v="USD"/>
    <n v="1336340516"/>
    <n v="1333748516"/>
    <b v="0"/>
    <n v="3"/>
    <b v="0"/>
    <s v="games/video games"/>
    <n v="4.4999999999999998E-2"/>
    <n v="15"/>
    <x v="6"/>
    <x v="17"/>
  </r>
  <r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2"/>
    <x v="0"/>
    <s v="USD"/>
    <n v="1311309721"/>
    <n v="1307421721"/>
    <b v="0"/>
    <n v="5"/>
    <b v="0"/>
    <s v="games/video games"/>
    <n v="7.4999999999999997E-2"/>
    <n v="9"/>
    <x v="6"/>
    <x v="17"/>
  </r>
  <r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2"/>
    <x v="0"/>
    <s v="USD"/>
    <n v="1422483292"/>
    <n v="1419891292"/>
    <b v="0"/>
    <n v="4"/>
    <b v="0"/>
    <s v="games/video games"/>
    <n v="1.7647058823529413E-4"/>
    <n v="3"/>
    <x v="6"/>
    <x v="17"/>
  </r>
  <r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2"/>
    <x v="5"/>
    <s v="CAD"/>
    <n v="1406994583"/>
    <n v="1401810583"/>
    <b v="0"/>
    <n v="1"/>
    <b v="0"/>
    <s v="games/video games"/>
    <n v="8.2000000000000007E-3"/>
    <n v="410"/>
    <x v="6"/>
    <x v="17"/>
  </r>
  <r>
    <x v="2"/>
    <x v="0"/>
    <s v="USD"/>
    <n v="1407534804"/>
    <n v="1404942804"/>
    <b v="0"/>
    <n v="0"/>
    <b v="0"/>
    <s v="games/video games"/>
    <n v="0"/>
    <e v="#DIV/0!"/>
    <x v="6"/>
    <x v="17"/>
  </r>
  <r>
    <x v="2"/>
    <x v="5"/>
    <s v="CAD"/>
    <n v="1457967975"/>
    <n v="1455379575"/>
    <b v="0"/>
    <n v="9"/>
    <b v="0"/>
    <s v="games/video games"/>
    <n v="3.4200000000000001E-2"/>
    <n v="114"/>
    <x v="6"/>
    <x v="17"/>
  </r>
  <r>
    <x v="2"/>
    <x v="0"/>
    <s v="USD"/>
    <n v="1408913291"/>
    <n v="1406321291"/>
    <b v="0"/>
    <n v="2"/>
    <b v="0"/>
    <s v="games/video games"/>
    <n v="8.3333333333333339E-4"/>
    <n v="7.5"/>
    <x v="6"/>
    <x v="17"/>
  </r>
  <r>
    <x v="2"/>
    <x v="0"/>
    <s v="USD"/>
    <n v="1402852087"/>
    <n v="1400260087"/>
    <b v="0"/>
    <n v="0"/>
    <b v="0"/>
    <s v="games/video games"/>
    <n v="0"/>
    <e v="#DIV/0!"/>
    <x v="6"/>
    <x v="17"/>
  </r>
  <r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2"/>
    <x v="2"/>
    <s v="AUD"/>
    <n v="1432873653"/>
    <n v="1430281653"/>
    <b v="0"/>
    <n v="1"/>
    <b v="0"/>
    <s v="games/video games"/>
    <n v="3.8464497269020693E-4"/>
    <n v="5"/>
    <x v="6"/>
    <x v="17"/>
  </r>
  <r>
    <x v="2"/>
    <x v="1"/>
    <s v="GBP"/>
    <n v="1460313672"/>
    <n v="1457725272"/>
    <b v="0"/>
    <n v="2"/>
    <b v="0"/>
    <s v="games/video games"/>
    <n v="0.125"/>
    <n v="12.5"/>
    <x v="6"/>
    <x v="17"/>
  </r>
  <r>
    <x v="2"/>
    <x v="0"/>
    <s v="USD"/>
    <n v="1357432638"/>
    <n v="1354840638"/>
    <b v="0"/>
    <n v="7"/>
    <b v="0"/>
    <s v="games/video games"/>
    <n v="1.0500000000000001E-2"/>
    <n v="3"/>
    <x v="6"/>
    <x v="17"/>
  </r>
  <r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2"/>
    <x v="1"/>
    <s v="GBP"/>
    <n v="1431547468"/>
    <n v="1428955468"/>
    <b v="0"/>
    <n v="1"/>
    <b v="0"/>
    <s v="games/video games"/>
    <n v="5.0000000000000001E-3"/>
    <n v="25"/>
    <x v="6"/>
    <x v="17"/>
  </r>
  <r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2"/>
    <x v="0"/>
    <s v="USD"/>
    <n v="1406148024"/>
    <n v="1403556024"/>
    <b v="0"/>
    <n v="0"/>
    <b v="0"/>
    <s v="games/video games"/>
    <n v="0"/>
    <e v="#DIV/0!"/>
    <x v="6"/>
    <x v="17"/>
  </r>
  <r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2"/>
    <x v="0"/>
    <s v="USD"/>
    <n v="1479495790"/>
    <n v="1476900190"/>
    <b v="0"/>
    <n v="3"/>
    <b v="0"/>
    <s v="games/video games"/>
    <n v="4.4999999999999997E-3"/>
    <n v="15"/>
    <x v="6"/>
    <x v="17"/>
  </r>
  <r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2"/>
    <x v="0"/>
    <s v="USD"/>
    <n v="1452228790"/>
    <n v="1449636790"/>
    <b v="0"/>
    <n v="1"/>
    <b v="0"/>
    <s v="games/video games"/>
    <n v="4.0000000000000002E-4"/>
    <n v="1"/>
    <x v="6"/>
    <x v="17"/>
  </r>
  <r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2"/>
    <x v="1"/>
    <s v="GBP"/>
    <n v="1408058820"/>
    <n v="1405466820"/>
    <b v="0"/>
    <n v="1"/>
    <b v="0"/>
    <s v="games/video games"/>
    <n v="5.0000000000000001E-3"/>
    <n v="5"/>
    <x v="6"/>
    <x v="17"/>
  </r>
  <r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2"/>
    <x v="0"/>
    <s v="USD"/>
    <n v="1459352495"/>
    <n v="1456764095"/>
    <b v="0"/>
    <n v="4"/>
    <b v="0"/>
    <s v="games/video games"/>
    <n v="1.325E-3"/>
    <n v="13.25"/>
    <x v="6"/>
    <x v="17"/>
  </r>
  <r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2"/>
    <x v="0"/>
    <s v="USD"/>
    <n v="1396810864"/>
    <n v="1395687664"/>
    <b v="0"/>
    <n v="1"/>
    <b v="0"/>
    <s v="games/video games"/>
    <n v="2.3809523809523812E-3"/>
    <n v="5"/>
    <x v="6"/>
    <x v="17"/>
  </r>
  <r>
    <x v="2"/>
    <x v="0"/>
    <s v="USD"/>
    <n v="1319835400"/>
    <n v="1315947400"/>
    <b v="0"/>
    <n v="0"/>
    <b v="0"/>
    <s v="games/video games"/>
    <n v="0"/>
    <e v="#DIV/0!"/>
    <x v="6"/>
    <x v="17"/>
  </r>
  <r>
    <x v="2"/>
    <x v="0"/>
    <s v="USD"/>
    <n v="1457904316"/>
    <n v="1455315916"/>
    <b v="0"/>
    <n v="5"/>
    <b v="0"/>
    <s v="games/video games"/>
    <n v="1.16E-4"/>
    <n v="5.8"/>
    <x v="6"/>
    <x v="17"/>
  </r>
  <r>
    <x v="2"/>
    <x v="1"/>
    <s v="GBP"/>
    <n v="1369932825"/>
    <n v="1368723225"/>
    <b v="0"/>
    <n v="0"/>
    <b v="0"/>
    <s v="games/video games"/>
    <n v="0"/>
    <e v="#DIV/0!"/>
    <x v="6"/>
    <x v="17"/>
  </r>
  <r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2"/>
    <x v="1"/>
    <s v="GBP"/>
    <n v="1443193130"/>
    <n v="1438009130"/>
    <b v="0"/>
    <n v="0"/>
    <b v="0"/>
    <s v="games/mobile games"/>
    <n v="0"/>
    <e v="#DIV/0!"/>
    <x v="6"/>
    <x v="18"/>
  </r>
  <r>
    <x v="2"/>
    <x v="0"/>
    <s v="USD"/>
    <n v="1468482694"/>
    <n v="1465890694"/>
    <b v="0"/>
    <n v="2"/>
    <b v="0"/>
    <s v="games/mobile games"/>
    <n v="5.0000000000000001E-3"/>
    <n v="5"/>
    <x v="6"/>
    <x v="18"/>
  </r>
  <r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2"/>
    <x v="1"/>
    <s v="GBP"/>
    <n v="1407425717"/>
    <n v="1404833717"/>
    <b v="0"/>
    <n v="1"/>
    <b v="0"/>
    <s v="games/mobile games"/>
    <n v="1E-3"/>
    <n v="1"/>
    <x v="6"/>
    <x v="18"/>
  </r>
  <r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2"/>
    <x v="2"/>
    <s v="AUD"/>
    <n v="1450993668"/>
    <n v="1448401668"/>
    <b v="0"/>
    <n v="0"/>
    <b v="0"/>
    <s v="games/mobile games"/>
    <n v="0"/>
    <e v="#DIV/0!"/>
    <x v="6"/>
    <x v="18"/>
  </r>
  <r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2"/>
    <x v="1"/>
    <s v="GBP"/>
    <n v="1406799981"/>
    <n v="1404207981"/>
    <b v="0"/>
    <n v="1"/>
    <b v="0"/>
    <s v="games/mobile games"/>
    <n v="6.6666666666666671E-3"/>
    <n v="20"/>
    <x v="6"/>
    <x v="18"/>
  </r>
  <r>
    <x v="2"/>
    <x v="2"/>
    <s v="AUD"/>
    <n v="1417235580"/>
    <n v="1416034228"/>
    <b v="0"/>
    <n v="1"/>
    <b v="0"/>
    <s v="games/mobile games"/>
    <n v="4.0000000000000003E-5"/>
    <n v="1"/>
    <x v="6"/>
    <x v="18"/>
  </r>
  <r>
    <x v="2"/>
    <x v="12"/>
    <s v="EUR"/>
    <n v="1470527094"/>
    <n v="1467935094"/>
    <b v="0"/>
    <n v="1"/>
    <b v="0"/>
    <s v="games/mobile games"/>
    <n v="0.05"/>
    <n v="50"/>
    <x v="6"/>
    <x v="18"/>
  </r>
  <r>
    <x v="2"/>
    <x v="6"/>
    <s v="EUR"/>
    <n v="1450541229"/>
    <n v="1447949229"/>
    <b v="0"/>
    <n v="6"/>
    <b v="0"/>
    <s v="games/mobile games"/>
    <n v="6.4439140811455853E-2"/>
    <n v="45"/>
    <x v="6"/>
    <x v="18"/>
  </r>
  <r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2"/>
    <x v="0"/>
    <s v="USD"/>
    <n v="1420100426"/>
    <n v="1417508426"/>
    <b v="0"/>
    <n v="1"/>
    <b v="0"/>
    <s v="games/mobile games"/>
    <n v="6.2500000000000001E-4"/>
    <n v="5"/>
    <x v="6"/>
    <x v="18"/>
  </r>
  <r>
    <x v="2"/>
    <x v="1"/>
    <s v="GBP"/>
    <n v="1438859121"/>
    <n v="1436267121"/>
    <b v="0"/>
    <n v="0"/>
    <b v="0"/>
    <s v="games/mobile games"/>
    <n v="0"/>
    <e v="#DIV/0!"/>
    <x v="6"/>
    <x v="18"/>
  </r>
  <r>
    <x v="2"/>
    <x v="12"/>
    <s v="EUR"/>
    <n v="1436460450"/>
    <n v="1433868450"/>
    <b v="0"/>
    <n v="0"/>
    <b v="0"/>
    <s v="games/mobile games"/>
    <n v="0"/>
    <e v="#DIV/0!"/>
    <x v="6"/>
    <x v="18"/>
  </r>
  <r>
    <x v="2"/>
    <x v="0"/>
    <s v="USD"/>
    <n v="1424131727"/>
    <n v="1421539727"/>
    <b v="0"/>
    <n v="0"/>
    <b v="0"/>
    <s v="games/mobile games"/>
    <n v="0"/>
    <e v="#DIV/0!"/>
    <x v="6"/>
    <x v="18"/>
  </r>
  <r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2"/>
    <x v="0"/>
    <s v="USD"/>
    <n v="1430281320"/>
    <n v="1427689320"/>
    <b v="0"/>
    <n v="0"/>
    <b v="0"/>
    <s v="food/food trucks"/>
    <n v="0"/>
    <e v="#DIV/0!"/>
    <x v="7"/>
    <x v="19"/>
  </r>
  <r>
    <x v="2"/>
    <x v="0"/>
    <s v="USD"/>
    <n v="1412272592"/>
    <n v="1407088592"/>
    <b v="0"/>
    <n v="1"/>
    <b v="0"/>
    <s v="food/food trucks"/>
    <n v="1.25E-3"/>
    <n v="100"/>
    <x v="7"/>
    <x v="19"/>
  </r>
  <r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2"/>
    <x v="5"/>
    <s v="CAD"/>
    <n v="1413760783"/>
    <n v="1408576783"/>
    <b v="0"/>
    <n v="0"/>
    <b v="0"/>
    <s v="food/food trucks"/>
    <n v="0"/>
    <e v="#DIV/0!"/>
    <x v="7"/>
    <x v="19"/>
  </r>
  <r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2"/>
    <x v="0"/>
    <s v="USD"/>
    <n v="1466096566"/>
    <n v="1463504566"/>
    <b v="0"/>
    <n v="2"/>
    <b v="0"/>
    <s v="food/food trucks"/>
    <n v="1.5E-3"/>
    <n v="37.5"/>
    <x v="7"/>
    <x v="19"/>
  </r>
  <r>
    <x v="2"/>
    <x v="0"/>
    <s v="USD"/>
    <n v="1452293675"/>
    <n v="1447109675"/>
    <b v="0"/>
    <n v="6"/>
    <b v="0"/>
    <s v="food/food trucks"/>
    <n v="0.1008"/>
    <n v="42"/>
    <x v="7"/>
    <x v="19"/>
  </r>
  <r>
    <x v="2"/>
    <x v="0"/>
    <s v="USD"/>
    <n v="1441592863"/>
    <n v="1439000863"/>
    <b v="0"/>
    <n v="0"/>
    <b v="0"/>
    <s v="food/food trucks"/>
    <n v="0"/>
    <e v="#DIV/0!"/>
    <x v="7"/>
    <x v="19"/>
  </r>
  <r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2"/>
    <x v="0"/>
    <s v="USD"/>
    <n v="1434647305"/>
    <n v="1432055305"/>
    <b v="0"/>
    <n v="1"/>
    <b v="0"/>
    <s v="food/food trucks"/>
    <n v="6.2500000000000003E-3"/>
    <n v="50"/>
    <x v="7"/>
    <x v="19"/>
  </r>
  <r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2"/>
    <x v="0"/>
    <s v="USD"/>
    <n v="1408040408"/>
    <n v="1405448408"/>
    <b v="0"/>
    <n v="8"/>
    <b v="0"/>
    <s v="food/food trucks"/>
    <n v="7.5199999999999998E-3"/>
    <n v="23.5"/>
    <x v="7"/>
    <x v="19"/>
  </r>
  <r>
    <x v="2"/>
    <x v="0"/>
    <s v="USD"/>
    <n v="1424742162"/>
    <n v="1422150162"/>
    <b v="0"/>
    <n v="0"/>
    <b v="0"/>
    <s v="food/food trucks"/>
    <n v="0"/>
    <e v="#DIV/0!"/>
    <x v="7"/>
    <x v="19"/>
  </r>
  <r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2"/>
    <x v="0"/>
    <s v="USD"/>
    <n v="1435679100"/>
    <n v="1433006765"/>
    <b v="0"/>
    <n v="0"/>
    <b v="0"/>
    <s v="food/food trucks"/>
    <n v="0"/>
    <e v="#DIV/0!"/>
    <x v="7"/>
    <x v="19"/>
  </r>
  <r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2"/>
    <x v="0"/>
    <s v="USD"/>
    <n v="1432047989"/>
    <n v="1430233589"/>
    <b v="0"/>
    <n v="0"/>
    <b v="0"/>
    <s v="food/food trucks"/>
    <n v="0"/>
    <e v="#DIV/0!"/>
    <x v="7"/>
    <x v="19"/>
  </r>
  <r>
    <x v="2"/>
    <x v="0"/>
    <s v="USD"/>
    <n v="1411662264"/>
    <n v="1408983864"/>
    <b v="0"/>
    <n v="2"/>
    <b v="0"/>
    <s v="food/food trucks"/>
    <n v="5.8333333333333338E-4"/>
    <n v="17.5"/>
    <x v="7"/>
    <x v="19"/>
  </r>
  <r>
    <x v="2"/>
    <x v="0"/>
    <s v="USD"/>
    <n v="1407604920"/>
    <n v="1405012920"/>
    <b v="0"/>
    <n v="0"/>
    <b v="0"/>
    <s v="food/food trucks"/>
    <n v="0"/>
    <e v="#DIV/0!"/>
    <x v="7"/>
    <x v="19"/>
  </r>
  <r>
    <x v="2"/>
    <x v="0"/>
    <s v="USD"/>
    <n v="1466270582"/>
    <n v="1463678582"/>
    <b v="0"/>
    <n v="0"/>
    <b v="0"/>
    <s v="food/food trucks"/>
    <n v="0"/>
    <e v="#DIV/0!"/>
    <x v="7"/>
    <x v="19"/>
  </r>
  <r>
    <x v="2"/>
    <x v="0"/>
    <s v="USD"/>
    <n v="1404623330"/>
    <n v="1401685730"/>
    <b v="0"/>
    <n v="25"/>
    <b v="0"/>
    <s v="food/food trucks"/>
    <n v="0.20705000000000001"/>
    <n v="82.82"/>
    <x v="7"/>
    <x v="19"/>
  </r>
  <r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2"/>
    <x v="0"/>
    <s v="USD"/>
    <n v="1474507065"/>
    <n v="1471915065"/>
    <b v="0"/>
    <n v="3"/>
    <b v="0"/>
    <s v="food/food trucks"/>
    <n v="5.6666666666666664E-2"/>
    <n v="340"/>
    <x v="7"/>
    <x v="19"/>
  </r>
  <r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2"/>
    <x v="1"/>
    <s v="GBP"/>
    <n v="1433021171"/>
    <n v="1430429171"/>
    <b v="0"/>
    <n v="2"/>
    <b v="0"/>
    <s v="food/food trucks"/>
    <n v="4.0000000000000001E-3"/>
    <n v="50"/>
    <x v="7"/>
    <x v="19"/>
  </r>
  <r>
    <x v="2"/>
    <x v="0"/>
    <s v="USD"/>
    <n v="1415909927"/>
    <n v="1414351127"/>
    <b v="0"/>
    <n v="1"/>
    <b v="0"/>
    <s v="food/food trucks"/>
    <n v="1E-3"/>
    <n v="25"/>
    <x v="7"/>
    <x v="19"/>
  </r>
  <r>
    <x v="2"/>
    <x v="0"/>
    <s v="USD"/>
    <n v="1408551752"/>
    <n v="1405959752"/>
    <b v="0"/>
    <n v="0"/>
    <b v="0"/>
    <s v="food/food trucks"/>
    <n v="0"/>
    <e v="#DIV/0!"/>
    <x v="7"/>
    <x v="19"/>
  </r>
  <r>
    <x v="2"/>
    <x v="0"/>
    <s v="USD"/>
    <n v="1438576057"/>
    <n v="1435552057"/>
    <b v="0"/>
    <n v="1"/>
    <b v="0"/>
    <s v="food/food trucks"/>
    <n v="2.4000000000000001E-4"/>
    <n v="30"/>
    <x v="7"/>
    <x v="19"/>
  </r>
  <r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2"/>
    <x v="0"/>
    <s v="USD"/>
    <n v="1436981339"/>
    <n v="1434389339"/>
    <b v="0"/>
    <n v="9"/>
    <b v="0"/>
    <s v="food/food trucks"/>
    <n v="2.9250000000000002E-2"/>
    <n v="65"/>
    <x v="7"/>
    <x v="19"/>
  </r>
  <r>
    <x v="2"/>
    <x v="2"/>
    <s v="AUD"/>
    <n v="1488805200"/>
    <n v="1484094498"/>
    <b v="0"/>
    <n v="1"/>
    <b v="0"/>
    <s v="food/food trucks"/>
    <n v="5.7142857142857142E-5"/>
    <n v="10"/>
    <x v="7"/>
    <x v="19"/>
  </r>
  <r>
    <x v="2"/>
    <x v="1"/>
    <s v="GBP"/>
    <n v="1413388296"/>
    <n v="1410796296"/>
    <b v="0"/>
    <n v="0"/>
    <b v="0"/>
    <s v="food/food trucks"/>
    <n v="0"/>
    <e v="#DIV/0!"/>
    <x v="7"/>
    <x v="19"/>
  </r>
  <r>
    <x v="2"/>
    <x v="0"/>
    <s v="USD"/>
    <n v="1408225452"/>
    <n v="1405633452"/>
    <b v="0"/>
    <n v="1"/>
    <b v="0"/>
    <s v="food/food trucks"/>
    <n v="6.666666666666667E-5"/>
    <n v="5"/>
    <x v="7"/>
    <x v="19"/>
  </r>
  <r>
    <x v="2"/>
    <x v="5"/>
    <s v="CAD"/>
    <n v="1446052627"/>
    <n v="1443460627"/>
    <b v="0"/>
    <n v="5"/>
    <b v="0"/>
    <s v="food/food trucks"/>
    <n v="5.3333333333333337E-2"/>
    <n v="640"/>
    <x v="7"/>
    <x v="19"/>
  </r>
  <r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2"/>
    <x v="0"/>
    <s v="USD"/>
    <n v="1484239320"/>
    <n v="1482609088"/>
    <b v="0"/>
    <n v="4"/>
    <b v="0"/>
    <s v="food/food trucks"/>
    <n v="4.2000000000000003E-2"/>
    <n v="10.5"/>
    <x v="7"/>
    <x v="19"/>
  </r>
  <r>
    <x v="2"/>
    <x v="0"/>
    <s v="USD"/>
    <n v="1478059140"/>
    <n v="1476391223"/>
    <b v="0"/>
    <n v="3"/>
    <b v="0"/>
    <s v="food/food trucks"/>
    <n v="0.04"/>
    <n v="33.333333333333336"/>
    <x v="7"/>
    <x v="19"/>
  </r>
  <r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"/>
    <x v="0"/>
    <s v="USD"/>
    <n v="1382478278"/>
    <n v="1377294278"/>
    <b v="0"/>
    <n v="3"/>
    <b v="0"/>
    <s v="music/world music"/>
    <n v="4.3999999999999997E-2"/>
    <n v="44"/>
    <x v="4"/>
    <x v="21"/>
  </r>
  <r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"/>
    <x v="0"/>
    <s v="USD"/>
    <n v="1407394800"/>
    <n v="1404770616"/>
    <b v="0"/>
    <n v="0"/>
    <b v="0"/>
    <s v="music/world music"/>
    <n v="0"/>
    <e v="#DIV/0!"/>
    <x v="4"/>
    <x v="21"/>
  </r>
  <r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"/>
    <x v="0"/>
    <s v="USD"/>
    <n v="1334592000"/>
    <n v="1331982127"/>
    <b v="0"/>
    <n v="1"/>
    <b v="0"/>
    <s v="music/world music"/>
    <n v="9.0909090909090905E-3"/>
    <n v="25"/>
    <x v="4"/>
    <x v="21"/>
  </r>
  <r>
    <x v="1"/>
    <x v="0"/>
    <s v="USD"/>
    <n v="1298589630"/>
    <n v="1295997630"/>
    <b v="0"/>
    <n v="0"/>
    <b v="0"/>
    <s v="music/world music"/>
    <n v="0"/>
    <e v="#DIV/0!"/>
    <x v="4"/>
    <x v="21"/>
  </r>
  <r>
    <x v="1"/>
    <x v="0"/>
    <s v="USD"/>
    <n v="1440723600"/>
    <n v="1436394968"/>
    <b v="0"/>
    <n v="0"/>
    <b v="0"/>
    <s v="music/world music"/>
    <n v="0"/>
    <e v="#DIV/0!"/>
    <x v="4"/>
    <x v="21"/>
  </r>
  <r>
    <x v="1"/>
    <x v="0"/>
    <s v="USD"/>
    <n v="1381090870"/>
    <n v="1377030070"/>
    <b v="0"/>
    <n v="1"/>
    <b v="0"/>
    <s v="music/world music"/>
    <n v="8.0000000000000002E-3"/>
    <n v="40"/>
    <x v="4"/>
    <x v="21"/>
  </r>
  <r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"/>
    <x v="1"/>
    <s v="GBP"/>
    <n v="1422903342"/>
    <n v="1420311342"/>
    <b v="0"/>
    <n v="0"/>
    <b v="0"/>
    <s v="music/world music"/>
    <n v="0"/>
    <e v="#DIV/0!"/>
    <x v="4"/>
    <x v="21"/>
  </r>
  <r>
    <x v="1"/>
    <x v="0"/>
    <s v="USD"/>
    <n v="1387077299"/>
    <n v="1383621299"/>
    <b v="0"/>
    <n v="6"/>
    <b v="0"/>
    <s v="music/world music"/>
    <n v="2.787363950092912E-2"/>
    <n v="35"/>
    <x v="4"/>
    <x v="21"/>
  </r>
  <r>
    <x v="1"/>
    <x v="0"/>
    <s v="USD"/>
    <n v="1343491200"/>
    <n v="1342801164"/>
    <b v="0"/>
    <n v="0"/>
    <b v="0"/>
    <s v="music/world music"/>
    <n v="0"/>
    <e v="#DIV/0!"/>
    <x v="4"/>
    <x v="21"/>
  </r>
  <r>
    <x v="1"/>
    <x v="0"/>
    <s v="USD"/>
    <n v="1345790865"/>
    <n v="1344062865"/>
    <b v="0"/>
    <n v="0"/>
    <b v="0"/>
    <s v="music/world music"/>
    <n v="0"/>
    <e v="#DIV/0!"/>
    <x v="4"/>
    <x v="21"/>
  </r>
  <r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"/>
    <x v="0"/>
    <s v="USD"/>
    <n v="1325804767"/>
    <n v="1323212767"/>
    <b v="0"/>
    <n v="0"/>
    <b v="0"/>
    <s v="music/world music"/>
    <n v="0"/>
    <e v="#DIV/0!"/>
    <x v="4"/>
    <x v="21"/>
  </r>
  <r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"/>
    <x v="0"/>
    <s v="USD"/>
    <n v="1315747080"/>
    <n v="1314417502"/>
    <b v="0"/>
    <n v="1"/>
    <b v="0"/>
    <s v="music/world music"/>
    <n v="5.4884742041712408E-3"/>
    <n v="5"/>
    <x v="4"/>
    <x v="21"/>
  </r>
  <r>
    <x v="1"/>
    <x v="0"/>
    <s v="USD"/>
    <n v="1310158800"/>
    <n v="1304888771"/>
    <b v="0"/>
    <n v="38"/>
    <b v="0"/>
    <s v="music/world music"/>
    <n v="0.14091666666666666"/>
    <n v="44.5"/>
    <x v="4"/>
    <x v="21"/>
  </r>
  <r>
    <x v="0"/>
    <x v="0"/>
    <s v="USD"/>
    <n v="1366664400"/>
    <n v="1363981723"/>
    <b v="1"/>
    <n v="45"/>
    <b v="1"/>
    <s v="music/rock"/>
    <n v="1.038"/>
    <n v="46.133333333333333"/>
    <x v="4"/>
    <x v="11"/>
  </r>
  <r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0"/>
    <x v="0"/>
    <s v="USD"/>
    <n v="1323136949"/>
    <n v="1319245349"/>
    <b v="1"/>
    <n v="31"/>
    <b v="1"/>
    <s v="music/rock"/>
    <n v="1.17"/>
    <n v="75.483870967741936"/>
    <x v="4"/>
    <x v="11"/>
  </r>
  <r>
    <x v="0"/>
    <x v="0"/>
    <s v="USD"/>
    <n v="1367823655"/>
    <n v="1365231655"/>
    <b v="1"/>
    <n v="50"/>
    <b v="1"/>
    <s v="music/rock"/>
    <n v="1.2214285714285715"/>
    <n v="85.5"/>
    <x v="4"/>
    <x v="11"/>
  </r>
  <r>
    <x v="0"/>
    <x v="0"/>
    <s v="USD"/>
    <n v="1402642740"/>
    <n v="1399563953"/>
    <b v="1"/>
    <n v="59"/>
    <b v="1"/>
    <s v="music/rock"/>
    <n v="1.5164"/>
    <n v="64.254237288135599"/>
    <x v="4"/>
    <x v="11"/>
  </r>
  <r>
    <x v="0"/>
    <x v="0"/>
    <s v="USD"/>
    <n v="1341683211"/>
    <n v="1339091211"/>
    <b v="1"/>
    <n v="81"/>
    <b v="1"/>
    <s v="music/rock"/>
    <n v="1.0444"/>
    <n v="64.46913580246914"/>
    <x v="4"/>
    <x v="11"/>
  </r>
  <r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0"/>
    <x v="0"/>
    <s v="USD"/>
    <n v="1316979167"/>
    <n v="1311795167"/>
    <b v="1"/>
    <n v="74"/>
    <b v="1"/>
    <s v="music/rock"/>
    <n v="1.018"/>
    <n v="82.540540540540547"/>
    <x v="4"/>
    <x v="11"/>
  </r>
  <r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0"/>
    <x v="0"/>
    <s v="USD"/>
    <n v="1402286340"/>
    <n v="1399504664"/>
    <b v="1"/>
    <n v="96"/>
    <b v="1"/>
    <s v="music/rock"/>
    <n v="1.0424"/>
    <n v="27.145833333333332"/>
    <x v="4"/>
    <x v="11"/>
  </r>
  <r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0"/>
    <x v="0"/>
    <s v="USD"/>
    <n v="1390983227"/>
    <n v="1388391227"/>
    <b v="1"/>
    <n v="52"/>
    <b v="1"/>
    <s v="music/rock"/>
    <n v="1.0125"/>
    <n v="38.942307692307693"/>
    <x v="4"/>
    <x v="11"/>
  </r>
  <r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0"/>
    <x v="0"/>
    <s v="USD"/>
    <n v="1396054800"/>
    <n v="1393034470"/>
    <b v="1"/>
    <n v="41"/>
    <b v="1"/>
    <s v="music/rock"/>
    <n v="1.19"/>
    <n v="43.536585365853661"/>
    <x v="4"/>
    <x v="11"/>
  </r>
  <r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0"/>
    <x v="0"/>
    <s v="USD"/>
    <n v="1389474145"/>
    <n v="1386882145"/>
    <b v="1"/>
    <n v="50"/>
    <b v="1"/>
    <s v="music/rock"/>
    <n v="1.0047368421052632"/>
    <n v="190.9"/>
    <x v="4"/>
    <x v="11"/>
  </r>
  <r>
    <x v="0"/>
    <x v="0"/>
    <s v="USD"/>
    <n v="1374674558"/>
    <n v="1372082558"/>
    <b v="1"/>
    <n v="159"/>
    <b v="1"/>
    <s v="music/rock"/>
    <n v="1.018"/>
    <n v="140.85534591194968"/>
    <x v="4"/>
    <x v="11"/>
  </r>
  <r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0"/>
    <x v="0"/>
    <s v="USD"/>
    <n v="1332704042"/>
    <n v="1327523642"/>
    <b v="1"/>
    <n v="169"/>
    <b v="1"/>
    <s v="music/rock"/>
    <n v="1.1472"/>
    <n v="67.881656804733723"/>
    <x v="4"/>
    <x v="11"/>
  </r>
  <r>
    <x v="0"/>
    <x v="0"/>
    <s v="USD"/>
    <n v="1384363459"/>
    <n v="1381767859"/>
    <b v="1"/>
    <n v="31"/>
    <b v="1"/>
    <s v="music/rock"/>
    <n v="1.018"/>
    <n v="246.29032258064515"/>
    <x v="4"/>
    <x v="11"/>
  </r>
  <r>
    <x v="0"/>
    <x v="0"/>
    <s v="USD"/>
    <n v="1276574400"/>
    <n v="1270576379"/>
    <b v="1"/>
    <n v="28"/>
    <b v="1"/>
    <s v="music/rock"/>
    <n v="1.06"/>
    <n v="189.28571428571428"/>
    <x v="4"/>
    <x v="11"/>
  </r>
  <r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0"/>
    <x v="0"/>
    <s v="USD"/>
    <n v="1362974400"/>
    <n v="1360948389"/>
    <b v="1"/>
    <n v="22"/>
    <b v="1"/>
    <s v="music/rock"/>
    <n v="2.1105"/>
    <n v="95.931818181818187"/>
    <x v="4"/>
    <x v="11"/>
  </r>
  <r>
    <x v="0"/>
    <x v="0"/>
    <s v="USD"/>
    <n v="1483203540"/>
    <n v="1481175482"/>
    <b v="0"/>
    <n v="31"/>
    <b v="1"/>
    <s v="theater/plays"/>
    <n v="1.01"/>
    <n v="65.161290322580641"/>
    <x v="1"/>
    <x v="6"/>
  </r>
  <r>
    <x v="0"/>
    <x v="1"/>
    <s v="GBP"/>
    <n v="1434808775"/>
    <n v="1433512775"/>
    <b v="0"/>
    <n v="63"/>
    <b v="1"/>
    <s v="theater/plays"/>
    <n v="1.0165"/>
    <n v="32.269841269841272"/>
    <x v="1"/>
    <x v="6"/>
  </r>
  <r>
    <x v="0"/>
    <x v="1"/>
    <s v="GBP"/>
    <n v="1424181600"/>
    <n v="1423041227"/>
    <b v="0"/>
    <n v="20"/>
    <b v="1"/>
    <s v="theater/plays"/>
    <n v="1.0833333333333333"/>
    <n v="81.25"/>
    <x v="1"/>
    <x v="6"/>
  </r>
  <r>
    <x v="0"/>
    <x v="1"/>
    <s v="GBP"/>
    <n v="1434120856"/>
    <n v="1428936856"/>
    <b v="0"/>
    <n v="25"/>
    <b v="1"/>
    <s v="theater/plays"/>
    <n v="2.42"/>
    <n v="24.2"/>
    <x v="1"/>
    <x v="6"/>
  </r>
  <r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0"/>
    <x v="1"/>
    <s v="GBP"/>
    <n v="1445252400"/>
    <n v="1443696797"/>
    <b v="0"/>
    <n v="22"/>
    <b v="1"/>
    <s v="theater/plays"/>
    <n v="1.22"/>
    <n v="27.727272727272727"/>
    <x v="1"/>
    <x v="6"/>
  </r>
  <r>
    <x v="0"/>
    <x v="1"/>
    <s v="GBP"/>
    <n v="1438189200"/>
    <n v="1435585497"/>
    <b v="0"/>
    <n v="64"/>
    <b v="1"/>
    <s v="theater/plays"/>
    <n v="1.0196000000000001"/>
    <n v="39.828125"/>
    <x v="1"/>
    <x v="6"/>
  </r>
  <r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0"/>
    <x v="1"/>
    <s v="GBP"/>
    <n v="1461860432"/>
    <n v="1459268432"/>
    <b v="0"/>
    <n v="33"/>
    <b v="1"/>
    <s v="theater/plays"/>
    <n v="1.0465"/>
    <n v="63.424242424242422"/>
    <x v="1"/>
    <x v="6"/>
  </r>
  <r>
    <x v="0"/>
    <x v="0"/>
    <s v="USD"/>
    <n v="1436902359"/>
    <n v="1434310359"/>
    <b v="0"/>
    <n v="32"/>
    <b v="1"/>
    <s v="theater/plays"/>
    <n v="1.24"/>
    <n v="135.625"/>
    <x v="1"/>
    <x v="6"/>
  </r>
  <r>
    <x v="0"/>
    <x v="0"/>
    <s v="USD"/>
    <n v="1464807420"/>
    <n v="1461427938"/>
    <b v="0"/>
    <n v="24"/>
    <b v="1"/>
    <s v="theater/plays"/>
    <n v="1.35"/>
    <n v="168.75"/>
    <x v="1"/>
    <x v="6"/>
  </r>
  <r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0"/>
    <x v="0"/>
    <s v="USD"/>
    <n v="1480559011"/>
    <n v="1477963411"/>
    <b v="0"/>
    <n v="50"/>
    <b v="1"/>
    <s v="theater/plays"/>
    <n v="1"/>
    <n v="50"/>
    <x v="1"/>
    <x v="6"/>
  </r>
  <r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"/>
    <x v="0"/>
    <s v="USD"/>
    <n v="1471435554"/>
    <n v="1468843554"/>
    <b v="0"/>
    <n v="34"/>
    <b v="0"/>
    <s v="technology/wearables"/>
    <n v="1.3668E-2"/>
    <n v="100.5"/>
    <x v="2"/>
    <x v="8"/>
  </r>
  <r>
    <x v="1"/>
    <x v="16"/>
    <s v="CHF"/>
    <n v="1485480408"/>
    <n v="1482888408"/>
    <b v="0"/>
    <n v="0"/>
    <b v="0"/>
    <s v="technology/wearables"/>
    <n v="0"/>
    <e v="#DIV/0!"/>
    <x v="2"/>
    <x v="8"/>
  </r>
  <r>
    <x v="1"/>
    <x v="2"/>
    <s v="AUD"/>
    <n v="1405478025"/>
    <n v="1402886025"/>
    <b v="0"/>
    <n v="0"/>
    <b v="0"/>
    <s v="technology/wearables"/>
    <n v="0"/>
    <e v="#DIV/0!"/>
    <x v="2"/>
    <x v="8"/>
  </r>
  <r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"/>
    <x v="0"/>
    <s v="USD"/>
    <n v="1449354502"/>
    <n v="1446762502"/>
    <b v="0"/>
    <n v="16"/>
    <b v="0"/>
    <s v="technology/wearables"/>
    <n v="0.1976"/>
    <n v="308.75"/>
    <x v="2"/>
    <x v="8"/>
  </r>
  <r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"/>
    <x v="0"/>
    <s v="USD"/>
    <n v="1408112253"/>
    <n v="1405520253"/>
    <b v="0"/>
    <n v="0"/>
    <b v="0"/>
    <s v="technology/wearables"/>
    <n v="0"/>
    <e v="#DIV/0!"/>
    <x v="2"/>
    <x v="8"/>
  </r>
  <r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"/>
    <x v="0"/>
    <s v="USD"/>
    <n v="1437161739"/>
    <n v="1434569739"/>
    <b v="0"/>
    <n v="1"/>
    <b v="0"/>
    <s v="technology/wearables"/>
    <n v="2E-3"/>
    <n v="100"/>
    <x v="2"/>
    <x v="8"/>
  </r>
  <r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0"/>
    <x v="1"/>
    <s v="GBP"/>
    <n v="1465672979"/>
    <n v="1463080979"/>
    <b v="0"/>
    <n v="64"/>
    <b v="1"/>
    <s v="publishing/nonfiction"/>
    <n v="1.3025"/>
    <n v="24.421875"/>
    <x v="3"/>
    <x v="9"/>
  </r>
  <r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0"/>
    <x v="0"/>
    <s v="USD"/>
    <n v="1378592731"/>
    <n v="1373408731"/>
    <b v="0"/>
    <n v="25"/>
    <b v="1"/>
    <s v="publishing/nonfiction"/>
    <n v="1.091"/>
    <n v="43.64"/>
    <x v="3"/>
    <x v="9"/>
  </r>
  <r>
    <x v="0"/>
    <x v="0"/>
    <s v="USD"/>
    <n v="1455523140"/>
    <n v="1453925727"/>
    <b v="0"/>
    <n v="5"/>
    <b v="1"/>
    <s v="publishing/nonfiction"/>
    <n v="1"/>
    <n v="40"/>
    <x v="3"/>
    <x v="9"/>
  </r>
  <r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0"/>
    <x v="0"/>
    <s v="USD"/>
    <n v="1434342894"/>
    <n v="1432269294"/>
    <b v="0"/>
    <n v="87"/>
    <b v="1"/>
    <s v="music/rock"/>
    <n v="1.107"/>
    <n v="63.620689655172413"/>
    <x v="4"/>
    <x v="11"/>
  </r>
  <r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0"/>
    <x v="0"/>
    <s v="USD"/>
    <n v="1381881890"/>
    <n v="1380585890"/>
    <b v="0"/>
    <n v="20"/>
    <b v="1"/>
    <s v="music/rock"/>
    <n v="1.0366666666666666"/>
    <n v="77.75"/>
    <x v="4"/>
    <x v="11"/>
  </r>
  <r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0"/>
    <x v="0"/>
    <s v="USD"/>
    <n v="1342115132"/>
    <n v="1339523132"/>
    <b v="0"/>
    <n v="16"/>
    <b v="1"/>
    <s v="music/rock"/>
    <n v="1.24"/>
    <n v="38.75"/>
    <x v="4"/>
    <x v="11"/>
  </r>
  <r>
    <x v="0"/>
    <x v="0"/>
    <s v="USD"/>
    <n v="1483138233"/>
    <n v="1480546233"/>
    <b v="0"/>
    <n v="52"/>
    <b v="1"/>
    <s v="music/rock"/>
    <n v="1.0501"/>
    <n v="201.94230769230768"/>
    <x v="4"/>
    <x v="11"/>
  </r>
  <r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0"/>
    <x v="0"/>
    <s v="USD"/>
    <n v="1433815200"/>
    <n v="1431886706"/>
    <b v="0"/>
    <n v="5"/>
    <b v="1"/>
    <s v="music/rock"/>
    <n v="4.24"/>
    <n v="21.2"/>
    <x v="4"/>
    <x v="11"/>
  </r>
  <r>
    <x v="0"/>
    <x v="0"/>
    <s v="USD"/>
    <n v="1482988125"/>
    <n v="1480396125"/>
    <b v="0"/>
    <n v="73"/>
    <b v="1"/>
    <s v="music/rock"/>
    <n v="1.071"/>
    <n v="73.356164383561648"/>
    <x v="4"/>
    <x v="11"/>
  </r>
  <r>
    <x v="0"/>
    <x v="0"/>
    <s v="USD"/>
    <n v="1367867536"/>
    <n v="1365275536"/>
    <b v="0"/>
    <n v="148"/>
    <b v="1"/>
    <s v="music/rock"/>
    <n v="1.043625"/>
    <n v="56.412162162162161"/>
    <x v="4"/>
    <x v="11"/>
  </r>
  <r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0"/>
    <x v="12"/>
    <s v="EUR"/>
    <n v="1461931860"/>
    <n v="1457109121"/>
    <b v="0"/>
    <n v="134"/>
    <b v="1"/>
    <s v="music/rock"/>
    <n v="1.10406125"/>
    <n v="65.914104477611943"/>
    <x v="4"/>
    <x v="11"/>
  </r>
  <r>
    <x v="0"/>
    <x v="0"/>
    <s v="USD"/>
    <n v="1438183889"/>
    <n v="1435591889"/>
    <b v="0"/>
    <n v="14"/>
    <b v="1"/>
    <s v="music/rock"/>
    <n v="2.1875"/>
    <n v="62.5"/>
    <x v="4"/>
    <x v="11"/>
  </r>
  <r>
    <x v="0"/>
    <x v="0"/>
    <s v="USD"/>
    <n v="1433305800"/>
    <n v="1430604395"/>
    <b v="0"/>
    <n v="78"/>
    <b v="1"/>
    <s v="music/rock"/>
    <n v="1.36625"/>
    <n v="70.064102564102569"/>
    <x v="4"/>
    <x v="11"/>
  </r>
  <r>
    <x v="0"/>
    <x v="0"/>
    <s v="USD"/>
    <n v="1476720840"/>
    <n v="1474469117"/>
    <b v="0"/>
    <n v="112"/>
    <b v="1"/>
    <s v="music/rock"/>
    <n v="1.348074"/>
    <n v="60.181874999999998"/>
    <x v="4"/>
    <x v="11"/>
  </r>
  <r>
    <x v="0"/>
    <x v="1"/>
    <s v="GBP"/>
    <n v="1471087957"/>
    <n v="1468495957"/>
    <b v="0"/>
    <n v="34"/>
    <b v="1"/>
    <s v="music/rock"/>
    <n v="1.454"/>
    <n v="21.382352941176471"/>
    <x v="4"/>
    <x v="11"/>
  </r>
  <r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0"/>
    <x v="0"/>
    <s v="USD"/>
    <n v="1423871882"/>
    <n v="1421279882"/>
    <b v="0"/>
    <n v="73"/>
    <b v="1"/>
    <s v="music/rock"/>
    <n v="1.073"/>
    <n v="88.191780821917803"/>
    <x v="4"/>
    <x v="11"/>
  </r>
  <r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2"/>
    <x v="13"/>
    <s v="EUR"/>
    <n v="1449914400"/>
    <n v="1445336607"/>
    <b v="0"/>
    <n v="3"/>
    <b v="0"/>
    <s v="publishing/translations"/>
    <n v="1.25E-3"/>
    <n v="5"/>
    <x v="3"/>
    <x v="22"/>
  </r>
  <r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2"/>
    <x v="0"/>
    <s v="USD"/>
    <n v="1420085535"/>
    <n v="1414897935"/>
    <b v="0"/>
    <n v="0"/>
    <b v="0"/>
    <s v="publishing/translations"/>
    <n v="0"/>
    <e v="#DIV/0!"/>
    <x v="3"/>
    <x v="22"/>
  </r>
  <r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2"/>
    <x v="13"/>
    <s v="EUR"/>
    <n v="1455964170"/>
    <n v="1450780170"/>
    <b v="0"/>
    <n v="1"/>
    <b v="0"/>
    <s v="publishing/translations"/>
    <n v="0.05"/>
    <n v="100"/>
    <x v="3"/>
    <x v="22"/>
  </r>
  <r>
    <x v="2"/>
    <x v="0"/>
    <s v="USD"/>
    <n v="1483423467"/>
    <n v="1480831467"/>
    <b v="0"/>
    <n v="1"/>
    <b v="0"/>
    <s v="publishing/translations"/>
    <n v="2E-3"/>
    <n v="1"/>
    <x v="3"/>
    <x v="22"/>
  </r>
  <r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2"/>
    <x v="0"/>
    <s v="USD"/>
    <n v="1448147619"/>
    <n v="1445552019"/>
    <b v="0"/>
    <n v="0"/>
    <b v="0"/>
    <s v="publishing/translations"/>
    <n v="0"/>
    <e v="#DIV/0!"/>
    <x v="3"/>
    <x v="22"/>
  </r>
  <r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2"/>
    <x v="3"/>
    <s v="EUR"/>
    <n v="1456397834"/>
    <n v="1453805834"/>
    <b v="0"/>
    <n v="1"/>
    <b v="0"/>
    <s v="publishing/translations"/>
    <n v="2E-3"/>
    <n v="6"/>
    <x v="3"/>
    <x v="22"/>
  </r>
  <r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2"/>
    <x v="11"/>
    <s v="SEK"/>
    <n v="1423432709"/>
    <n v="1420840709"/>
    <b v="0"/>
    <n v="2"/>
    <b v="0"/>
    <s v="publishing/translations"/>
    <n v="1E-3"/>
    <n v="100"/>
    <x v="3"/>
    <x v="22"/>
  </r>
  <r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2"/>
    <x v="0"/>
    <s v="USD"/>
    <n v="1430276959"/>
    <n v="1427684959"/>
    <b v="0"/>
    <n v="0"/>
    <b v="0"/>
    <s v="publishing/translations"/>
    <n v="0"/>
    <e v="#DIV/0!"/>
    <x v="3"/>
    <x v="22"/>
  </r>
  <r>
    <x v="2"/>
    <x v="12"/>
    <s v="EUR"/>
    <n v="1440408120"/>
    <n v="1435224120"/>
    <b v="0"/>
    <n v="0"/>
    <b v="0"/>
    <s v="publishing/translations"/>
    <n v="0"/>
    <e v="#DIV/0!"/>
    <x v="3"/>
    <x v="22"/>
  </r>
  <r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2"/>
    <x v="0"/>
    <s v="USD"/>
    <n v="1428629242"/>
    <n v="1426037242"/>
    <b v="0"/>
    <n v="0"/>
    <b v="0"/>
    <s v="publishing/translations"/>
    <n v="0"/>
    <e v="#DIV/0!"/>
    <x v="3"/>
    <x v="22"/>
  </r>
  <r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2"/>
    <x v="0"/>
    <s v="USD"/>
    <n v="1437417828"/>
    <n v="1434825828"/>
    <b v="0"/>
    <n v="0"/>
    <b v="0"/>
    <s v="publishing/translations"/>
    <n v="0"/>
    <e v="#DIV/0!"/>
    <x v="3"/>
    <x v="22"/>
  </r>
  <r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2"/>
    <x v="13"/>
    <s v="EUR"/>
    <n v="1444589020"/>
    <n v="1441997020"/>
    <b v="0"/>
    <n v="2"/>
    <b v="0"/>
    <s v="publishing/translations"/>
    <n v="1E-3"/>
    <n v="7.5"/>
    <x v="3"/>
    <x v="22"/>
  </r>
  <r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2"/>
    <x v="8"/>
    <s v="DKK"/>
    <n v="1461765300"/>
    <n v="1459198499"/>
    <b v="0"/>
    <n v="8"/>
    <b v="0"/>
    <s v="publishing/translations"/>
    <n v="0.03"/>
    <n v="75"/>
    <x v="3"/>
    <x v="22"/>
  </r>
  <r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2"/>
    <x v="0"/>
    <s v="USD"/>
    <n v="1464190158"/>
    <n v="1461598158"/>
    <b v="0"/>
    <n v="0"/>
    <b v="0"/>
    <s v="publishing/translations"/>
    <n v="0"/>
    <e v="#DIV/0!"/>
    <x v="3"/>
    <x v="22"/>
  </r>
  <r>
    <x v="2"/>
    <x v="6"/>
    <s v="EUR"/>
    <n v="1483395209"/>
    <n v="1480803209"/>
    <b v="0"/>
    <n v="0"/>
    <b v="0"/>
    <s v="publishing/translations"/>
    <n v="0"/>
    <e v="#DIV/0!"/>
    <x v="3"/>
    <x v="22"/>
  </r>
  <r>
    <x v="2"/>
    <x v="12"/>
    <s v="EUR"/>
    <n v="1442091462"/>
    <n v="1436907462"/>
    <b v="0"/>
    <n v="0"/>
    <b v="0"/>
    <s v="publishing/translations"/>
    <n v="0"/>
    <e v="#DIV/0!"/>
    <x v="3"/>
    <x v="22"/>
  </r>
  <r>
    <x v="2"/>
    <x v="12"/>
    <s v="EUR"/>
    <n v="1434286855"/>
    <n v="1431694855"/>
    <b v="0"/>
    <n v="0"/>
    <b v="0"/>
    <s v="publishing/translations"/>
    <n v="0"/>
    <e v="#DIV/0!"/>
    <x v="3"/>
    <x v="22"/>
  </r>
  <r>
    <x v="2"/>
    <x v="13"/>
    <s v="EUR"/>
    <n v="1461235478"/>
    <n v="1459507478"/>
    <b v="0"/>
    <n v="0"/>
    <b v="0"/>
    <s v="publishing/translations"/>
    <n v="0"/>
    <e v="#DIV/0!"/>
    <x v="3"/>
    <x v="22"/>
  </r>
  <r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2"/>
    <x v="2"/>
    <s v="AUD"/>
    <n v="1432272300"/>
    <n v="1429655318"/>
    <b v="0"/>
    <n v="0"/>
    <b v="0"/>
    <s v="publishing/translations"/>
    <n v="0"/>
    <e v="#DIV/0!"/>
    <x v="3"/>
    <x v="22"/>
  </r>
  <r>
    <x v="2"/>
    <x v="0"/>
    <s v="USD"/>
    <n v="1431286105"/>
    <n v="1427138905"/>
    <b v="0"/>
    <n v="0"/>
    <b v="0"/>
    <s v="publishing/translations"/>
    <n v="0"/>
    <e v="#DIV/0!"/>
    <x v="3"/>
    <x v="22"/>
  </r>
  <r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"/>
    <x v="0"/>
    <s v="USD"/>
    <n v="1406566363"/>
    <n v="1403974363"/>
    <b v="0"/>
    <n v="0"/>
    <b v="0"/>
    <s v="publishing/translations"/>
    <n v="0"/>
    <e v="#DIV/0!"/>
    <x v="3"/>
    <x v="22"/>
  </r>
  <r>
    <x v="1"/>
    <x v="6"/>
    <s v="EUR"/>
    <n v="1492270947"/>
    <n v="1488386547"/>
    <b v="0"/>
    <n v="0"/>
    <b v="0"/>
    <s v="publishing/translations"/>
    <n v="0"/>
    <e v="#DIV/0!"/>
    <x v="3"/>
    <x v="22"/>
  </r>
  <r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"/>
    <x v="0"/>
    <s v="USD"/>
    <n v="1409924340"/>
    <n v="1405181320"/>
    <b v="0"/>
    <n v="7"/>
    <b v="0"/>
    <s v="publishing/translations"/>
    <n v="0.105"/>
    <n v="225"/>
    <x v="3"/>
    <x v="22"/>
  </r>
  <r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"/>
    <x v="0"/>
    <s v="USD"/>
    <n v="1447281044"/>
    <n v="1444685444"/>
    <b v="0"/>
    <n v="0"/>
    <b v="0"/>
    <s v="publishing/translations"/>
    <n v="0"/>
    <e v="#DIV/0!"/>
    <x v="3"/>
    <x v="22"/>
  </r>
  <r>
    <x v="1"/>
    <x v="0"/>
    <s v="USD"/>
    <n v="1407729600"/>
    <n v="1405097760"/>
    <b v="0"/>
    <n v="0"/>
    <b v="0"/>
    <s v="publishing/translations"/>
    <n v="0"/>
    <e v="#DIV/0!"/>
    <x v="3"/>
    <x v="22"/>
  </r>
  <r>
    <x v="1"/>
    <x v="8"/>
    <s v="DKK"/>
    <n v="1449077100"/>
    <n v="1446612896"/>
    <b v="0"/>
    <n v="0"/>
    <b v="0"/>
    <s v="publishing/translations"/>
    <n v="0"/>
    <e v="#DIV/0!"/>
    <x v="3"/>
    <x v="22"/>
  </r>
  <r>
    <x v="1"/>
    <x v="0"/>
    <s v="USD"/>
    <n v="1417391100"/>
    <n v="1412371898"/>
    <b v="0"/>
    <n v="0"/>
    <b v="0"/>
    <s v="publishing/translations"/>
    <n v="0"/>
    <e v="#DIV/0!"/>
    <x v="3"/>
    <x v="22"/>
  </r>
  <r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2"/>
    <x v="0"/>
    <s v="USD"/>
    <n v="1347004260"/>
    <n v="1345062936"/>
    <b v="0"/>
    <n v="1"/>
    <b v="0"/>
    <s v="publishing/fiction"/>
    <n v="1E-3"/>
    <n v="5"/>
    <x v="3"/>
    <x v="10"/>
  </r>
  <r>
    <x v="2"/>
    <x v="0"/>
    <s v="USD"/>
    <n v="1469162275"/>
    <n v="1467002275"/>
    <b v="0"/>
    <n v="2"/>
    <b v="0"/>
    <s v="publishing/fiction"/>
    <n v="7.1428571428571426E-3"/>
    <n v="25"/>
    <x v="3"/>
    <x v="10"/>
  </r>
  <r>
    <x v="2"/>
    <x v="0"/>
    <s v="USD"/>
    <n v="1342882260"/>
    <n v="1337834963"/>
    <b v="0"/>
    <n v="0"/>
    <b v="0"/>
    <s v="publishing/fiction"/>
    <n v="0"/>
    <e v="#DIV/0!"/>
    <x v="3"/>
    <x v="10"/>
  </r>
  <r>
    <x v="2"/>
    <x v="0"/>
    <s v="USD"/>
    <n v="1434827173"/>
    <n v="1430939173"/>
    <b v="0"/>
    <n v="3"/>
    <b v="0"/>
    <s v="publishing/fiction"/>
    <n v="2.2388059701492536E-2"/>
    <n v="50"/>
    <x v="3"/>
    <x v="10"/>
  </r>
  <r>
    <x v="2"/>
    <x v="0"/>
    <s v="USD"/>
    <n v="1425009761"/>
    <n v="1422417761"/>
    <b v="0"/>
    <n v="3"/>
    <b v="0"/>
    <s v="publishing/fiction"/>
    <n v="2.3999999999999998E-3"/>
    <n v="16"/>
    <x v="3"/>
    <x v="10"/>
  </r>
  <r>
    <x v="2"/>
    <x v="0"/>
    <s v="USD"/>
    <n v="1470175271"/>
    <n v="1467583271"/>
    <b v="0"/>
    <n v="0"/>
    <b v="0"/>
    <s v="publishing/fiction"/>
    <n v="0"/>
    <e v="#DIV/0!"/>
    <x v="3"/>
    <x v="10"/>
  </r>
  <r>
    <x v="2"/>
    <x v="2"/>
    <s v="AUD"/>
    <n v="1388928660"/>
    <n v="1386336660"/>
    <b v="0"/>
    <n v="6"/>
    <b v="0"/>
    <s v="publishing/fiction"/>
    <n v="2.4E-2"/>
    <n v="60"/>
    <x v="3"/>
    <x v="10"/>
  </r>
  <r>
    <x v="2"/>
    <x v="0"/>
    <s v="USD"/>
    <n v="1352994052"/>
    <n v="1350398452"/>
    <b v="0"/>
    <n v="0"/>
    <b v="0"/>
    <s v="publishing/fiction"/>
    <n v="0"/>
    <e v="#DIV/0!"/>
    <x v="3"/>
    <x v="10"/>
  </r>
  <r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2"/>
    <x v="0"/>
    <s v="USD"/>
    <n v="1308431646"/>
    <n v="1305839646"/>
    <b v="0"/>
    <n v="2"/>
    <b v="0"/>
    <s v="publishing/fiction"/>
    <n v="7.4999999999999997E-3"/>
    <n v="15"/>
    <x v="3"/>
    <x v="10"/>
  </r>
  <r>
    <x v="2"/>
    <x v="0"/>
    <s v="USD"/>
    <n v="1371415675"/>
    <n v="1368823675"/>
    <b v="0"/>
    <n v="0"/>
    <b v="0"/>
    <s v="publishing/fiction"/>
    <n v="0"/>
    <e v="#DIV/0!"/>
    <x v="3"/>
    <x v="10"/>
  </r>
  <r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2"/>
    <x v="0"/>
    <s v="USD"/>
    <n v="1314471431"/>
    <n v="1311879431"/>
    <b v="0"/>
    <n v="0"/>
    <b v="0"/>
    <s v="publishing/fiction"/>
    <n v="0"/>
    <e v="#DIV/0!"/>
    <x v="3"/>
    <x v="10"/>
  </r>
  <r>
    <x v="2"/>
    <x v="0"/>
    <s v="USD"/>
    <n v="1410866659"/>
    <n v="1405682659"/>
    <b v="0"/>
    <n v="0"/>
    <b v="0"/>
    <s v="publishing/fiction"/>
    <n v="0"/>
    <e v="#DIV/0!"/>
    <x v="3"/>
    <x v="10"/>
  </r>
  <r>
    <x v="2"/>
    <x v="0"/>
    <s v="USD"/>
    <n v="1375299780"/>
    <n v="1371655522"/>
    <b v="0"/>
    <n v="1"/>
    <b v="0"/>
    <s v="publishing/fiction"/>
    <n v="6.666666666666667E-5"/>
    <n v="1"/>
    <x v="3"/>
    <x v="10"/>
  </r>
  <r>
    <x v="2"/>
    <x v="0"/>
    <s v="USD"/>
    <n v="1409787378"/>
    <n v="1405899378"/>
    <b v="0"/>
    <n v="3"/>
    <b v="0"/>
    <s v="publishing/fiction"/>
    <n v="1.9E-2"/>
    <n v="19"/>
    <x v="3"/>
    <x v="10"/>
  </r>
  <r>
    <x v="2"/>
    <x v="0"/>
    <s v="USD"/>
    <n v="1470355833"/>
    <n v="1465171833"/>
    <b v="0"/>
    <n v="1"/>
    <b v="0"/>
    <s v="publishing/fiction"/>
    <n v="2.5000000000000001E-3"/>
    <n v="5"/>
    <x v="3"/>
    <x v="10"/>
  </r>
  <r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2"/>
    <x v="0"/>
    <s v="USD"/>
    <n v="1420045538"/>
    <n v="1417453538"/>
    <b v="0"/>
    <n v="2"/>
    <b v="0"/>
    <s v="photography/nature"/>
    <n v="3.3333333333333332E-4"/>
    <n v="3"/>
    <x v="8"/>
    <x v="24"/>
  </r>
  <r>
    <x v="2"/>
    <x v="5"/>
    <s v="CAD"/>
    <n v="1435708500"/>
    <n v="1434412500"/>
    <b v="0"/>
    <n v="1"/>
    <b v="0"/>
    <s v="photography/nature"/>
    <n v="0.04"/>
    <n v="20"/>
    <x v="8"/>
    <x v="24"/>
  </r>
  <r>
    <x v="2"/>
    <x v="0"/>
    <s v="USD"/>
    <n v="1416662034"/>
    <n v="1414066434"/>
    <b v="0"/>
    <n v="1"/>
    <b v="0"/>
    <s v="photography/nature"/>
    <n v="4.4444444444444444E-3"/>
    <n v="10"/>
    <x v="8"/>
    <x v="24"/>
  </r>
  <r>
    <x v="2"/>
    <x v="0"/>
    <s v="USD"/>
    <n v="1427847480"/>
    <n v="1424222024"/>
    <b v="0"/>
    <n v="0"/>
    <b v="0"/>
    <s v="photography/nature"/>
    <n v="0"/>
    <e v="#DIV/0!"/>
    <x v="8"/>
    <x v="24"/>
  </r>
  <r>
    <x v="2"/>
    <x v="0"/>
    <s v="USD"/>
    <n v="1425330960"/>
    <n v="1422393234"/>
    <b v="0"/>
    <n v="1"/>
    <b v="0"/>
    <s v="photography/nature"/>
    <n v="3.3333333333333332E-4"/>
    <n v="1"/>
    <x v="8"/>
    <x v="24"/>
  </r>
  <r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2"/>
    <x v="0"/>
    <s v="USD"/>
    <n v="1487844882"/>
    <n v="1487240082"/>
    <b v="0"/>
    <n v="0"/>
    <b v="0"/>
    <s v="photography/nature"/>
    <n v="0"/>
    <e v="#DIV/0!"/>
    <x v="8"/>
    <x v="24"/>
  </r>
  <r>
    <x v="2"/>
    <x v="0"/>
    <s v="USD"/>
    <n v="1447020620"/>
    <n v="1444425020"/>
    <b v="0"/>
    <n v="1"/>
    <b v="0"/>
    <s v="photography/nature"/>
    <n v="8.5714285714285715E-2"/>
    <n v="60"/>
    <x v="8"/>
    <x v="24"/>
  </r>
  <r>
    <x v="2"/>
    <x v="0"/>
    <s v="USD"/>
    <n v="1446524159"/>
    <n v="1443928559"/>
    <b v="0"/>
    <n v="6"/>
    <b v="0"/>
    <s v="photography/nature"/>
    <n v="0.34"/>
    <n v="28.333333333333332"/>
    <x v="8"/>
    <x v="24"/>
  </r>
  <r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2"/>
    <x v="0"/>
    <s v="USD"/>
    <n v="1432756039"/>
    <n v="1430164039"/>
    <b v="0"/>
    <n v="0"/>
    <b v="0"/>
    <s v="photography/nature"/>
    <n v="0"/>
    <e v="#DIV/0!"/>
    <x v="8"/>
    <x v="24"/>
  </r>
  <r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2"/>
    <x v="0"/>
    <s v="USD"/>
    <n v="1441176447"/>
    <n v="1438584447"/>
    <b v="0"/>
    <n v="0"/>
    <b v="0"/>
    <s v="photography/nature"/>
    <n v="0"/>
    <e v="#DIV/0!"/>
    <x v="8"/>
    <x v="24"/>
  </r>
  <r>
    <x v="2"/>
    <x v="2"/>
    <s v="AUD"/>
    <n v="1438495390"/>
    <n v="1435903390"/>
    <b v="0"/>
    <n v="0"/>
    <b v="0"/>
    <s v="photography/nature"/>
    <n v="0"/>
    <e v="#DIV/0!"/>
    <x v="8"/>
    <x v="24"/>
  </r>
  <r>
    <x v="2"/>
    <x v="0"/>
    <s v="USD"/>
    <n v="1442509200"/>
    <n v="1440513832"/>
    <b v="0"/>
    <n v="0"/>
    <b v="0"/>
    <s v="photography/nature"/>
    <n v="0"/>
    <e v="#DIV/0!"/>
    <x v="8"/>
    <x v="24"/>
  </r>
  <r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2"/>
    <x v="0"/>
    <s v="USD"/>
    <n v="1411227633"/>
    <n v="1408549233"/>
    <b v="0"/>
    <n v="1"/>
    <b v="0"/>
    <s v="photography/nature"/>
    <n v="0.04"/>
    <n v="100"/>
    <x v="8"/>
    <x v="24"/>
  </r>
  <r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2"/>
    <x v="0"/>
    <s v="USD"/>
    <n v="1430270199"/>
    <n v="1428974199"/>
    <b v="0"/>
    <n v="1"/>
    <b v="0"/>
    <s v="photography/nature"/>
    <n v="3.3333333333333335E-3"/>
    <n v="50"/>
    <x v="8"/>
    <x v="24"/>
  </r>
  <r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"/>
    <x v="0"/>
    <s v="USD"/>
    <n v="1259715000"/>
    <n v="1253712916"/>
    <b v="0"/>
    <n v="0"/>
    <b v="0"/>
    <s v="publishing/art books"/>
    <n v="0"/>
    <e v="#DIV/0!"/>
    <x v="3"/>
    <x v="25"/>
  </r>
  <r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"/>
    <x v="0"/>
    <s v="USD"/>
    <n v="1432843500"/>
    <n v="1430124509"/>
    <b v="0"/>
    <n v="1"/>
    <b v="0"/>
    <s v="publishing/art books"/>
    <n v="1E-3"/>
    <n v="10"/>
    <x v="3"/>
    <x v="25"/>
  </r>
  <r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"/>
    <x v="0"/>
    <s v="USD"/>
    <n v="1369498714"/>
    <n v="1366906714"/>
    <b v="0"/>
    <n v="0"/>
    <b v="0"/>
    <s v="publishing/art books"/>
    <n v="0"/>
    <e v="#DIV/0!"/>
    <x v="3"/>
    <x v="25"/>
  </r>
  <r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"/>
    <x v="0"/>
    <s v="USD"/>
    <n v="1435698368"/>
    <n v="1431810368"/>
    <b v="0"/>
    <n v="10"/>
    <b v="0"/>
    <s v="publishing/art books"/>
    <n v="0.13"/>
    <n v="65"/>
    <x v="3"/>
    <x v="25"/>
  </r>
  <r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"/>
    <x v="0"/>
    <s v="USD"/>
    <n v="1337562726"/>
    <n v="1332378726"/>
    <b v="0"/>
    <n v="0"/>
    <b v="0"/>
    <s v="publishing/art books"/>
    <n v="0"/>
    <e v="#DIV/0!"/>
    <x v="3"/>
    <x v="25"/>
  </r>
  <r>
    <x v="2"/>
    <x v="1"/>
    <s v="GBP"/>
    <n v="1450521990"/>
    <n v="1447757190"/>
    <b v="0"/>
    <n v="1"/>
    <b v="0"/>
    <s v="photography/places"/>
    <n v="5.0000000000000001E-3"/>
    <n v="5"/>
    <x v="8"/>
    <x v="26"/>
  </r>
  <r>
    <x v="2"/>
    <x v="0"/>
    <s v="USD"/>
    <n v="1445894400"/>
    <n v="1440961053"/>
    <b v="0"/>
    <n v="3"/>
    <b v="0"/>
    <s v="photography/places"/>
    <n v="9.2999999999999999E-2"/>
    <n v="31"/>
    <x v="8"/>
    <x v="26"/>
  </r>
  <r>
    <x v="2"/>
    <x v="1"/>
    <s v="GBP"/>
    <n v="1411681391"/>
    <n v="1409089391"/>
    <b v="0"/>
    <n v="1"/>
    <b v="0"/>
    <s v="photography/places"/>
    <n v="7.5000000000000002E-4"/>
    <n v="15"/>
    <x v="8"/>
    <x v="26"/>
  </r>
  <r>
    <x v="2"/>
    <x v="0"/>
    <s v="USD"/>
    <n v="1401464101"/>
    <n v="1400600101"/>
    <b v="0"/>
    <n v="0"/>
    <b v="0"/>
    <s v="photography/places"/>
    <n v="0"/>
    <e v="#DIV/0!"/>
    <x v="8"/>
    <x v="26"/>
  </r>
  <r>
    <x v="2"/>
    <x v="5"/>
    <s v="CAD"/>
    <n v="1482663600"/>
    <n v="1480800568"/>
    <b v="0"/>
    <n v="12"/>
    <b v="0"/>
    <s v="photography/places"/>
    <n v="0.79"/>
    <n v="131.66666666666666"/>
    <x v="8"/>
    <x v="26"/>
  </r>
  <r>
    <x v="2"/>
    <x v="0"/>
    <s v="USD"/>
    <n v="1428197422"/>
    <n v="1425609022"/>
    <b v="0"/>
    <n v="0"/>
    <b v="0"/>
    <s v="photography/places"/>
    <n v="0"/>
    <e v="#DIV/0!"/>
    <x v="8"/>
    <x v="26"/>
  </r>
  <r>
    <x v="2"/>
    <x v="0"/>
    <s v="USD"/>
    <n v="1418510965"/>
    <n v="1415918965"/>
    <b v="0"/>
    <n v="1"/>
    <b v="0"/>
    <s v="photography/places"/>
    <n v="1.3333333333333334E-4"/>
    <n v="1"/>
    <x v="8"/>
    <x v="26"/>
  </r>
  <r>
    <x v="2"/>
    <x v="0"/>
    <s v="USD"/>
    <n v="1422735120"/>
    <n v="1420091999"/>
    <b v="0"/>
    <n v="0"/>
    <b v="0"/>
    <s v="photography/places"/>
    <n v="0"/>
    <e v="#DIV/0!"/>
    <x v="8"/>
    <x v="26"/>
  </r>
  <r>
    <x v="2"/>
    <x v="0"/>
    <s v="USD"/>
    <n v="1444433886"/>
    <n v="1441841886"/>
    <b v="0"/>
    <n v="0"/>
    <b v="0"/>
    <s v="photography/places"/>
    <n v="0"/>
    <e v="#DIV/0!"/>
    <x v="8"/>
    <x v="26"/>
  </r>
  <r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2"/>
    <x v="0"/>
    <s v="USD"/>
    <n v="1427503485"/>
    <n v="1423619085"/>
    <b v="0"/>
    <n v="0"/>
    <b v="0"/>
    <s v="photography/places"/>
    <n v="0"/>
    <e v="#DIV/0!"/>
    <x v="8"/>
    <x v="26"/>
  </r>
  <r>
    <x v="2"/>
    <x v="0"/>
    <s v="USD"/>
    <n v="1425154655"/>
    <n v="1422562655"/>
    <b v="0"/>
    <n v="3"/>
    <b v="0"/>
    <s v="photography/places"/>
    <n v="1.3636363636363637E-4"/>
    <n v="1"/>
    <x v="8"/>
    <x v="26"/>
  </r>
  <r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2"/>
    <x v="0"/>
    <s v="USD"/>
    <n v="1403122380"/>
    <n v="1400634728"/>
    <b v="0"/>
    <n v="7"/>
    <b v="0"/>
    <s v="photography/places"/>
    <n v="2.8E-3"/>
    <n v="40"/>
    <x v="8"/>
    <x v="26"/>
  </r>
  <r>
    <x v="2"/>
    <x v="1"/>
    <s v="GBP"/>
    <n v="1418469569"/>
    <n v="1414577969"/>
    <b v="0"/>
    <n v="3"/>
    <b v="0"/>
    <s v="photography/places"/>
    <n v="2.3076923076923078E-2"/>
    <n v="25"/>
    <x v="8"/>
    <x v="26"/>
  </r>
  <r>
    <x v="2"/>
    <x v="0"/>
    <s v="USD"/>
    <n v="1474360197"/>
    <n v="1471768197"/>
    <b v="0"/>
    <n v="0"/>
    <b v="0"/>
    <s v="photography/places"/>
    <n v="0"/>
    <e v="#DIV/0!"/>
    <x v="8"/>
    <x v="26"/>
  </r>
  <r>
    <x v="2"/>
    <x v="0"/>
    <s v="USD"/>
    <n v="1437926458"/>
    <n v="1432742458"/>
    <b v="0"/>
    <n v="1"/>
    <b v="0"/>
    <s v="photography/places"/>
    <n v="1.25E-3"/>
    <n v="1"/>
    <x v="8"/>
    <x v="26"/>
  </r>
  <r>
    <x v="2"/>
    <x v="1"/>
    <s v="GBP"/>
    <n v="1460116576"/>
    <n v="1457528176"/>
    <b v="0"/>
    <n v="0"/>
    <b v="0"/>
    <s v="photography/places"/>
    <n v="0"/>
    <e v="#DIV/0!"/>
    <x v="8"/>
    <x v="26"/>
  </r>
  <r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0"/>
    <x v="0"/>
    <s v="USD"/>
    <n v="1304561633"/>
    <n v="1301969633"/>
    <b v="0"/>
    <n v="56"/>
    <b v="1"/>
    <s v="music/rock"/>
    <n v="1.082492"/>
    <n v="48.325535714285714"/>
    <x v="4"/>
    <x v="11"/>
  </r>
  <r>
    <x v="0"/>
    <x v="0"/>
    <s v="USD"/>
    <n v="1318633200"/>
    <n v="1314947317"/>
    <b v="0"/>
    <n v="32"/>
    <b v="1"/>
    <s v="music/rock"/>
    <n v="1.0016666666666667"/>
    <n v="46.953125"/>
    <x v="4"/>
    <x v="11"/>
  </r>
  <r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0"/>
    <x v="0"/>
    <s v="USD"/>
    <n v="1300930838"/>
    <n v="1293158438"/>
    <b v="0"/>
    <n v="92"/>
    <b v="1"/>
    <s v="music/rock"/>
    <n v="1.01004125"/>
    <n v="87.829673913043479"/>
    <x v="4"/>
    <x v="11"/>
  </r>
  <r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0"/>
    <x v="0"/>
    <s v="USD"/>
    <n v="1388553960"/>
    <n v="1385754986"/>
    <b v="0"/>
    <n v="23"/>
    <b v="1"/>
    <s v="music/rock"/>
    <n v="1.0125"/>
    <n v="52.826086956521742"/>
    <x v="4"/>
    <x v="11"/>
  </r>
  <r>
    <x v="0"/>
    <x v="0"/>
    <s v="USD"/>
    <n v="1320220800"/>
    <n v="1315612909"/>
    <b v="0"/>
    <n v="4"/>
    <b v="1"/>
    <s v="music/rock"/>
    <n v="1.1833333333333333"/>
    <n v="443.75"/>
    <x v="4"/>
    <x v="11"/>
  </r>
  <r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0"/>
    <x v="0"/>
    <s v="USD"/>
    <n v="1370390432"/>
    <n v="1368576032"/>
    <b v="0"/>
    <n v="27"/>
    <b v="1"/>
    <s v="music/rock"/>
    <n v="1.25125"/>
    <n v="37.074074074074076"/>
    <x v="4"/>
    <x v="11"/>
  </r>
  <r>
    <x v="0"/>
    <x v="0"/>
    <s v="USD"/>
    <n v="1357160384"/>
    <n v="1354568384"/>
    <b v="0"/>
    <n v="11"/>
    <b v="1"/>
    <s v="music/rock"/>
    <n v="1.1000000000000001"/>
    <n v="50"/>
    <x v="4"/>
    <x v="11"/>
  </r>
  <r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0"/>
    <x v="0"/>
    <s v="USD"/>
    <n v="1353621600"/>
    <n v="1350061821"/>
    <b v="0"/>
    <n v="157"/>
    <b v="1"/>
    <s v="music/rock"/>
    <n v="1.042"/>
    <n v="66.369426751592357"/>
    <x v="4"/>
    <x v="11"/>
  </r>
  <r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0"/>
    <x v="0"/>
    <s v="USD"/>
    <n v="1338177540"/>
    <n v="1333550015"/>
    <b v="0"/>
    <n v="37"/>
    <b v="1"/>
    <s v="music/rock"/>
    <n v="1.212"/>
    <n v="163.78378378378378"/>
    <x v="4"/>
    <x v="11"/>
  </r>
  <r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0"/>
    <x v="0"/>
    <s v="USD"/>
    <n v="1357721335"/>
    <n v="1354265335"/>
    <b v="0"/>
    <n v="25"/>
    <b v="1"/>
    <s v="music/rock"/>
    <n v="1.18"/>
    <n v="47.2"/>
    <x v="4"/>
    <x v="11"/>
  </r>
  <r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0"/>
    <x v="0"/>
    <s v="USD"/>
    <n v="1353905940"/>
    <n v="1351011489"/>
    <b v="0"/>
    <n v="38"/>
    <b v="1"/>
    <s v="music/rock"/>
    <n v="1.17"/>
    <n v="61.578947368421055"/>
    <x v="4"/>
    <x v="11"/>
  </r>
  <r>
    <x v="0"/>
    <x v="0"/>
    <s v="USD"/>
    <n v="1403026882"/>
    <n v="1400175682"/>
    <b v="0"/>
    <n v="88"/>
    <b v="1"/>
    <s v="music/rock"/>
    <n v="1.00925"/>
    <n v="45.875"/>
    <x v="4"/>
    <x v="11"/>
  </r>
  <r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0"/>
    <x v="0"/>
    <s v="USD"/>
    <n v="1326690000"/>
    <n v="1324329156"/>
    <b v="0"/>
    <n v="58"/>
    <b v="1"/>
    <s v="music/rock"/>
    <n v="1"/>
    <n v="172.41379310344828"/>
    <x v="4"/>
    <x v="11"/>
  </r>
  <r>
    <x v="0"/>
    <x v="0"/>
    <s v="USD"/>
    <n v="1306994340"/>
    <n v="1303706001"/>
    <b v="0"/>
    <n v="32"/>
    <b v="1"/>
    <s v="music/rock"/>
    <n v="1.0049999999999999"/>
    <n v="62.8125"/>
    <x v="4"/>
    <x v="11"/>
  </r>
  <r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0"/>
    <x v="0"/>
    <s v="USD"/>
    <n v="1262302740"/>
    <n v="1257444140"/>
    <b v="0"/>
    <n v="15"/>
    <b v="1"/>
    <s v="music/rock"/>
    <n v="1.038"/>
    <n v="34.6"/>
    <x v="4"/>
    <x v="11"/>
  </r>
  <r>
    <x v="0"/>
    <x v="0"/>
    <s v="USD"/>
    <n v="1362086700"/>
    <n v="1358180968"/>
    <b v="0"/>
    <n v="27"/>
    <b v="1"/>
    <s v="music/rock"/>
    <n v="1.05"/>
    <n v="38.888888888888886"/>
    <x v="4"/>
    <x v="11"/>
  </r>
  <r>
    <x v="0"/>
    <x v="0"/>
    <s v="USD"/>
    <n v="1330789165"/>
    <n v="1328197165"/>
    <b v="0"/>
    <n v="19"/>
    <b v="1"/>
    <s v="music/rock"/>
    <n v="1"/>
    <n v="94.736842105263165"/>
    <x v="4"/>
    <x v="11"/>
  </r>
  <r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0"/>
    <x v="0"/>
    <s v="USD"/>
    <n v="1418998744"/>
    <n v="1416406744"/>
    <b v="0"/>
    <n v="26"/>
    <b v="1"/>
    <s v="music/pop"/>
    <n v="1.014"/>
    <n v="97.5"/>
    <x v="4"/>
    <x v="27"/>
  </r>
  <r>
    <x v="0"/>
    <x v="0"/>
    <s v="USD"/>
    <n v="1308011727"/>
    <n v="1306283727"/>
    <b v="0"/>
    <n v="28"/>
    <b v="1"/>
    <s v="music/pop"/>
    <n v="1"/>
    <n v="42.857142857142854"/>
    <x v="4"/>
    <x v="27"/>
  </r>
  <r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0"/>
    <x v="0"/>
    <s v="USD"/>
    <n v="1353551160"/>
    <n v="1348363560"/>
    <b v="0"/>
    <n v="128"/>
    <b v="1"/>
    <s v="music/pop"/>
    <n v="1.095"/>
    <n v="85.546875"/>
    <x v="4"/>
    <x v="27"/>
  </r>
  <r>
    <x v="0"/>
    <x v="0"/>
    <s v="USD"/>
    <n v="1379515740"/>
    <n v="1378306140"/>
    <b v="0"/>
    <n v="10"/>
    <b v="1"/>
    <s v="music/pop"/>
    <n v="1.1080000000000001"/>
    <n v="554"/>
    <x v="4"/>
    <x v="27"/>
  </r>
  <r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0"/>
    <x v="0"/>
    <s v="USD"/>
    <n v="1381314437"/>
    <n v="1378722437"/>
    <b v="0"/>
    <n v="32"/>
    <b v="1"/>
    <s v="music/pop"/>
    <n v="1.4155"/>
    <n v="88.46875"/>
    <x v="4"/>
    <x v="27"/>
  </r>
  <r>
    <x v="0"/>
    <x v="0"/>
    <s v="USD"/>
    <n v="1303801140"/>
    <n v="1300916220"/>
    <b v="0"/>
    <n v="20"/>
    <b v="1"/>
    <s v="music/pop"/>
    <n v="1.0075000000000001"/>
    <n v="100.75"/>
    <x v="4"/>
    <x v="27"/>
  </r>
  <r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0"/>
    <x v="13"/>
    <s v="EUR"/>
    <n v="1462053540"/>
    <n v="1459355950"/>
    <b v="0"/>
    <n v="36"/>
    <b v="1"/>
    <s v="music/pop"/>
    <n v="12.5375"/>
    <n v="27.861111111111111"/>
    <x v="4"/>
    <x v="27"/>
  </r>
  <r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0"/>
    <x v="0"/>
    <s v="USD"/>
    <n v="1325310336"/>
    <n v="1320122736"/>
    <b v="0"/>
    <n v="62"/>
    <b v="1"/>
    <s v="music/pop"/>
    <n v="1.026375"/>
    <n v="132.43548387096774"/>
    <x v="4"/>
    <x v="27"/>
  </r>
  <r>
    <x v="0"/>
    <x v="0"/>
    <s v="USD"/>
    <n v="1422750707"/>
    <n v="1420158707"/>
    <b v="0"/>
    <n v="32"/>
    <b v="1"/>
    <s v="music/pop"/>
    <n v="1.08"/>
    <n v="33.75"/>
    <x v="4"/>
    <x v="27"/>
  </r>
  <r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0"/>
    <x v="0"/>
    <s v="USD"/>
    <n v="1364447073"/>
    <n v="1361858673"/>
    <b v="0"/>
    <n v="98"/>
    <b v="1"/>
    <s v="music/pop"/>
    <n v="1.6088"/>
    <n v="41.04081632653061"/>
    <x v="4"/>
    <x v="27"/>
  </r>
  <r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0"/>
    <x v="0"/>
    <s v="USD"/>
    <n v="1322454939"/>
    <n v="1319859339"/>
    <b v="0"/>
    <n v="116"/>
    <b v="1"/>
    <s v="music/pop"/>
    <n v="1.026375"/>
    <n v="70.784482758620683"/>
    <x v="4"/>
    <x v="27"/>
  </r>
  <r>
    <x v="0"/>
    <x v="0"/>
    <s v="USD"/>
    <n v="1464729276"/>
    <n v="1459545276"/>
    <b v="0"/>
    <n v="52"/>
    <b v="1"/>
    <s v="music/pop"/>
    <n v="1.3975"/>
    <n v="53.75"/>
    <x v="4"/>
    <x v="27"/>
  </r>
  <r>
    <x v="0"/>
    <x v="0"/>
    <s v="USD"/>
    <n v="1278302400"/>
    <n v="1273961999"/>
    <b v="0"/>
    <n v="23"/>
    <b v="1"/>
    <s v="music/pop"/>
    <n v="1.026"/>
    <n v="44.608695652173914"/>
    <x v="4"/>
    <x v="27"/>
  </r>
  <r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0"/>
    <x v="0"/>
    <s v="USD"/>
    <n v="1318802580"/>
    <n v="1316194540"/>
    <b v="0"/>
    <n v="34"/>
    <b v="1"/>
    <s v="music/pop"/>
    <n v="1.37416"/>
    <n v="40.416470588235299"/>
    <x v="4"/>
    <x v="27"/>
  </r>
  <r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0"/>
    <x v="0"/>
    <s v="USD"/>
    <n v="1311298745"/>
    <n v="1309311545"/>
    <b v="0"/>
    <n v="56"/>
    <b v="1"/>
    <s v="music/pop"/>
    <n v="1.75"/>
    <n v="62.5"/>
    <x v="4"/>
    <x v="27"/>
  </r>
  <r>
    <x v="0"/>
    <x v="0"/>
    <s v="USD"/>
    <n v="1405188667"/>
    <n v="1402596667"/>
    <b v="0"/>
    <n v="25"/>
    <b v="1"/>
    <s v="music/pop"/>
    <n v="1.175"/>
    <n v="47"/>
    <x v="4"/>
    <x v="27"/>
  </r>
  <r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3"/>
    <x v="0"/>
    <s v="USD"/>
    <n v="1492142860"/>
    <n v="1486962460"/>
    <b v="0"/>
    <n v="0"/>
    <b v="0"/>
    <s v="music/faith"/>
    <n v="0"/>
    <e v="#DIV/0!"/>
    <x v="4"/>
    <x v="28"/>
  </r>
  <r>
    <x v="3"/>
    <x v="6"/>
    <s v="EUR"/>
    <n v="1491590738"/>
    <n v="1489517138"/>
    <b v="0"/>
    <n v="10"/>
    <b v="0"/>
    <s v="music/faith"/>
    <n v="0.21714285714285714"/>
    <n v="76"/>
    <x v="4"/>
    <x v="28"/>
  </r>
  <r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3"/>
    <x v="0"/>
    <s v="USD"/>
    <n v="1490331623"/>
    <n v="1487743223"/>
    <b v="0"/>
    <n v="15"/>
    <b v="0"/>
    <s v="music/faith"/>
    <n v="1.0285714285714285"/>
    <n v="24"/>
    <x v="4"/>
    <x v="28"/>
  </r>
  <r>
    <x v="3"/>
    <x v="5"/>
    <s v="CAD"/>
    <n v="1493320519"/>
    <n v="1488140119"/>
    <b v="0"/>
    <n v="1"/>
    <b v="0"/>
    <s v="music/faith"/>
    <n v="3.5999999999999999E-3"/>
    <n v="18"/>
    <x v="4"/>
    <x v="28"/>
  </r>
  <r>
    <x v="3"/>
    <x v="0"/>
    <s v="USD"/>
    <n v="1491855300"/>
    <n v="1488935245"/>
    <b v="0"/>
    <n v="39"/>
    <b v="0"/>
    <s v="music/faith"/>
    <n v="0.3125"/>
    <n v="80.128205128205124"/>
    <x v="4"/>
    <x v="28"/>
  </r>
  <r>
    <x v="3"/>
    <x v="0"/>
    <s v="USD"/>
    <n v="1491738594"/>
    <n v="1489150194"/>
    <b v="0"/>
    <n v="7"/>
    <b v="0"/>
    <s v="music/faith"/>
    <n v="0.443"/>
    <n v="253.14285714285714"/>
    <x v="4"/>
    <x v="28"/>
  </r>
  <r>
    <x v="3"/>
    <x v="0"/>
    <s v="USD"/>
    <n v="1489700230"/>
    <n v="1487111830"/>
    <b v="0"/>
    <n v="14"/>
    <b v="0"/>
    <s v="music/faith"/>
    <n v="1"/>
    <n v="171.42857142857142"/>
    <x v="4"/>
    <x v="28"/>
  </r>
  <r>
    <x v="3"/>
    <x v="0"/>
    <s v="USD"/>
    <n v="1491470442"/>
    <n v="1488882042"/>
    <b v="0"/>
    <n v="11"/>
    <b v="0"/>
    <s v="music/faith"/>
    <n v="0.254"/>
    <n v="57.727272727272727"/>
    <x v="4"/>
    <x v="28"/>
  </r>
  <r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3"/>
    <x v="1"/>
    <s v="GBP"/>
    <n v="1491768000"/>
    <n v="1489097112"/>
    <b v="0"/>
    <n v="8"/>
    <b v="0"/>
    <s v="music/faith"/>
    <n v="9.3333333333333338E-2"/>
    <n v="35"/>
    <x v="4"/>
    <x v="28"/>
  </r>
  <r>
    <x v="3"/>
    <x v="0"/>
    <s v="USD"/>
    <n v="1490589360"/>
    <n v="1488038674"/>
    <b v="0"/>
    <n v="1"/>
    <b v="0"/>
    <s v="music/faith"/>
    <n v="5.0000000000000001E-4"/>
    <n v="5"/>
    <x v="4"/>
    <x v="28"/>
  </r>
  <r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3"/>
    <x v="0"/>
    <s v="USD"/>
    <n v="1491007211"/>
    <n v="1488418811"/>
    <b v="0"/>
    <n v="0"/>
    <b v="0"/>
    <s v="music/faith"/>
    <n v="0"/>
    <e v="#DIV/0!"/>
    <x v="4"/>
    <x v="28"/>
  </r>
  <r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3"/>
    <x v="0"/>
    <s v="USD"/>
    <n v="1490499180"/>
    <n v="1488430760"/>
    <b v="0"/>
    <n v="0"/>
    <b v="0"/>
    <s v="music/faith"/>
    <n v="0"/>
    <e v="#DIV/0!"/>
    <x v="4"/>
    <x v="28"/>
  </r>
  <r>
    <x v="3"/>
    <x v="0"/>
    <s v="USD"/>
    <n v="1491943445"/>
    <n v="1489351445"/>
    <b v="0"/>
    <n v="4"/>
    <b v="0"/>
    <s v="music/faith"/>
    <n v="4.2311459353574929E-2"/>
    <n v="54"/>
    <x v="4"/>
    <x v="28"/>
  </r>
  <r>
    <x v="3"/>
    <x v="0"/>
    <s v="USD"/>
    <n v="1491019200"/>
    <n v="1488418990"/>
    <b v="0"/>
    <n v="79"/>
    <b v="0"/>
    <s v="music/faith"/>
    <n v="0.2606"/>
    <n v="65.974683544303801"/>
    <x v="4"/>
    <x v="28"/>
  </r>
  <r>
    <x v="2"/>
    <x v="0"/>
    <s v="USD"/>
    <n v="1421337405"/>
    <n v="1418745405"/>
    <b v="0"/>
    <n v="2"/>
    <b v="0"/>
    <s v="music/faith"/>
    <n v="1.9801980198019802E-3"/>
    <n v="5"/>
    <x v="4"/>
    <x v="28"/>
  </r>
  <r>
    <x v="2"/>
    <x v="0"/>
    <s v="USD"/>
    <n v="1427745150"/>
    <n v="1425156750"/>
    <b v="0"/>
    <n v="1"/>
    <b v="0"/>
    <s v="music/faith"/>
    <n v="6.0606060606060605E-5"/>
    <n v="1"/>
    <x v="4"/>
    <x v="28"/>
  </r>
  <r>
    <x v="2"/>
    <x v="0"/>
    <s v="USD"/>
    <n v="1441003537"/>
    <n v="1435819537"/>
    <b v="0"/>
    <n v="2"/>
    <b v="0"/>
    <s v="music/faith"/>
    <n v="1.0200000000000001E-2"/>
    <n v="25.5"/>
    <x v="4"/>
    <x v="28"/>
  </r>
  <r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2"/>
    <x v="0"/>
    <s v="USD"/>
    <n v="1441814400"/>
    <n v="1440807846"/>
    <b v="0"/>
    <n v="0"/>
    <b v="0"/>
    <s v="music/faith"/>
    <n v="0"/>
    <e v="#DIV/0!"/>
    <x v="4"/>
    <x v="28"/>
  </r>
  <r>
    <x v="2"/>
    <x v="12"/>
    <s v="EUR"/>
    <n v="1440314472"/>
    <n v="1435130472"/>
    <b v="0"/>
    <n v="0"/>
    <b v="0"/>
    <s v="music/faith"/>
    <n v="0"/>
    <e v="#DIV/0!"/>
    <x v="4"/>
    <x v="28"/>
  </r>
  <r>
    <x v="2"/>
    <x v="0"/>
    <s v="USD"/>
    <n v="1459181895"/>
    <n v="1456593495"/>
    <b v="0"/>
    <n v="9"/>
    <b v="0"/>
    <s v="music/faith"/>
    <n v="9.74E-2"/>
    <n v="54.111111111111114"/>
    <x v="4"/>
    <x v="28"/>
  </r>
  <r>
    <x v="2"/>
    <x v="0"/>
    <s v="USD"/>
    <n v="1462135706"/>
    <n v="1458679706"/>
    <b v="0"/>
    <n v="0"/>
    <b v="0"/>
    <s v="music/faith"/>
    <n v="0"/>
    <e v="#DIV/0!"/>
    <x v="4"/>
    <x v="28"/>
  </r>
  <r>
    <x v="2"/>
    <x v="0"/>
    <s v="USD"/>
    <n v="1409513940"/>
    <n v="1405949514"/>
    <b v="0"/>
    <n v="4"/>
    <b v="0"/>
    <s v="music/faith"/>
    <n v="4.8571428571428571E-2"/>
    <n v="21.25"/>
    <x v="4"/>
    <x v="28"/>
  </r>
  <r>
    <x v="2"/>
    <x v="12"/>
    <s v="EUR"/>
    <n v="1453122000"/>
    <n v="1449151888"/>
    <b v="0"/>
    <n v="1"/>
    <b v="0"/>
    <s v="music/faith"/>
    <n v="6.7999999999999996E-3"/>
    <n v="34"/>
    <x v="4"/>
    <x v="28"/>
  </r>
  <r>
    <x v="2"/>
    <x v="0"/>
    <s v="USD"/>
    <n v="1409585434"/>
    <n v="1406907034"/>
    <b v="0"/>
    <n v="2"/>
    <b v="0"/>
    <s v="music/faith"/>
    <n v="0.105"/>
    <n v="525"/>
    <x v="4"/>
    <x v="28"/>
  </r>
  <r>
    <x v="2"/>
    <x v="0"/>
    <s v="USD"/>
    <n v="1435701353"/>
    <n v="1430517353"/>
    <b v="0"/>
    <n v="0"/>
    <b v="0"/>
    <s v="music/faith"/>
    <n v="0"/>
    <e v="#DIV/0!"/>
    <x v="4"/>
    <x v="28"/>
  </r>
  <r>
    <x v="2"/>
    <x v="0"/>
    <s v="USD"/>
    <n v="1412536412"/>
    <n v="1409944412"/>
    <b v="0"/>
    <n v="1"/>
    <b v="0"/>
    <s v="music/faith"/>
    <n v="1.6666666666666666E-2"/>
    <n v="50"/>
    <x v="4"/>
    <x v="28"/>
  </r>
  <r>
    <x v="2"/>
    <x v="0"/>
    <s v="USD"/>
    <n v="1430517761"/>
    <n v="1427925761"/>
    <b v="0"/>
    <n v="17"/>
    <b v="0"/>
    <s v="music/faith"/>
    <n v="7.868E-2"/>
    <n v="115.70588235294117"/>
    <x v="4"/>
    <x v="28"/>
  </r>
  <r>
    <x v="2"/>
    <x v="0"/>
    <s v="USD"/>
    <n v="1427772120"/>
    <n v="1425186785"/>
    <b v="0"/>
    <n v="2"/>
    <b v="0"/>
    <s v="music/faith"/>
    <n v="2.2000000000000001E-3"/>
    <n v="5.5"/>
    <x v="4"/>
    <x v="28"/>
  </r>
  <r>
    <x v="2"/>
    <x v="0"/>
    <s v="USD"/>
    <n v="1481295099"/>
    <n v="1477835499"/>
    <b v="0"/>
    <n v="3"/>
    <b v="0"/>
    <s v="music/faith"/>
    <n v="7.4999999999999997E-2"/>
    <n v="50"/>
    <x v="4"/>
    <x v="28"/>
  </r>
  <r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2"/>
    <x v="0"/>
    <s v="USD"/>
    <n v="1463201940"/>
    <n v="1459435149"/>
    <b v="0"/>
    <n v="2"/>
    <b v="0"/>
    <s v="music/faith"/>
    <n v="2.142857142857143E-3"/>
    <n v="37.5"/>
    <x v="4"/>
    <x v="28"/>
  </r>
  <r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2"/>
    <x v="0"/>
    <s v="USD"/>
    <n v="1415562471"/>
    <n v="1412966871"/>
    <b v="0"/>
    <n v="8"/>
    <b v="0"/>
    <s v="music/faith"/>
    <n v="5.6250000000000001E-2"/>
    <n v="28.125"/>
    <x v="4"/>
    <x v="28"/>
  </r>
  <r>
    <x v="2"/>
    <x v="0"/>
    <s v="USD"/>
    <n v="1449831863"/>
    <n v="1447239863"/>
    <b v="0"/>
    <n v="0"/>
    <b v="0"/>
    <s v="music/faith"/>
    <n v="0"/>
    <e v="#DIV/0!"/>
    <x v="4"/>
    <x v="28"/>
  </r>
  <r>
    <x v="2"/>
    <x v="0"/>
    <s v="USD"/>
    <n v="1459642200"/>
    <n v="1456441429"/>
    <b v="0"/>
    <n v="1"/>
    <b v="0"/>
    <s v="music/faith"/>
    <n v="3.4722222222222224E-4"/>
    <n v="1"/>
    <x v="4"/>
    <x v="28"/>
  </r>
  <r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2"/>
    <x v="0"/>
    <s v="USD"/>
    <n v="1414707762"/>
    <n v="1412115762"/>
    <b v="0"/>
    <n v="4"/>
    <b v="0"/>
    <s v="music/faith"/>
    <n v="5.8333333333333336E-3"/>
    <n v="8.75"/>
    <x v="4"/>
    <x v="28"/>
  </r>
  <r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2"/>
    <x v="0"/>
    <s v="USD"/>
    <n v="1403906664"/>
    <n v="1401401064"/>
    <b v="0"/>
    <n v="16"/>
    <b v="0"/>
    <s v="music/faith"/>
    <n v="0.33784615384615385"/>
    <n v="137.25"/>
    <x v="4"/>
    <x v="28"/>
  </r>
  <r>
    <x v="2"/>
    <x v="1"/>
    <s v="GBP"/>
    <n v="1428231600"/>
    <n v="1423520177"/>
    <b v="0"/>
    <n v="1"/>
    <b v="0"/>
    <s v="music/faith"/>
    <n v="3.3333333333333332E-4"/>
    <n v="1"/>
    <x v="4"/>
    <x v="28"/>
  </r>
  <r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2"/>
    <x v="0"/>
    <s v="USD"/>
    <n v="1465521306"/>
    <n v="1460337306"/>
    <b v="0"/>
    <n v="0"/>
    <b v="0"/>
    <s v="music/faith"/>
    <n v="0"/>
    <e v="#DIV/0!"/>
    <x v="4"/>
    <x v="28"/>
  </r>
  <r>
    <x v="2"/>
    <x v="0"/>
    <s v="USD"/>
    <n v="1445738783"/>
    <n v="1443146783"/>
    <b v="0"/>
    <n v="0"/>
    <b v="0"/>
    <s v="music/faith"/>
    <n v="0"/>
    <e v="#DIV/0!"/>
    <x v="4"/>
    <x v="28"/>
  </r>
  <r>
    <x v="2"/>
    <x v="0"/>
    <s v="USD"/>
    <n v="1434034800"/>
    <n v="1432849552"/>
    <b v="0"/>
    <n v="0"/>
    <b v="0"/>
    <s v="music/faith"/>
    <n v="0"/>
    <e v="#DIV/0!"/>
    <x v="4"/>
    <x v="28"/>
  </r>
  <r>
    <x v="2"/>
    <x v="0"/>
    <s v="USD"/>
    <n v="1452920400"/>
    <n v="1447777481"/>
    <b v="0"/>
    <n v="0"/>
    <b v="0"/>
    <s v="music/faith"/>
    <n v="0"/>
    <e v="#DIV/0!"/>
    <x v="4"/>
    <x v="28"/>
  </r>
  <r>
    <x v="2"/>
    <x v="0"/>
    <s v="USD"/>
    <n v="1473802200"/>
    <n v="1472746374"/>
    <b v="0"/>
    <n v="0"/>
    <b v="0"/>
    <s v="music/faith"/>
    <n v="0"/>
    <e v="#DIV/0!"/>
    <x v="4"/>
    <x v="28"/>
  </r>
  <r>
    <x v="2"/>
    <x v="0"/>
    <s v="USD"/>
    <n v="1431046356"/>
    <n v="1428454356"/>
    <b v="0"/>
    <n v="1"/>
    <b v="0"/>
    <s v="music/faith"/>
    <n v="2.2222222222222223E-4"/>
    <n v="1"/>
    <x v="4"/>
    <x v="28"/>
  </r>
  <r>
    <x v="2"/>
    <x v="0"/>
    <s v="USD"/>
    <n v="1470598345"/>
    <n v="1468006345"/>
    <b v="0"/>
    <n v="2"/>
    <b v="0"/>
    <s v="music/faith"/>
    <n v="0.11"/>
    <n v="55"/>
    <x v="4"/>
    <x v="28"/>
  </r>
  <r>
    <x v="2"/>
    <x v="0"/>
    <s v="USD"/>
    <n v="1447018833"/>
    <n v="1444423233"/>
    <b v="0"/>
    <n v="1"/>
    <b v="0"/>
    <s v="music/faith"/>
    <n v="7.3333333333333332E-3"/>
    <n v="22"/>
    <x v="4"/>
    <x v="28"/>
  </r>
  <r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2"/>
    <x v="0"/>
    <s v="USD"/>
    <n v="1412283542"/>
    <n v="1409691542"/>
    <b v="0"/>
    <n v="1"/>
    <b v="0"/>
    <s v="music/faith"/>
    <n v="4.0000000000000001E-3"/>
    <n v="20"/>
    <x v="4"/>
    <x v="28"/>
  </r>
  <r>
    <x v="2"/>
    <x v="0"/>
    <s v="USD"/>
    <n v="1462391932"/>
    <n v="1457297932"/>
    <b v="0"/>
    <n v="1"/>
    <b v="0"/>
    <s v="music/faith"/>
    <n v="1E-3"/>
    <n v="1"/>
    <x v="4"/>
    <x v="28"/>
  </r>
  <r>
    <x v="2"/>
    <x v="0"/>
    <s v="USD"/>
    <n v="1437075422"/>
    <n v="1434483422"/>
    <b v="0"/>
    <n v="0"/>
    <b v="0"/>
    <s v="music/faith"/>
    <n v="0"/>
    <e v="#DIV/0!"/>
    <x v="4"/>
    <x v="28"/>
  </r>
  <r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0"/>
    <x v="0"/>
    <s v="USD"/>
    <n v="1444071361"/>
    <n v="1441479361"/>
    <b v="0"/>
    <n v="4"/>
    <b v="1"/>
    <s v="photography/photobooks"/>
    <n v="1.2"/>
    <n v="7.5"/>
    <x v="8"/>
    <x v="20"/>
  </r>
  <r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0"/>
    <x v="0"/>
    <s v="USD"/>
    <n v="1457739245"/>
    <n v="1455147245"/>
    <b v="0"/>
    <n v="25"/>
    <b v="1"/>
    <s v="photography/photobooks"/>
    <n v="8.85"/>
    <n v="35.4"/>
    <x v="8"/>
    <x v="20"/>
  </r>
  <r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2"/>
    <x v="2"/>
    <s v="AUD"/>
    <n v="1408999088"/>
    <n v="1407184688"/>
    <b v="1"/>
    <n v="0"/>
    <b v="0"/>
    <s v="photography/photobooks"/>
    <n v="0"/>
    <e v="#DIV/0!"/>
    <x v="8"/>
    <x v="20"/>
  </r>
  <r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2"/>
    <x v="1"/>
    <s v="GBP"/>
    <n v="1412090349"/>
    <n v="1409066349"/>
    <b v="1"/>
    <n v="8"/>
    <b v="0"/>
    <s v="photography/photobooks"/>
    <n v="2.955E-2"/>
    <n v="73.875"/>
    <x v="8"/>
    <x v="20"/>
  </r>
  <r>
    <x v="2"/>
    <x v="0"/>
    <s v="USD"/>
    <n v="1411868313"/>
    <n v="1409276313"/>
    <b v="1"/>
    <n v="8"/>
    <b v="0"/>
    <s v="photography/photobooks"/>
    <n v="0.1106"/>
    <n v="69.125"/>
    <x v="8"/>
    <x v="20"/>
  </r>
  <r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2"/>
    <x v="1"/>
    <s v="GBP"/>
    <n v="1407532812"/>
    <n v="1404940812"/>
    <b v="0"/>
    <n v="0"/>
    <b v="0"/>
    <s v="photography/photobooks"/>
    <n v="0"/>
    <e v="#DIV/0!"/>
    <x v="8"/>
    <x v="20"/>
  </r>
  <r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2"/>
    <x v="0"/>
    <s v="USD"/>
    <n v="1435787137"/>
    <n v="1434577537"/>
    <b v="0"/>
    <n v="0"/>
    <b v="0"/>
    <s v="photography/photobooks"/>
    <n v="0"/>
    <e v="#DIV/0!"/>
    <x v="8"/>
    <x v="20"/>
  </r>
  <r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2"/>
    <x v="0"/>
    <s v="USD"/>
    <n v="1428035850"/>
    <n v="1425447450"/>
    <b v="0"/>
    <n v="0"/>
    <b v="0"/>
    <s v="photography/photobooks"/>
    <n v="0"/>
    <e v="#DIV/0!"/>
    <x v="8"/>
    <x v="20"/>
  </r>
  <r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0"/>
    <x v="0"/>
    <s v="USD"/>
    <n v="1330760367"/>
    <n v="1326872367"/>
    <b v="0"/>
    <n v="57"/>
    <b v="1"/>
    <s v="music/rock"/>
    <n v="1.3489"/>
    <n v="59.162280701754383"/>
    <x v="4"/>
    <x v="11"/>
  </r>
  <r>
    <x v="0"/>
    <x v="5"/>
    <s v="CAD"/>
    <n v="1391194860"/>
    <n v="1388084862"/>
    <b v="0"/>
    <n v="11"/>
    <b v="1"/>
    <s v="music/rock"/>
    <n v="1"/>
    <n v="27.272727272727273"/>
    <x v="4"/>
    <x v="11"/>
  </r>
  <r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0"/>
    <x v="0"/>
    <s v="USD"/>
    <n v="1389146880"/>
    <n v="1387403967"/>
    <b v="0"/>
    <n v="40"/>
    <b v="1"/>
    <s v="music/rock"/>
    <n v="1.0006666666666666"/>
    <n v="75.05"/>
    <x v="4"/>
    <x v="11"/>
  </r>
  <r>
    <x v="0"/>
    <x v="0"/>
    <s v="USD"/>
    <n v="1373572903"/>
    <n v="1371585703"/>
    <b v="0"/>
    <n v="50"/>
    <b v="1"/>
    <s v="music/rock"/>
    <n v="1.0505"/>
    <n v="42.02"/>
    <x v="4"/>
    <x v="11"/>
  </r>
  <r>
    <x v="0"/>
    <x v="0"/>
    <s v="USD"/>
    <n v="1392675017"/>
    <n v="1390083017"/>
    <b v="0"/>
    <n v="38"/>
    <b v="1"/>
    <s v="music/rock"/>
    <n v="1.01"/>
    <n v="53.157894736842103"/>
    <x v="4"/>
    <x v="11"/>
  </r>
  <r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0"/>
    <x v="0"/>
    <s v="USD"/>
    <n v="1399672800"/>
    <n v="1396906530"/>
    <b v="0"/>
    <n v="48"/>
    <b v="1"/>
    <s v="music/rock"/>
    <n v="1.0016"/>
    <n v="417.33333333333331"/>
    <x v="4"/>
    <x v="11"/>
  </r>
  <r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0"/>
    <x v="0"/>
    <s v="USD"/>
    <n v="1336866863"/>
    <n v="1335570863"/>
    <b v="0"/>
    <n v="14"/>
    <b v="1"/>
    <s v="music/rock"/>
    <n v="1.03"/>
    <n v="73.571428571428569"/>
    <x v="4"/>
    <x v="11"/>
  </r>
  <r>
    <x v="0"/>
    <x v="0"/>
    <s v="USD"/>
    <n v="1299243427"/>
    <n v="1296651427"/>
    <b v="0"/>
    <n v="20"/>
    <b v="1"/>
    <s v="music/rock"/>
    <n v="1.4285714285714286"/>
    <n v="25"/>
    <x v="4"/>
    <x v="11"/>
  </r>
  <r>
    <x v="0"/>
    <x v="0"/>
    <s v="USD"/>
    <n v="1362211140"/>
    <n v="1359421403"/>
    <b v="0"/>
    <n v="25"/>
    <b v="1"/>
    <s v="music/rock"/>
    <n v="2.625"/>
    <n v="42"/>
    <x v="4"/>
    <x v="11"/>
  </r>
  <r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0"/>
    <x v="1"/>
    <s v="GBP"/>
    <n v="1459439471"/>
    <n v="1456851071"/>
    <b v="0"/>
    <n v="11"/>
    <b v="1"/>
    <s v="music/rock"/>
    <n v="1.04"/>
    <n v="47.272727272727273"/>
    <x v="4"/>
    <x v="11"/>
  </r>
  <r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0"/>
    <x v="0"/>
    <s v="USD"/>
    <n v="1317438000"/>
    <n v="1314989557"/>
    <b v="0"/>
    <n v="28"/>
    <b v="1"/>
    <s v="music/rock"/>
    <n v="1.00149"/>
    <n v="35.767499999999998"/>
    <x v="4"/>
    <x v="11"/>
  </r>
  <r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0"/>
    <x v="0"/>
    <s v="USD"/>
    <n v="1400561940"/>
    <n v="1397679445"/>
    <b v="0"/>
    <n v="40"/>
    <b v="1"/>
    <s v="music/rock"/>
    <n v="1.0175000000000001"/>
    <n v="50.875"/>
    <x v="4"/>
    <x v="11"/>
  </r>
  <r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0"/>
    <x v="0"/>
    <s v="USD"/>
    <n v="1307761200"/>
    <n v="1304464914"/>
    <b v="0"/>
    <n v="20"/>
    <b v="1"/>
    <s v="music/rock"/>
    <n v="1.014"/>
    <n v="76.05"/>
    <x v="4"/>
    <x v="11"/>
  </r>
  <r>
    <x v="0"/>
    <x v="0"/>
    <s v="USD"/>
    <n v="1466139300"/>
    <n v="1464854398"/>
    <b v="0"/>
    <n v="19"/>
    <b v="1"/>
    <s v="music/rock"/>
    <n v="1"/>
    <n v="52.631578947368418"/>
    <x v="4"/>
    <x v="11"/>
  </r>
  <r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0"/>
    <x v="0"/>
    <s v="USD"/>
    <n v="1350505059"/>
    <n v="1347913059"/>
    <b v="0"/>
    <n v="8"/>
    <b v="1"/>
    <s v="music/rock"/>
    <n v="1.0033333333333334"/>
    <n v="37.625"/>
    <x v="4"/>
    <x v="11"/>
  </r>
  <r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0"/>
    <x v="0"/>
    <s v="USD"/>
    <n v="1352860017"/>
    <n v="1348536417"/>
    <b v="0"/>
    <n v="14"/>
    <b v="1"/>
    <s v="music/rock"/>
    <n v="1.01875"/>
    <n v="58.214285714285715"/>
    <x v="4"/>
    <x v="11"/>
  </r>
  <r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0"/>
    <x v="0"/>
    <s v="USD"/>
    <n v="1405715472"/>
    <n v="1403901072"/>
    <b v="0"/>
    <n v="38"/>
    <b v="1"/>
    <s v="music/rock"/>
    <n v="1.0125"/>
    <n v="53.289473684210527"/>
    <x v="4"/>
    <x v="11"/>
  </r>
  <r>
    <x v="0"/>
    <x v="0"/>
    <s v="USD"/>
    <n v="1410546413"/>
    <n v="1407954413"/>
    <b v="0"/>
    <n v="22"/>
    <b v="1"/>
    <s v="music/rock"/>
    <n v="1"/>
    <n v="136.36363636363637"/>
    <x v="4"/>
    <x v="11"/>
  </r>
  <r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0"/>
    <x v="0"/>
    <s v="USD"/>
    <n v="1316716129"/>
    <n v="1314124129"/>
    <b v="0"/>
    <n v="56"/>
    <b v="1"/>
    <s v="music/rock"/>
    <n v="1.3183333333333334"/>
    <n v="70.625"/>
    <x v="4"/>
    <x v="11"/>
  </r>
  <r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2"/>
    <x v="1"/>
    <s v="GBP"/>
    <n v="1422256341"/>
    <n v="1419664341"/>
    <b v="0"/>
    <n v="0"/>
    <b v="0"/>
    <s v="games/mobile games"/>
    <n v="0"/>
    <e v="#DIV/0!"/>
    <x v="6"/>
    <x v="18"/>
  </r>
  <r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2"/>
    <x v="0"/>
    <s v="USD"/>
    <n v="1402600085"/>
    <n v="1400008085"/>
    <b v="0"/>
    <n v="2"/>
    <b v="0"/>
    <s v="games/mobile games"/>
    <n v="4.0000000000000001E-3"/>
    <n v="5"/>
    <x v="6"/>
    <x v="18"/>
  </r>
  <r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2"/>
    <x v="1"/>
    <s v="GBP"/>
    <n v="1478425747"/>
    <n v="1475398147"/>
    <b v="0"/>
    <n v="2"/>
    <b v="0"/>
    <s v="games/mobile games"/>
    <n v="3.6363636363636364E-5"/>
    <n v="2"/>
    <x v="6"/>
    <x v="18"/>
  </r>
  <r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2"/>
    <x v="0"/>
    <s v="USD"/>
    <n v="1478383912"/>
    <n v="1475791912"/>
    <b v="0"/>
    <n v="1"/>
    <b v="0"/>
    <s v="games/mobile games"/>
    <n v="5.0000000000000001E-4"/>
    <n v="10"/>
    <x v="6"/>
    <x v="18"/>
  </r>
  <r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2"/>
    <x v="0"/>
    <s v="USD"/>
    <n v="1483488249"/>
    <n v="1480896249"/>
    <b v="0"/>
    <n v="0"/>
    <b v="0"/>
    <s v="games/mobile games"/>
    <n v="0"/>
    <e v="#DIV/0!"/>
    <x v="6"/>
    <x v="18"/>
  </r>
  <r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2"/>
    <x v="5"/>
    <s v="CAD"/>
    <n v="1436373900"/>
    <n v="1433861210"/>
    <b v="0"/>
    <n v="2"/>
    <b v="0"/>
    <s v="games/mobile games"/>
    <n v="4.4999999999999997E-3"/>
    <n v="18"/>
    <x v="6"/>
    <x v="18"/>
  </r>
  <r>
    <x v="2"/>
    <x v="0"/>
    <s v="USD"/>
    <n v="1467155733"/>
    <n v="1465427733"/>
    <b v="0"/>
    <n v="2"/>
    <b v="0"/>
    <s v="games/mobile games"/>
    <n v="1.6249999999999999E-4"/>
    <n v="13"/>
    <x v="6"/>
    <x v="18"/>
  </r>
  <r>
    <x v="2"/>
    <x v="0"/>
    <s v="USD"/>
    <n v="1470519308"/>
    <n v="1465335308"/>
    <b v="0"/>
    <n v="3"/>
    <b v="0"/>
    <s v="games/mobile games"/>
    <n v="5.1000000000000004E-3"/>
    <n v="17"/>
    <x v="6"/>
    <x v="18"/>
  </r>
  <r>
    <x v="2"/>
    <x v="2"/>
    <s v="AUD"/>
    <n v="1402901405"/>
    <n v="1400309405"/>
    <b v="0"/>
    <n v="0"/>
    <b v="0"/>
    <s v="games/mobile games"/>
    <n v="0"/>
    <e v="#DIV/0!"/>
    <x v="6"/>
    <x v="18"/>
  </r>
  <r>
    <x v="2"/>
    <x v="0"/>
    <s v="USD"/>
    <n v="1425170525"/>
    <n v="1422664925"/>
    <b v="0"/>
    <n v="0"/>
    <b v="0"/>
    <s v="games/mobile games"/>
    <n v="0"/>
    <e v="#DIV/0!"/>
    <x v="6"/>
    <x v="18"/>
  </r>
  <r>
    <x v="2"/>
    <x v="2"/>
    <s v="AUD"/>
    <n v="1402618355"/>
    <n v="1400026355"/>
    <b v="0"/>
    <n v="0"/>
    <b v="0"/>
    <s v="games/mobile games"/>
    <n v="0"/>
    <e v="#DIV/0!"/>
    <x v="6"/>
    <x v="18"/>
  </r>
  <r>
    <x v="2"/>
    <x v="3"/>
    <s v="EUR"/>
    <n v="1457966129"/>
    <n v="1455377729"/>
    <b v="0"/>
    <n v="2"/>
    <b v="0"/>
    <s v="games/mobile games"/>
    <n v="1.1999999999999999E-3"/>
    <n v="3"/>
    <x v="6"/>
    <x v="18"/>
  </r>
  <r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0"/>
    <x v="0"/>
    <s v="USD"/>
    <n v="1354017600"/>
    <n v="1350967535"/>
    <b v="0"/>
    <n v="26"/>
    <b v="1"/>
    <s v="music/indie rock"/>
    <n v="1.351"/>
    <n v="51.96153846153846"/>
    <x v="4"/>
    <x v="14"/>
  </r>
  <r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0"/>
    <x v="3"/>
    <s v="EUR"/>
    <n v="1449178200"/>
    <n v="1447614732"/>
    <b v="0"/>
    <n v="8"/>
    <b v="1"/>
    <s v="music/indie rock"/>
    <n v="1.1116666666666666"/>
    <n v="416.875"/>
    <x v="4"/>
    <x v="14"/>
  </r>
  <r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0"/>
    <x v="0"/>
    <s v="USD"/>
    <n v="1302926340"/>
    <n v="1301524585"/>
    <b v="0"/>
    <n v="45"/>
    <b v="1"/>
    <s v="music/indie rock"/>
    <n v="1.04"/>
    <n v="57.777777777777779"/>
    <x v="4"/>
    <x v="14"/>
  </r>
  <r>
    <x v="0"/>
    <x v="0"/>
    <s v="USD"/>
    <n v="1329082983"/>
    <n v="1326404583"/>
    <b v="0"/>
    <n v="20"/>
    <b v="1"/>
    <s v="music/indie rock"/>
    <n v="1.145"/>
    <n v="57.25"/>
    <x v="4"/>
    <x v="14"/>
  </r>
  <r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0"/>
    <x v="0"/>
    <s v="USD"/>
    <n v="1334250165"/>
    <n v="1331658165"/>
    <b v="0"/>
    <n v="13"/>
    <b v="1"/>
    <s v="music/indie rock"/>
    <n v="1.2394678492239468"/>
    <n v="43"/>
    <x v="4"/>
    <x v="14"/>
  </r>
  <r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2"/>
    <x v="9"/>
    <s v="EUR"/>
    <n v="1425495447"/>
    <n v="1422903447"/>
    <b v="0"/>
    <n v="3"/>
    <b v="0"/>
    <s v="technology/gadgets"/>
    <n v="1.2E-2"/>
    <n v="4"/>
    <x v="2"/>
    <x v="29"/>
  </r>
  <r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2"/>
    <x v="0"/>
    <s v="USD"/>
    <n v="1451752021"/>
    <n v="1447864021"/>
    <b v="0"/>
    <n v="2"/>
    <b v="0"/>
    <s v="technology/gadgets"/>
    <n v="1E-3"/>
    <n v="25"/>
    <x v="2"/>
    <x v="29"/>
  </r>
  <r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2"/>
    <x v="4"/>
    <s v="NZD"/>
    <n v="1407545334"/>
    <n v="1404953334"/>
    <b v="0"/>
    <n v="1"/>
    <b v="0"/>
    <s v="technology/gadgets"/>
    <n v="2.3529411764705883E-4"/>
    <n v="10"/>
    <x v="2"/>
    <x v="29"/>
  </r>
  <r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2"/>
    <x v="0"/>
    <s v="USD"/>
    <n v="1414814340"/>
    <n v="1413519073"/>
    <b v="0"/>
    <n v="2"/>
    <b v="0"/>
    <s v="technology/gadgets"/>
    <n v="9.0090090090090086E-2"/>
    <n v="30"/>
    <x v="2"/>
    <x v="29"/>
  </r>
  <r>
    <x v="2"/>
    <x v="0"/>
    <s v="USD"/>
    <n v="1409620222"/>
    <n v="1407892222"/>
    <b v="0"/>
    <n v="4"/>
    <b v="0"/>
    <s v="technology/gadgets"/>
    <n v="1.6E-2"/>
    <n v="2"/>
    <x v="2"/>
    <x v="29"/>
  </r>
  <r>
    <x v="2"/>
    <x v="0"/>
    <s v="USD"/>
    <n v="1478542375"/>
    <n v="1476378775"/>
    <b v="0"/>
    <n v="6"/>
    <b v="0"/>
    <s v="technology/gadgets"/>
    <n v="5.1000000000000004E-3"/>
    <n v="17"/>
    <x v="2"/>
    <x v="29"/>
  </r>
  <r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0"/>
    <x v="0"/>
    <s v="USD"/>
    <n v="1342243143"/>
    <n v="1339651143"/>
    <b v="0"/>
    <n v="38"/>
    <b v="1"/>
    <s v="music/indie rock"/>
    <n v="1.3680000000000001"/>
    <n v="54"/>
    <x v="4"/>
    <x v="14"/>
  </r>
  <r>
    <x v="0"/>
    <x v="0"/>
    <s v="USD"/>
    <n v="1386828507"/>
    <n v="1384236507"/>
    <b v="0"/>
    <n v="64"/>
    <b v="1"/>
    <s v="music/indie rock"/>
    <n v="1.1555"/>
    <n v="36.109375"/>
    <x v="4"/>
    <x v="14"/>
  </r>
  <r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0"/>
    <x v="0"/>
    <s v="USD"/>
    <n v="1389814380"/>
    <n v="1387390555"/>
    <b v="0"/>
    <n v="33"/>
    <b v="1"/>
    <s v="music/indie rock"/>
    <n v="1.1439999999999999"/>
    <n v="104"/>
    <x v="4"/>
    <x v="14"/>
  </r>
  <r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0"/>
    <x v="0"/>
    <s v="USD"/>
    <n v="1309825866"/>
    <n v="1306197066"/>
    <b v="0"/>
    <n v="75"/>
    <b v="1"/>
    <s v="music/indie rock"/>
    <n v="1.003125"/>
    <n v="42.8"/>
    <x v="4"/>
    <x v="14"/>
  </r>
  <r>
    <x v="0"/>
    <x v="0"/>
    <s v="USD"/>
    <n v="1373203482"/>
    <n v="1368019482"/>
    <b v="0"/>
    <n v="26"/>
    <b v="1"/>
    <s v="music/indie rock"/>
    <n v="1.27"/>
    <n v="48.846153846153847"/>
    <x v="4"/>
    <x v="14"/>
  </r>
  <r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0"/>
    <x v="0"/>
    <s v="USD"/>
    <n v="1324789200"/>
    <n v="1321649321"/>
    <b v="0"/>
    <n v="77"/>
    <b v="1"/>
    <s v="music/indie rock"/>
    <n v="1.2362"/>
    <n v="80.272727272727266"/>
    <x v="4"/>
    <x v="14"/>
  </r>
  <r>
    <x v="0"/>
    <x v="0"/>
    <s v="USD"/>
    <n v="1403326740"/>
    <n v="1400106171"/>
    <b v="0"/>
    <n v="50"/>
    <b v="1"/>
    <s v="music/indie rock"/>
    <n v="1.0840000000000001"/>
    <n v="54.2"/>
    <x v="4"/>
    <x v="14"/>
  </r>
  <r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0"/>
    <x v="0"/>
    <s v="USD"/>
    <n v="1362955108"/>
    <n v="1360366708"/>
    <b v="0"/>
    <n v="96"/>
    <b v="1"/>
    <s v="music/indie rock"/>
    <n v="1.107"/>
    <n v="115.3125"/>
    <x v="4"/>
    <x v="14"/>
  </r>
  <r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2"/>
    <x v="7"/>
    <s v="HKD"/>
    <n v="1480863887"/>
    <n v="1478268287"/>
    <b v="0"/>
    <n v="0"/>
    <b v="0"/>
    <s v="photography/people"/>
    <n v="0"/>
    <e v="#DIV/0!"/>
    <x v="8"/>
    <x v="31"/>
  </r>
  <r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2"/>
    <x v="1"/>
    <s v="GBP"/>
    <n v="1457947483"/>
    <n v="1455359083"/>
    <b v="0"/>
    <n v="1"/>
    <b v="0"/>
    <s v="photography/people"/>
    <n v="5.0000000000000001E-4"/>
    <n v="1"/>
    <x v="8"/>
    <x v="31"/>
  </r>
  <r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2"/>
    <x v="0"/>
    <s v="USD"/>
    <n v="1440094742"/>
    <n v="1437502742"/>
    <b v="0"/>
    <n v="1"/>
    <b v="0"/>
    <s v="photography/people"/>
    <n v="4.1666666666666666E-3"/>
    <n v="25"/>
    <x v="8"/>
    <x v="31"/>
  </r>
  <r>
    <x v="2"/>
    <x v="0"/>
    <s v="USD"/>
    <n v="1481473208"/>
    <n v="1478881208"/>
    <b v="0"/>
    <n v="1"/>
    <b v="0"/>
    <s v="photography/people"/>
    <n v="0.01"/>
    <n v="50"/>
    <x v="8"/>
    <x v="31"/>
  </r>
  <r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2"/>
    <x v="0"/>
    <s v="USD"/>
    <n v="1424229991"/>
    <n v="1421637991"/>
    <b v="0"/>
    <n v="2"/>
    <b v="0"/>
    <s v="photography/people"/>
    <n v="1.3333333333333333E-3"/>
    <n v="1"/>
    <x v="8"/>
    <x v="31"/>
  </r>
  <r>
    <x v="2"/>
    <x v="1"/>
    <s v="GBP"/>
    <n v="1450706837"/>
    <n v="1448114837"/>
    <b v="0"/>
    <n v="0"/>
    <b v="0"/>
    <s v="photography/people"/>
    <n v="0"/>
    <e v="#DIV/0!"/>
    <x v="8"/>
    <x v="31"/>
  </r>
  <r>
    <x v="2"/>
    <x v="0"/>
    <s v="USD"/>
    <n v="1481072942"/>
    <n v="1475885342"/>
    <b v="0"/>
    <n v="0"/>
    <b v="0"/>
    <s v="photography/people"/>
    <n v="0"/>
    <e v="#DIV/0!"/>
    <x v="8"/>
    <x v="31"/>
  </r>
  <r>
    <x v="2"/>
    <x v="5"/>
    <s v="CAD"/>
    <n v="1437082736"/>
    <n v="1435354736"/>
    <b v="0"/>
    <n v="3"/>
    <b v="0"/>
    <s v="photography/people"/>
    <n v="7.8E-2"/>
    <n v="26"/>
    <x v="8"/>
    <x v="31"/>
  </r>
  <r>
    <x v="2"/>
    <x v="0"/>
    <s v="USD"/>
    <n v="1405021211"/>
    <n v="1402429211"/>
    <b v="0"/>
    <n v="0"/>
    <b v="0"/>
    <s v="photography/people"/>
    <n v="0"/>
    <e v="#DIV/0!"/>
    <x v="8"/>
    <x v="31"/>
  </r>
  <r>
    <x v="2"/>
    <x v="0"/>
    <s v="USD"/>
    <n v="1409091612"/>
    <n v="1406499612"/>
    <b v="0"/>
    <n v="0"/>
    <b v="0"/>
    <s v="photography/people"/>
    <n v="0"/>
    <e v="#DIV/0!"/>
    <x v="8"/>
    <x v="31"/>
  </r>
  <r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"/>
    <x v="5"/>
    <s v="CAD"/>
    <n v="1452120613"/>
    <n v="1449528613"/>
    <b v="0"/>
    <n v="25"/>
    <b v="0"/>
    <s v="photography/people"/>
    <n v="0.125"/>
    <n v="25"/>
    <x v="8"/>
    <x v="31"/>
  </r>
  <r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0"/>
    <x v="0"/>
    <s v="USD"/>
    <n v="1462564182"/>
    <n v="1459972182"/>
    <b v="0"/>
    <n v="3"/>
    <b v="1"/>
    <s v="technology/hardware"/>
    <n v="1.0249999999999999"/>
    <n v="205"/>
    <x v="2"/>
    <x v="30"/>
  </r>
  <r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0"/>
    <x v="0"/>
    <s v="USD"/>
    <n v="1338830395"/>
    <n v="1336238395"/>
    <b v="0"/>
    <n v="25"/>
    <b v="1"/>
    <s v="music/indie rock"/>
    <n v="1.1333333333333333"/>
    <n v="34"/>
    <x v="4"/>
    <x v="14"/>
  </r>
  <r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0"/>
    <x v="0"/>
    <s v="USD"/>
    <n v="1315457658"/>
    <n v="1312865658"/>
    <b v="0"/>
    <n v="25"/>
    <b v="1"/>
    <s v="music/indie rock"/>
    <n v="1.0353333333333334"/>
    <n v="62.12"/>
    <x v="4"/>
    <x v="14"/>
  </r>
  <r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0"/>
    <x v="0"/>
    <s v="USD"/>
    <n v="1317576973"/>
    <n v="1312392973"/>
    <b v="0"/>
    <n v="22"/>
    <b v="1"/>
    <s v="music/indie rock"/>
    <n v="1"/>
    <n v="113.63636363636364"/>
    <x v="4"/>
    <x v="14"/>
  </r>
  <r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0"/>
    <x v="0"/>
    <s v="USD"/>
    <n v="1322751735"/>
    <n v="1317564135"/>
    <b v="0"/>
    <n v="38"/>
    <b v="1"/>
    <s v="music/indie rock"/>
    <n v="1"/>
    <n v="78.94736842105263"/>
    <x v="4"/>
    <x v="14"/>
  </r>
  <r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0"/>
    <x v="0"/>
    <s v="USD"/>
    <n v="1304628648"/>
    <n v="1302036648"/>
    <b v="0"/>
    <n v="38"/>
    <b v="1"/>
    <s v="music/indie rock"/>
    <n v="1.36"/>
    <n v="35.789473684210527"/>
    <x v="4"/>
    <x v="14"/>
  </r>
  <r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0"/>
    <x v="0"/>
    <s v="USD"/>
    <n v="1369958400"/>
    <n v="1367286434"/>
    <b v="0"/>
    <n v="37"/>
    <b v="1"/>
    <s v="music/indie rock"/>
    <n v="1.2949999999999999"/>
    <n v="28"/>
    <x v="4"/>
    <x v="14"/>
  </r>
  <r>
    <x v="0"/>
    <x v="0"/>
    <s v="USD"/>
    <n v="1416542400"/>
    <n v="1415472953"/>
    <b v="0"/>
    <n v="99"/>
    <b v="1"/>
    <s v="music/indie rock"/>
    <n v="2.54"/>
    <n v="51.313131313131315"/>
    <x v="4"/>
    <x v="14"/>
  </r>
  <r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0"/>
    <x v="0"/>
    <s v="USD"/>
    <n v="1366064193"/>
    <n v="1364854593"/>
    <b v="0"/>
    <n v="11"/>
    <b v="1"/>
    <s v="music/indie rock"/>
    <n v="1"/>
    <n v="27.272727272727273"/>
    <x v="4"/>
    <x v="14"/>
  </r>
  <r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0"/>
    <x v="0"/>
    <s v="USD"/>
    <n v="1445921940"/>
    <n v="1444699549"/>
    <b v="0"/>
    <n v="35"/>
    <b v="1"/>
    <s v="music/indie rock"/>
    <n v="1.4775"/>
    <n v="50.657142857142858"/>
    <x v="4"/>
    <x v="14"/>
  </r>
  <r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"/>
    <x v="0"/>
    <s v="USD"/>
    <n v="1268636340"/>
    <n v="1263982307"/>
    <b v="0"/>
    <n v="5"/>
    <b v="0"/>
    <s v="games/video games"/>
    <n v="0.1"/>
    <n v="10"/>
    <x v="6"/>
    <x v="17"/>
  </r>
  <r>
    <x v="2"/>
    <x v="0"/>
    <s v="USD"/>
    <n v="1291093200"/>
    <n v="1286930435"/>
    <b v="0"/>
    <n v="5"/>
    <b v="0"/>
    <s v="games/video games"/>
    <n v="0.10454545454545454"/>
    <n v="23"/>
    <x v="6"/>
    <x v="17"/>
  </r>
  <r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"/>
    <x v="0"/>
    <s v="USD"/>
    <n v="1418080887"/>
    <n v="1415488887"/>
    <b v="0"/>
    <n v="2"/>
    <b v="0"/>
    <s v="games/video games"/>
    <n v="5.0000000000000001E-4"/>
    <n v="5"/>
    <x v="6"/>
    <x v="17"/>
  </r>
  <r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"/>
    <x v="5"/>
    <s v="CAD"/>
    <n v="1411324369"/>
    <n v="1406140369"/>
    <b v="0"/>
    <n v="1"/>
    <b v="0"/>
    <s v="games/video games"/>
    <n v="1.6666666666666668E-3"/>
    <n v="25"/>
    <x v="6"/>
    <x v="17"/>
  </r>
  <r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"/>
    <x v="0"/>
    <s v="USD"/>
    <n v="1436677091"/>
    <n v="1434085091"/>
    <b v="0"/>
    <n v="3"/>
    <b v="0"/>
    <s v="games/video games"/>
    <n v="0.05"/>
    <n v="8.3333333333333339"/>
    <x v="6"/>
    <x v="17"/>
  </r>
  <r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"/>
    <x v="0"/>
    <s v="USD"/>
    <n v="1303628340"/>
    <n v="1300328399"/>
    <b v="0"/>
    <n v="3"/>
    <b v="0"/>
    <s v="games/video games"/>
    <n v="1.6E-2"/>
    <n v="5.333333333333333"/>
    <x v="6"/>
    <x v="17"/>
  </r>
  <r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"/>
    <x v="0"/>
    <s v="USD"/>
    <n v="1415947159"/>
    <n v="1413351559"/>
    <b v="0"/>
    <n v="0"/>
    <b v="0"/>
    <s v="games/video games"/>
    <n v="0"/>
    <e v="#DIV/0!"/>
    <x v="6"/>
    <x v="17"/>
  </r>
  <r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"/>
    <x v="0"/>
    <s v="USD"/>
    <n v="1279738800"/>
    <n v="1275599812"/>
    <b v="0"/>
    <n v="5"/>
    <b v="0"/>
    <s v="games/video games"/>
    <n v="0.1125"/>
    <n v="45"/>
    <x v="6"/>
    <x v="17"/>
  </r>
  <r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"/>
    <x v="0"/>
    <s v="USD"/>
    <n v="1455207510"/>
    <n v="1453997910"/>
    <b v="0"/>
    <n v="1"/>
    <b v="0"/>
    <s v="games/video games"/>
    <n v="2.0000000000000001E-4"/>
    <n v="1"/>
    <x v="6"/>
    <x v="17"/>
  </r>
  <r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"/>
    <x v="1"/>
    <s v="GBP"/>
    <n v="1427992582"/>
    <n v="1425404182"/>
    <b v="0"/>
    <n v="2"/>
    <b v="0"/>
    <s v="games/video games"/>
    <n v="0.02"/>
    <n v="1"/>
    <x v="6"/>
    <x v="17"/>
  </r>
  <r>
    <x v="2"/>
    <x v="0"/>
    <s v="USD"/>
    <n v="1280534400"/>
    <n v="1277512556"/>
    <b v="0"/>
    <n v="0"/>
    <b v="0"/>
    <s v="games/video games"/>
    <n v="0"/>
    <e v="#DIV/0!"/>
    <x v="6"/>
    <x v="17"/>
  </r>
  <r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"/>
    <x v="0"/>
    <s v="USD"/>
    <n v="1390921827"/>
    <n v="1389193827"/>
    <b v="0"/>
    <n v="2"/>
    <b v="0"/>
    <s v="games/video games"/>
    <n v="8.0000000000000002E-3"/>
    <n v="1"/>
    <x v="6"/>
    <x v="17"/>
  </r>
  <r>
    <x v="2"/>
    <x v="1"/>
    <s v="GBP"/>
    <n v="1459443385"/>
    <n v="1456854985"/>
    <b v="0"/>
    <n v="5"/>
    <b v="0"/>
    <s v="games/video games"/>
    <n v="2.3E-2"/>
    <n v="23"/>
    <x v="6"/>
    <x v="17"/>
  </r>
  <r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"/>
    <x v="0"/>
    <s v="USD"/>
    <n v="1310837574"/>
    <n v="1308245574"/>
    <b v="0"/>
    <n v="2"/>
    <b v="0"/>
    <s v="games/video games"/>
    <n v="7.2222222222222219E-3"/>
    <n v="13"/>
    <x v="6"/>
    <x v="17"/>
  </r>
  <r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0"/>
    <x v="0"/>
    <s v="USD"/>
    <n v="1443040059"/>
    <n v="1440448059"/>
    <b v="0"/>
    <n v="13"/>
    <b v="1"/>
    <s v="music/rock"/>
    <n v="1.1575"/>
    <n v="35.615384615384613"/>
    <x v="4"/>
    <x v="11"/>
  </r>
  <r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0"/>
    <x v="0"/>
    <s v="USD"/>
    <n v="1417813618"/>
    <n v="1413922018"/>
    <b v="0"/>
    <n v="32"/>
    <b v="1"/>
    <s v="music/rock"/>
    <n v="1.466"/>
    <n v="91.625"/>
    <x v="4"/>
    <x v="11"/>
  </r>
  <r>
    <x v="0"/>
    <x v="0"/>
    <s v="USD"/>
    <n v="1347672937"/>
    <n v="1346463337"/>
    <b v="0"/>
    <n v="8"/>
    <b v="1"/>
    <s v="music/rock"/>
    <n v="1.2"/>
    <n v="22.5"/>
    <x v="4"/>
    <x v="11"/>
  </r>
  <r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0"/>
    <x v="0"/>
    <s v="USD"/>
    <n v="1488473351"/>
    <n v="1488214151"/>
    <b v="0"/>
    <n v="7"/>
    <b v="1"/>
    <s v="music/rock"/>
    <n v="1"/>
    <n v="21.857142857142858"/>
    <x v="4"/>
    <x v="11"/>
  </r>
  <r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0"/>
    <x v="0"/>
    <s v="USD"/>
    <n v="1429365320"/>
    <n v="1426773320"/>
    <b v="0"/>
    <n v="13"/>
    <b v="1"/>
    <s v="music/rock"/>
    <n v="1"/>
    <n v="76.92307692307692"/>
    <x v="4"/>
    <x v="11"/>
  </r>
  <r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0"/>
    <x v="0"/>
    <s v="USD"/>
    <n v="1469059986"/>
    <n v="1468455186"/>
    <b v="0"/>
    <n v="26"/>
    <b v="1"/>
    <s v="music/rock"/>
    <n v="2.5"/>
    <n v="67.307692307692307"/>
    <x v="4"/>
    <x v="11"/>
  </r>
  <r>
    <x v="0"/>
    <x v="0"/>
    <s v="USD"/>
    <n v="1430579509"/>
    <n v="1427987509"/>
    <b v="0"/>
    <n v="71"/>
    <b v="1"/>
    <s v="music/rock"/>
    <n v="1.2602"/>
    <n v="88.74647887323944"/>
    <x v="4"/>
    <x v="11"/>
  </r>
  <r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0"/>
    <x v="0"/>
    <s v="USD"/>
    <n v="1447434268"/>
    <n v="1443801868"/>
    <b v="0"/>
    <n v="78"/>
    <b v="1"/>
    <s v="music/rock"/>
    <n v="1.071842"/>
    <n v="68.707820512820518"/>
    <x v="4"/>
    <x v="11"/>
  </r>
  <r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0"/>
    <x v="0"/>
    <s v="USD"/>
    <n v="1384580373"/>
    <n v="1381984773"/>
    <b v="0"/>
    <n v="7"/>
    <b v="1"/>
    <s v="music/electronic music"/>
    <n v="1"/>
    <n v="285.71428571428572"/>
    <x v="4"/>
    <x v="15"/>
  </r>
  <r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0"/>
    <x v="0"/>
    <s v="USD"/>
    <n v="1397113140"/>
    <n v="1395168625"/>
    <b v="0"/>
    <n v="120"/>
    <b v="1"/>
    <s v="music/electronic music"/>
    <n v="1.956"/>
    <n v="40.75"/>
    <x v="4"/>
    <x v="15"/>
  </r>
  <r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0"/>
    <x v="0"/>
    <s v="USD"/>
    <n v="1431719379"/>
    <n v="1429127379"/>
    <b v="0"/>
    <n v="1"/>
    <b v="1"/>
    <s v="music/electronic music"/>
    <n v="2"/>
    <n v="10"/>
    <x v="4"/>
    <x v="15"/>
  </r>
  <r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0"/>
    <x v="0"/>
    <s v="USD"/>
    <n v="1423022400"/>
    <n v="1421436099"/>
    <b v="0"/>
    <n v="32"/>
    <b v="1"/>
    <s v="games/tabletop games"/>
    <n v="1.538"/>
    <n v="48.0625"/>
    <x v="6"/>
    <x v="32"/>
  </r>
  <r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0"/>
    <x v="0"/>
    <s v="USD"/>
    <n v="1311576600"/>
    <n v="1306219897"/>
    <b v="0"/>
    <n v="11"/>
    <b v="1"/>
    <s v="music/rock"/>
    <n v="1.85"/>
    <n v="50.454545454545453"/>
    <x v="4"/>
    <x v="11"/>
  </r>
  <r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0"/>
    <x v="0"/>
    <s v="USD"/>
    <n v="1340733600"/>
    <n v="1339098689"/>
    <b v="0"/>
    <n v="25"/>
    <b v="1"/>
    <s v="music/rock"/>
    <n v="1.0009999999999999"/>
    <n v="40.04"/>
    <x v="4"/>
    <x v="11"/>
  </r>
  <r>
    <x v="0"/>
    <x v="0"/>
    <s v="USD"/>
    <n v="1386372120"/>
    <n v="1382659060"/>
    <b v="0"/>
    <n v="25"/>
    <b v="1"/>
    <s v="music/rock"/>
    <n v="1.0740000000000001"/>
    <n v="64.44"/>
    <x v="4"/>
    <x v="11"/>
  </r>
  <r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0"/>
    <x v="0"/>
    <s v="USD"/>
    <n v="1335153600"/>
    <n v="1332199618"/>
    <b v="0"/>
    <n v="43"/>
    <b v="1"/>
    <s v="music/rock"/>
    <n v="1.728"/>
    <n v="100.46511627906976"/>
    <x v="4"/>
    <x v="11"/>
  </r>
  <r>
    <x v="0"/>
    <x v="0"/>
    <s v="USD"/>
    <n v="1334767476"/>
    <n v="1332175476"/>
    <b v="0"/>
    <n v="46"/>
    <b v="1"/>
    <s v="music/rock"/>
    <n v="1.072505"/>
    <n v="46.630652173913049"/>
    <x v="4"/>
    <x v="11"/>
  </r>
  <r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0"/>
    <x v="0"/>
    <s v="USD"/>
    <n v="1331697540"/>
    <n v="1328749249"/>
    <b v="0"/>
    <n v="19"/>
    <b v="1"/>
    <s v="music/rock"/>
    <n v="1.006"/>
    <n v="52.94736842105263"/>
    <x v="4"/>
    <x v="11"/>
  </r>
  <r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0"/>
    <x v="0"/>
    <s v="USD"/>
    <n v="1340904416"/>
    <n v="1339694816"/>
    <b v="0"/>
    <n v="7"/>
    <b v="1"/>
    <s v="music/rock"/>
    <n v="1.0125"/>
    <n v="115.71428571428571"/>
    <x v="4"/>
    <x v="11"/>
  </r>
  <r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0"/>
    <x v="0"/>
    <s v="USD"/>
    <n v="1336238743"/>
    <n v="1333646743"/>
    <b v="1"/>
    <n v="64"/>
    <b v="1"/>
    <s v="music/indie rock"/>
    <n v="1.026"/>
    <n v="40.078125"/>
    <x v="4"/>
    <x v="14"/>
  </r>
  <r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0"/>
    <x v="0"/>
    <s v="USD"/>
    <n v="1266210000"/>
    <n v="1263474049"/>
    <b v="1"/>
    <n v="22"/>
    <b v="1"/>
    <s v="music/indie rock"/>
    <n v="1.04"/>
    <n v="18.90909090909091"/>
    <x v="4"/>
    <x v="14"/>
  </r>
  <r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0"/>
    <x v="0"/>
    <s v="USD"/>
    <n v="1387072685"/>
    <n v="1384480685"/>
    <b v="1"/>
    <n v="77"/>
    <b v="1"/>
    <s v="music/indie rock"/>
    <n v="1.077"/>
    <n v="41.961038961038959"/>
    <x v="4"/>
    <x v="14"/>
  </r>
  <r>
    <x v="0"/>
    <x v="0"/>
    <s v="USD"/>
    <n v="1396463800"/>
    <n v="1393443400"/>
    <b v="1"/>
    <n v="89"/>
    <b v="1"/>
    <s v="music/indie rock"/>
    <n v="1.0866"/>
    <n v="61.044943820224717"/>
    <x v="4"/>
    <x v="14"/>
  </r>
  <r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3"/>
    <x v="0"/>
    <s v="USD"/>
    <n v="1490033247"/>
    <n v="1489428447"/>
    <b v="0"/>
    <n v="4"/>
    <b v="0"/>
    <s v="food/small batch"/>
    <n v="0.48"/>
    <n v="30"/>
    <x v="7"/>
    <x v="33"/>
  </r>
  <r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3"/>
    <x v="0"/>
    <s v="USD"/>
    <n v="1490830331"/>
    <n v="1488241931"/>
    <b v="0"/>
    <n v="7"/>
    <b v="0"/>
    <s v="food/small batch"/>
    <n v="0.08"/>
    <n v="11.428571428571429"/>
    <x v="7"/>
    <x v="33"/>
  </r>
  <r>
    <x v="3"/>
    <x v="0"/>
    <s v="USD"/>
    <n v="1493571600"/>
    <n v="1489106948"/>
    <b v="0"/>
    <n v="1"/>
    <b v="0"/>
    <s v="food/small batch"/>
    <n v="7.1999999999999998E-3"/>
    <n v="108"/>
    <x v="7"/>
    <x v="33"/>
  </r>
  <r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1"/>
    <x v="0"/>
    <s v="USD"/>
    <n v="1436729504"/>
    <n v="1434137504"/>
    <b v="0"/>
    <n v="0"/>
    <b v="0"/>
    <s v="technology/web"/>
    <n v="0"/>
    <e v="#DIV/0!"/>
    <x v="2"/>
    <x v="7"/>
  </r>
  <r>
    <x v="1"/>
    <x v="0"/>
    <s v="USD"/>
    <n v="1412571600"/>
    <n v="1410799870"/>
    <b v="0"/>
    <n v="0"/>
    <b v="0"/>
    <s v="technology/web"/>
    <n v="0"/>
    <e v="#DIV/0!"/>
    <x v="2"/>
    <x v="7"/>
  </r>
  <r>
    <x v="1"/>
    <x v="0"/>
    <s v="USD"/>
    <n v="1452282420"/>
    <n v="1447962505"/>
    <b v="0"/>
    <n v="1"/>
    <b v="0"/>
    <s v="technology/web"/>
    <n v="0.03"/>
    <n v="300"/>
    <x v="2"/>
    <x v="7"/>
  </r>
  <r>
    <x v="1"/>
    <x v="5"/>
    <s v="CAD"/>
    <n v="1466789269"/>
    <n v="1464197269"/>
    <b v="0"/>
    <n v="1"/>
    <b v="0"/>
    <s v="technology/web"/>
    <n v="1E-3"/>
    <n v="1"/>
    <x v="2"/>
    <x v="7"/>
  </r>
  <r>
    <x v="1"/>
    <x v="0"/>
    <s v="USD"/>
    <n v="1427845140"/>
    <n v="1424822556"/>
    <b v="0"/>
    <n v="0"/>
    <b v="0"/>
    <s v="technology/web"/>
    <n v="0"/>
    <e v="#DIV/0!"/>
    <x v="2"/>
    <x v="7"/>
  </r>
  <r>
    <x v="1"/>
    <x v="0"/>
    <s v="USD"/>
    <n v="1476731431"/>
    <n v="1472843431"/>
    <b v="0"/>
    <n v="3"/>
    <b v="0"/>
    <s v="technology/web"/>
    <n v="6.4999999999999997E-4"/>
    <n v="13"/>
    <x v="2"/>
    <x v="7"/>
  </r>
  <r>
    <x v="1"/>
    <x v="0"/>
    <s v="USD"/>
    <n v="1472135676"/>
    <n v="1469543676"/>
    <b v="0"/>
    <n v="1"/>
    <b v="0"/>
    <s v="technology/web"/>
    <n v="1.4999999999999999E-2"/>
    <n v="15"/>
    <x v="2"/>
    <x v="7"/>
  </r>
  <r>
    <x v="1"/>
    <x v="0"/>
    <s v="USD"/>
    <n v="1456006938"/>
    <n v="1450822938"/>
    <b v="0"/>
    <n v="5"/>
    <b v="0"/>
    <s v="technology/web"/>
    <n v="3.8571428571428572E-3"/>
    <n v="54"/>
    <x v="2"/>
    <x v="7"/>
  </r>
  <r>
    <x v="1"/>
    <x v="11"/>
    <s v="SEK"/>
    <n v="1439318228"/>
    <n v="1436812628"/>
    <b v="0"/>
    <n v="0"/>
    <b v="0"/>
    <s v="technology/web"/>
    <n v="0"/>
    <e v="#DIV/0!"/>
    <x v="2"/>
    <x v="7"/>
  </r>
  <r>
    <x v="1"/>
    <x v="17"/>
    <s v="EUR"/>
    <n v="1483474370"/>
    <n v="1480882370"/>
    <b v="0"/>
    <n v="0"/>
    <b v="0"/>
    <s v="technology/web"/>
    <n v="0"/>
    <e v="#DIV/0!"/>
    <x v="2"/>
    <x v="7"/>
  </r>
  <r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1"/>
    <x v="0"/>
    <s v="USD"/>
    <n v="1433603552"/>
    <n v="1428419552"/>
    <b v="0"/>
    <n v="0"/>
    <b v="0"/>
    <s v="technology/web"/>
    <n v="0"/>
    <e v="#DIV/0!"/>
    <x v="2"/>
    <x v="7"/>
  </r>
  <r>
    <x v="1"/>
    <x v="0"/>
    <s v="USD"/>
    <n v="1429632822"/>
    <n v="1428596022"/>
    <b v="0"/>
    <n v="0"/>
    <b v="0"/>
    <s v="technology/web"/>
    <n v="0"/>
    <e v="#DIV/0!"/>
    <x v="2"/>
    <x v="7"/>
  </r>
  <r>
    <x v="1"/>
    <x v="0"/>
    <s v="USD"/>
    <n v="1420910460"/>
    <n v="1415726460"/>
    <b v="0"/>
    <n v="1"/>
    <b v="0"/>
    <s v="technology/web"/>
    <n v="7.1428571428571429E-4"/>
    <n v="25"/>
    <x v="2"/>
    <x v="7"/>
  </r>
  <r>
    <x v="1"/>
    <x v="2"/>
    <s v="AUD"/>
    <n v="1430604136"/>
    <n v="1428012136"/>
    <b v="0"/>
    <n v="2"/>
    <b v="0"/>
    <s v="technology/web"/>
    <n v="6.875E-3"/>
    <n v="27.5"/>
    <x v="2"/>
    <x v="7"/>
  </r>
  <r>
    <x v="1"/>
    <x v="9"/>
    <s v="EUR"/>
    <n v="1433530104"/>
    <n v="1430938104"/>
    <b v="0"/>
    <n v="0"/>
    <b v="0"/>
    <s v="technology/web"/>
    <n v="0"/>
    <e v="#DIV/0!"/>
    <x v="2"/>
    <x v="7"/>
  </r>
  <r>
    <x v="1"/>
    <x v="1"/>
    <s v="GBP"/>
    <n v="1445093578"/>
    <n v="1442501578"/>
    <b v="0"/>
    <n v="0"/>
    <b v="0"/>
    <s v="technology/web"/>
    <n v="0"/>
    <e v="#DIV/0!"/>
    <x v="2"/>
    <x v="7"/>
  </r>
  <r>
    <x v="1"/>
    <x v="1"/>
    <s v="GBP"/>
    <n v="1422664740"/>
    <n v="1417818036"/>
    <b v="0"/>
    <n v="0"/>
    <b v="0"/>
    <s v="technology/web"/>
    <n v="0"/>
    <e v="#DIV/0!"/>
    <x v="2"/>
    <x v="7"/>
  </r>
  <r>
    <x v="1"/>
    <x v="0"/>
    <s v="USD"/>
    <n v="1438616124"/>
    <n v="1433432124"/>
    <b v="0"/>
    <n v="3"/>
    <b v="0"/>
    <s v="technology/web"/>
    <n v="0.14680000000000001"/>
    <n v="367"/>
    <x v="2"/>
    <x v="7"/>
  </r>
  <r>
    <x v="1"/>
    <x v="5"/>
    <s v="CAD"/>
    <n v="1454864280"/>
    <n v="1452272280"/>
    <b v="0"/>
    <n v="1"/>
    <b v="0"/>
    <s v="technology/web"/>
    <n v="4.0000000000000002E-4"/>
    <n v="2"/>
    <x v="2"/>
    <x v="7"/>
  </r>
  <r>
    <x v="1"/>
    <x v="5"/>
    <s v="CAD"/>
    <n v="1462053600"/>
    <n v="1459975008"/>
    <b v="0"/>
    <n v="0"/>
    <b v="0"/>
    <s v="technology/web"/>
    <n v="0"/>
    <e v="#DIV/0!"/>
    <x v="2"/>
    <x v="7"/>
  </r>
  <r>
    <x v="1"/>
    <x v="0"/>
    <s v="USD"/>
    <n v="1418315470"/>
    <n v="1415723470"/>
    <b v="0"/>
    <n v="2"/>
    <b v="0"/>
    <s v="technology/web"/>
    <n v="0.2857142857142857"/>
    <n v="60"/>
    <x v="2"/>
    <x v="7"/>
  </r>
  <r>
    <x v="1"/>
    <x v="0"/>
    <s v="USD"/>
    <n v="1451348200"/>
    <n v="1447460200"/>
    <b v="0"/>
    <n v="0"/>
    <b v="0"/>
    <s v="technology/web"/>
    <n v="0"/>
    <e v="#DIV/0!"/>
    <x v="2"/>
    <x v="7"/>
  </r>
  <r>
    <x v="1"/>
    <x v="0"/>
    <s v="USD"/>
    <n v="1445898356"/>
    <n v="1441146356"/>
    <b v="0"/>
    <n v="0"/>
    <b v="0"/>
    <s v="technology/web"/>
    <n v="0"/>
    <e v="#DIV/0!"/>
    <x v="2"/>
    <x v="7"/>
  </r>
  <r>
    <x v="1"/>
    <x v="13"/>
    <s v="EUR"/>
    <n v="1453071600"/>
    <n v="1449596425"/>
    <b v="0"/>
    <n v="0"/>
    <b v="0"/>
    <s v="technology/web"/>
    <n v="0"/>
    <e v="#DIV/0!"/>
    <x v="2"/>
    <x v="7"/>
  </r>
  <r>
    <x v="1"/>
    <x v="1"/>
    <s v="GBP"/>
    <n v="1445431533"/>
    <n v="1442839533"/>
    <b v="0"/>
    <n v="27"/>
    <b v="0"/>
    <s v="technology/web"/>
    <n v="0.1052"/>
    <n v="97.407407407407405"/>
    <x v="2"/>
    <x v="7"/>
  </r>
  <r>
    <x v="1"/>
    <x v="0"/>
    <s v="USD"/>
    <n v="1461622616"/>
    <n v="1456442216"/>
    <b v="0"/>
    <n v="14"/>
    <b v="0"/>
    <s v="technology/web"/>
    <n v="1.34E-2"/>
    <n v="47.857142857142854"/>
    <x v="2"/>
    <x v="7"/>
  </r>
  <r>
    <x v="1"/>
    <x v="0"/>
    <s v="USD"/>
    <n v="1429028365"/>
    <n v="1425143965"/>
    <b v="0"/>
    <n v="2"/>
    <b v="0"/>
    <s v="technology/web"/>
    <n v="2.5000000000000001E-3"/>
    <n v="50"/>
    <x v="2"/>
    <x v="7"/>
  </r>
  <r>
    <x v="1"/>
    <x v="0"/>
    <s v="USD"/>
    <n v="1455132611"/>
    <n v="1452540611"/>
    <b v="0"/>
    <n v="0"/>
    <b v="0"/>
    <s v="technology/web"/>
    <n v="0"/>
    <e v="#DIV/0!"/>
    <x v="2"/>
    <x v="7"/>
  </r>
  <r>
    <x v="1"/>
    <x v="0"/>
    <s v="USD"/>
    <n v="1418877141"/>
    <n v="1416285141"/>
    <b v="0"/>
    <n v="4"/>
    <b v="0"/>
    <s v="technology/web"/>
    <n v="3.2799999999999999E-3"/>
    <n v="20.5"/>
    <x v="2"/>
    <x v="7"/>
  </r>
  <r>
    <x v="1"/>
    <x v="0"/>
    <s v="USD"/>
    <n v="1435257596"/>
    <n v="1432665596"/>
    <b v="0"/>
    <n v="0"/>
    <b v="0"/>
    <s v="technology/web"/>
    <n v="0"/>
    <e v="#DIV/0!"/>
    <x v="2"/>
    <x v="7"/>
  </r>
  <r>
    <x v="1"/>
    <x v="2"/>
    <s v="AUD"/>
    <n v="1429839571"/>
    <n v="1427247571"/>
    <b v="0"/>
    <n v="6"/>
    <b v="0"/>
    <s v="technology/web"/>
    <n v="3.272727272727273E-2"/>
    <n v="30"/>
    <x v="2"/>
    <x v="7"/>
  </r>
  <r>
    <x v="1"/>
    <x v="11"/>
    <s v="SEK"/>
    <n v="1440863624"/>
    <n v="1438271624"/>
    <b v="0"/>
    <n v="1"/>
    <b v="0"/>
    <s v="technology/web"/>
    <n v="5.8823529411764708E-5"/>
    <n v="50"/>
    <x v="2"/>
    <x v="7"/>
  </r>
  <r>
    <x v="1"/>
    <x v="0"/>
    <s v="USD"/>
    <n v="1423772060"/>
    <n v="1421180060"/>
    <b v="0"/>
    <n v="1"/>
    <b v="0"/>
    <s v="technology/web"/>
    <n v="4.5454545454545455E-4"/>
    <n v="10"/>
    <x v="2"/>
    <x v="7"/>
  </r>
  <r>
    <x v="1"/>
    <x v="0"/>
    <s v="USD"/>
    <n v="1473451437"/>
    <n v="1470859437"/>
    <b v="0"/>
    <n v="0"/>
    <b v="0"/>
    <s v="technology/web"/>
    <n v="0"/>
    <e v="#DIV/0!"/>
    <x v="2"/>
    <x v="7"/>
  </r>
  <r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1"/>
    <x v="5"/>
    <s v="CAD"/>
    <n v="1480110783"/>
    <n v="1477515183"/>
    <b v="0"/>
    <n v="0"/>
    <b v="0"/>
    <s v="technology/web"/>
    <n v="0"/>
    <e v="#DIV/0!"/>
    <x v="2"/>
    <x v="7"/>
  </r>
  <r>
    <x v="1"/>
    <x v="0"/>
    <s v="USD"/>
    <n v="1440548330"/>
    <n v="1438042730"/>
    <b v="0"/>
    <n v="0"/>
    <b v="0"/>
    <s v="technology/web"/>
    <n v="0"/>
    <e v="#DIV/0!"/>
    <x v="2"/>
    <x v="7"/>
  </r>
  <r>
    <x v="1"/>
    <x v="0"/>
    <s v="USD"/>
    <n v="1444004616"/>
    <n v="1440116616"/>
    <b v="0"/>
    <n v="0"/>
    <b v="0"/>
    <s v="technology/web"/>
    <n v="0"/>
    <e v="#DIV/0!"/>
    <x v="2"/>
    <x v="7"/>
  </r>
  <r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1"/>
    <x v="0"/>
    <s v="USD"/>
    <n v="1438662603"/>
    <n v="1436502603"/>
    <b v="0"/>
    <n v="2"/>
    <b v="0"/>
    <s v="technology/web"/>
    <n v="2.5000000000000001E-2"/>
    <n v="37.5"/>
    <x v="2"/>
    <x v="7"/>
  </r>
  <r>
    <x v="1"/>
    <x v="4"/>
    <s v="NZD"/>
    <n v="1424568107"/>
    <n v="1421976107"/>
    <b v="0"/>
    <n v="3"/>
    <b v="0"/>
    <s v="technology/web"/>
    <n v="4.3499999999999997E-2"/>
    <n v="145"/>
    <x v="2"/>
    <x v="7"/>
  </r>
  <r>
    <x v="1"/>
    <x v="0"/>
    <s v="USD"/>
    <n v="1415932643"/>
    <n v="1413337043"/>
    <b v="0"/>
    <n v="8"/>
    <b v="0"/>
    <s v="technology/web"/>
    <n v="8.0000000000000002E-3"/>
    <n v="1"/>
    <x v="2"/>
    <x v="7"/>
  </r>
  <r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1"/>
    <x v="5"/>
    <s v="CAD"/>
    <n v="1420920424"/>
    <n v="1415736424"/>
    <b v="0"/>
    <n v="0"/>
    <b v="0"/>
    <s v="technology/web"/>
    <n v="0"/>
    <e v="#DIV/0!"/>
    <x v="2"/>
    <x v="7"/>
  </r>
  <r>
    <x v="1"/>
    <x v="0"/>
    <s v="USD"/>
    <n v="1469199740"/>
    <n v="1465311740"/>
    <b v="0"/>
    <n v="3"/>
    <b v="0"/>
    <s v="technology/web"/>
    <n v="6.8399999999999997E-3"/>
    <n v="342"/>
    <x v="2"/>
    <x v="7"/>
  </r>
  <r>
    <x v="1"/>
    <x v="0"/>
    <s v="USD"/>
    <n v="1421350140"/>
    <n v="1418761759"/>
    <b v="0"/>
    <n v="8"/>
    <b v="0"/>
    <s v="technology/web"/>
    <n v="1.2513513513513513E-2"/>
    <n v="57.875"/>
    <x v="2"/>
    <x v="7"/>
  </r>
  <r>
    <x v="1"/>
    <x v="6"/>
    <s v="EUR"/>
    <n v="1437861540"/>
    <n v="1435160452"/>
    <b v="0"/>
    <n v="1"/>
    <b v="0"/>
    <s v="technology/web"/>
    <n v="1.8749999999999999E-3"/>
    <n v="30"/>
    <x v="2"/>
    <x v="7"/>
  </r>
  <r>
    <x v="1"/>
    <x v="2"/>
    <s v="AUD"/>
    <n v="1420352264"/>
    <n v="1416896264"/>
    <b v="0"/>
    <n v="0"/>
    <b v="0"/>
    <s v="technology/web"/>
    <n v="0"/>
    <e v="#DIV/0!"/>
    <x v="2"/>
    <x v="7"/>
  </r>
  <r>
    <x v="1"/>
    <x v="0"/>
    <s v="USD"/>
    <n v="1427825044"/>
    <n v="1425236644"/>
    <b v="0"/>
    <n v="1"/>
    <b v="0"/>
    <s v="technology/web"/>
    <n v="1.25E-3"/>
    <n v="25"/>
    <x v="2"/>
    <x v="7"/>
  </r>
  <r>
    <x v="1"/>
    <x v="0"/>
    <s v="USD"/>
    <n v="1446087223"/>
    <n v="1443495223"/>
    <b v="0"/>
    <n v="0"/>
    <b v="0"/>
    <s v="technology/web"/>
    <n v="0"/>
    <e v="#DIV/0!"/>
    <x v="2"/>
    <x v="7"/>
  </r>
  <r>
    <x v="1"/>
    <x v="0"/>
    <s v="USD"/>
    <n v="1439048017"/>
    <n v="1436456017"/>
    <b v="0"/>
    <n v="1"/>
    <b v="0"/>
    <s v="technology/web"/>
    <n v="5.0000000000000001E-4"/>
    <n v="50"/>
    <x v="2"/>
    <x v="7"/>
  </r>
  <r>
    <x v="1"/>
    <x v="17"/>
    <s v="EUR"/>
    <n v="1424940093"/>
    <n v="1422348093"/>
    <b v="0"/>
    <n v="2"/>
    <b v="0"/>
    <s v="technology/web"/>
    <n v="5.9999999999999995E-4"/>
    <n v="1.5"/>
    <x v="2"/>
    <x v="7"/>
  </r>
  <r>
    <x v="1"/>
    <x v="0"/>
    <s v="USD"/>
    <n v="1484038620"/>
    <n v="1481597687"/>
    <b v="0"/>
    <n v="0"/>
    <b v="0"/>
    <s v="technology/web"/>
    <n v="0"/>
    <e v="#DIV/0!"/>
    <x v="2"/>
    <x v="7"/>
  </r>
  <r>
    <x v="1"/>
    <x v="16"/>
    <s v="CHF"/>
    <n v="1444940558"/>
    <n v="1442348558"/>
    <b v="0"/>
    <n v="1"/>
    <b v="0"/>
    <s v="technology/web"/>
    <n v="2E-3"/>
    <n v="10"/>
    <x v="2"/>
    <x v="7"/>
  </r>
  <r>
    <x v="1"/>
    <x v="0"/>
    <s v="USD"/>
    <n v="1420233256"/>
    <n v="1417641256"/>
    <b v="0"/>
    <n v="0"/>
    <b v="0"/>
    <s v="technology/web"/>
    <n v="0"/>
    <e v="#DIV/0!"/>
    <x v="2"/>
    <x v="7"/>
  </r>
  <r>
    <x v="1"/>
    <x v="0"/>
    <s v="USD"/>
    <n v="1435874384"/>
    <n v="1433282384"/>
    <b v="0"/>
    <n v="0"/>
    <b v="0"/>
    <s v="technology/web"/>
    <n v="0"/>
    <e v="#DIV/0!"/>
    <x v="2"/>
    <x v="7"/>
  </r>
  <r>
    <x v="1"/>
    <x v="11"/>
    <s v="SEK"/>
    <n v="1418934506"/>
    <n v="1415910506"/>
    <b v="0"/>
    <n v="0"/>
    <b v="0"/>
    <s v="technology/web"/>
    <n v="0"/>
    <e v="#DIV/0!"/>
    <x v="2"/>
    <x v="7"/>
  </r>
  <r>
    <x v="1"/>
    <x v="2"/>
    <s v="AUD"/>
    <n v="1460615164"/>
    <n v="1458023164"/>
    <b v="0"/>
    <n v="0"/>
    <b v="0"/>
    <s v="technology/web"/>
    <n v="0"/>
    <e v="#DIV/0!"/>
    <x v="2"/>
    <x v="7"/>
  </r>
  <r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"/>
    <x v="0"/>
    <s v="USD"/>
    <n v="1431533931"/>
    <n v="1428941931"/>
    <b v="0"/>
    <n v="1"/>
    <b v="0"/>
    <s v="food/food trucks"/>
    <n v="4.3333333333333331E-3"/>
    <n v="52"/>
    <x v="7"/>
    <x v="19"/>
  </r>
  <r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"/>
    <x v="0"/>
    <s v="USD"/>
    <n v="1451782607"/>
    <n v="1449190607"/>
    <b v="0"/>
    <n v="0"/>
    <b v="0"/>
    <s v="food/food trucks"/>
    <n v="0"/>
    <e v="#DIV/0!"/>
    <x v="7"/>
    <x v="19"/>
  </r>
  <r>
    <x v="2"/>
    <x v="0"/>
    <s v="USD"/>
    <n v="1472911375"/>
    <n v="1471096975"/>
    <b v="0"/>
    <n v="20"/>
    <b v="0"/>
    <s v="food/food trucks"/>
    <n v="0.22520000000000001"/>
    <n v="56.3"/>
    <x v="7"/>
    <x v="19"/>
  </r>
  <r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"/>
    <x v="0"/>
    <s v="USD"/>
    <n v="1415247757"/>
    <n v="1412652157"/>
    <b v="0"/>
    <n v="2"/>
    <b v="0"/>
    <s v="food/food trucks"/>
    <n v="2E-3"/>
    <n v="15"/>
    <x v="7"/>
    <x v="19"/>
  </r>
  <r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"/>
    <x v="2"/>
    <s v="AUD"/>
    <n v="1441619275"/>
    <n v="1439027275"/>
    <b v="0"/>
    <n v="0"/>
    <b v="0"/>
    <s v="food/food trucks"/>
    <n v="0"/>
    <e v="#DIV/0!"/>
    <x v="7"/>
    <x v="19"/>
  </r>
  <r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"/>
    <x v="6"/>
    <s v="EUR"/>
    <n v="1480185673"/>
    <n v="1476294073"/>
    <b v="0"/>
    <n v="0"/>
    <b v="0"/>
    <s v="food/food trucks"/>
    <n v="0"/>
    <e v="#DIV/0!"/>
    <x v="7"/>
    <x v="19"/>
  </r>
  <r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"/>
    <x v="0"/>
    <s v="USD"/>
    <n v="1426345200"/>
    <n v="1421343743"/>
    <b v="0"/>
    <n v="1"/>
    <b v="0"/>
    <s v="food/food trucks"/>
    <n v="2.5000000000000001E-4"/>
    <n v="5"/>
    <x v="7"/>
    <x v="19"/>
  </r>
  <r>
    <x v="2"/>
    <x v="0"/>
    <s v="USD"/>
    <n v="1407705187"/>
    <n v="1405113187"/>
    <b v="0"/>
    <n v="0"/>
    <b v="0"/>
    <s v="food/food trucks"/>
    <n v="0"/>
    <e v="#DIV/0!"/>
    <x v="7"/>
    <x v="19"/>
  </r>
  <r>
    <x v="2"/>
    <x v="0"/>
    <s v="USD"/>
    <n v="1427225644"/>
    <n v="1422045244"/>
    <b v="0"/>
    <n v="5"/>
    <b v="0"/>
    <s v="food/food trucks"/>
    <n v="2.0000000000000001E-4"/>
    <n v="1"/>
    <x v="7"/>
    <x v="19"/>
  </r>
  <r>
    <x v="2"/>
    <x v="0"/>
    <s v="USD"/>
    <n v="1424281389"/>
    <n v="1419097389"/>
    <b v="0"/>
    <n v="0"/>
    <b v="0"/>
    <s v="food/food trucks"/>
    <n v="0"/>
    <e v="#DIV/0!"/>
    <x v="7"/>
    <x v="19"/>
  </r>
  <r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"/>
    <x v="0"/>
    <s v="USD"/>
    <n v="1424536196"/>
    <n v="1421944196"/>
    <b v="0"/>
    <n v="1"/>
    <b v="0"/>
    <s v="food/food trucks"/>
    <n v="1.6666666666666666E-4"/>
    <n v="1"/>
    <x v="7"/>
    <x v="19"/>
  </r>
  <r>
    <x v="2"/>
    <x v="0"/>
    <s v="USD"/>
    <n v="1426091036"/>
    <n v="1423502636"/>
    <b v="0"/>
    <n v="1"/>
    <b v="0"/>
    <s v="food/food trucks"/>
    <n v="2E-3"/>
    <n v="1"/>
    <x v="7"/>
    <x v="19"/>
  </r>
  <r>
    <x v="2"/>
    <x v="0"/>
    <s v="USD"/>
    <n v="1420044890"/>
    <n v="1417452890"/>
    <b v="0"/>
    <n v="1"/>
    <b v="0"/>
    <s v="food/food trucks"/>
    <n v="1.3333333333333334E-4"/>
    <n v="8"/>
    <x v="7"/>
    <x v="19"/>
  </r>
  <r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"/>
    <x v="0"/>
    <s v="USD"/>
    <n v="1464386640"/>
    <n v="1463090149"/>
    <b v="0"/>
    <n v="1"/>
    <b v="0"/>
    <s v="food/food trucks"/>
    <n v="2.8571428571428574E-4"/>
    <n v="1"/>
    <x v="7"/>
    <x v="19"/>
  </r>
  <r>
    <x v="2"/>
    <x v="0"/>
    <s v="USD"/>
    <n v="1439006692"/>
    <n v="1433822692"/>
    <b v="0"/>
    <n v="0"/>
    <b v="0"/>
    <s v="food/food trucks"/>
    <n v="0"/>
    <e v="#DIV/0!"/>
    <x v="7"/>
    <x v="19"/>
  </r>
  <r>
    <x v="2"/>
    <x v="0"/>
    <s v="USD"/>
    <n v="1458715133"/>
    <n v="1455262733"/>
    <b v="0"/>
    <n v="1"/>
    <b v="0"/>
    <s v="food/food trucks"/>
    <n v="2.0000000000000002E-5"/>
    <n v="1"/>
    <x v="7"/>
    <x v="19"/>
  </r>
  <r>
    <x v="2"/>
    <x v="0"/>
    <s v="USD"/>
    <n v="1426182551"/>
    <n v="1423594151"/>
    <b v="0"/>
    <n v="1"/>
    <b v="0"/>
    <s v="food/food trucks"/>
    <n v="2.8571428571428571E-5"/>
    <n v="1"/>
    <x v="7"/>
    <x v="19"/>
  </r>
  <r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"/>
    <x v="0"/>
    <s v="USD"/>
    <n v="1467080613"/>
    <n v="1461896613"/>
    <b v="0"/>
    <n v="2"/>
    <b v="0"/>
    <s v="food/food trucks"/>
    <n v="2.0000000000000002E-5"/>
    <n v="1"/>
    <x v="7"/>
    <x v="19"/>
  </r>
  <r>
    <x v="2"/>
    <x v="0"/>
    <s v="USD"/>
    <n v="1425791697"/>
    <n v="1423199697"/>
    <b v="0"/>
    <n v="2"/>
    <b v="0"/>
    <s v="food/food trucks"/>
    <n v="1.4285714285714287E-4"/>
    <n v="1"/>
    <x v="7"/>
    <x v="19"/>
  </r>
  <r>
    <x v="2"/>
    <x v="0"/>
    <s v="USD"/>
    <n v="1456608943"/>
    <n v="1454016943"/>
    <b v="0"/>
    <n v="0"/>
    <b v="0"/>
    <s v="food/food trucks"/>
    <n v="0"/>
    <e v="#DIV/0!"/>
    <x v="7"/>
    <x v="19"/>
  </r>
  <r>
    <x v="2"/>
    <x v="0"/>
    <s v="USD"/>
    <n v="1438662474"/>
    <n v="1435206474"/>
    <b v="0"/>
    <n v="2"/>
    <b v="0"/>
    <s v="food/food trucks"/>
    <n v="1.2999999999999999E-3"/>
    <n v="13"/>
    <x v="7"/>
    <x v="19"/>
  </r>
  <r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"/>
    <x v="0"/>
    <s v="USD"/>
    <n v="1426615200"/>
    <n v="1422400188"/>
    <b v="0"/>
    <n v="0"/>
    <b v="0"/>
    <s v="food/food trucks"/>
    <n v="0"/>
    <e v="#DIV/0!"/>
    <x v="7"/>
    <x v="19"/>
  </r>
  <r>
    <x v="2"/>
    <x v="0"/>
    <s v="USD"/>
    <n v="1449529062"/>
    <n v="1444341462"/>
    <b v="0"/>
    <n v="1"/>
    <b v="0"/>
    <s v="food/food trucks"/>
    <n v="3.3333333333333335E-3"/>
    <n v="50"/>
    <x v="7"/>
    <x v="19"/>
  </r>
  <r>
    <x v="2"/>
    <x v="0"/>
    <s v="USD"/>
    <n v="1445197129"/>
    <n v="1442605129"/>
    <b v="0"/>
    <n v="0"/>
    <b v="0"/>
    <s v="food/food trucks"/>
    <n v="0"/>
    <e v="#DIV/0!"/>
    <x v="7"/>
    <x v="19"/>
  </r>
  <r>
    <x v="2"/>
    <x v="18"/>
    <s v="EUR"/>
    <n v="1455399313"/>
    <n v="1452807313"/>
    <b v="0"/>
    <n v="2"/>
    <b v="0"/>
    <s v="food/food trucks"/>
    <n v="2E-3"/>
    <n v="5"/>
    <x v="7"/>
    <x v="19"/>
  </r>
  <r>
    <x v="0"/>
    <x v="0"/>
    <s v="USD"/>
    <n v="1437627540"/>
    <n v="1435806054"/>
    <b v="0"/>
    <n v="109"/>
    <b v="1"/>
    <s v="food/small batch"/>
    <n v="1.0788"/>
    <n v="74.22935779816514"/>
    <x v="7"/>
    <x v="33"/>
  </r>
  <r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0"/>
    <x v="0"/>
    <s v="USD"/>
    <n v="1443242021"/>
    <n v="1440650021"/>
    <b v="0"/>
    <n v="115"/>
    <b v="1"/>
    <s v="food/small batch"/>
    <n v="1.728"/>
    <n v="75.130434782608702"/>
    <x v="7"/>
    <x v="33"/>
  </r>
  <r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0"/>
    <x v="0"/>
    <s v="USD"/>
    <n v="1472621760"/>
    <n v="1472110513"/>
    <b v="0"/>
    <n v="9"/>
    <b v="1"/>
    <s v="food/small batch"/>
    <n v="1.075"/>
    <n v="47.777777777777779"/>
    <x v="7"/>
    <x v="33"/>
  </r>
  <r>
    <x v="0"/>
    <x v="0"/>
    <s v="USD"/>
    <n v="1417321515"/>
    <n v="1414725915"/>
    <b v="0"/>
    <n v="120"/>
    <b v="1"/>
    <s v="food/small batch"/>
    <n v="1.08"/>
    <n v="90"/>
    <x v="7"/>
    <x v="33"/>
  </r>
  <r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0"/>
    <x v="0"/>
    <s v="USD"/>
    <n v="1451430000"/>
    <n v="1448914500"/>
    <b v="0"/>
    <n v="15"/>
    <b v="1"/>
    <s v="food/small batch"/>
    <n v="1.335"/>
    <n v="53.4"/>
    <x v="7"/>
    <x v="33"/>
  </r>
  <r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0"/>
    <x v="0"/>
    <s v="USD"/>
    <n v="1461177950"/>
    <n v="1458758750"/>
    <b v="0"/>
    <n v="16"/>
    <b v="1"/>
    <s v="food/small batch"/>
    <n v="1.82"/>
    <n v="34.125"/>
    <x v="7"/>
    <x v="33"/>
  </r>
  <r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0"/>
    <x v="0"/>
    <s v="USD"/>
    <n v="1317438000"/>
    <n v="1314577097"/>
    <b v="0"/>
    <n v="86"/>
    <b v="1"/>
    <s v="music/indie rock"/>
    <n v="1.038"/>
    <n v="90.523255813953483"/>
    <x v="4"/>
    <x v="14"/>
  </r>
  <r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0"/>
    <x v="0"/>
    <s v="USD"/>
    <n v="1366138800"/>
    <n v="1362710425"/>
    <b v="0"/>
    <n v="75"/>
    <b v="1"/>
    <s v="music/indie rock"/>
    <n v="1.1625000000000001"/>
    <n v="31"/>
    <x v="4"/>
    <x v="14"/>
  </r>
  <r>
    <x v="0"/>
    <x v="5"/>
    <s v="CAD"/>
    <n v="1443641340"/>
    <n v="1441143397"/>
    <b v="0"/>
    <n v="43"/>
    <b v="1"/>
    <s v="music/indie rock"/>
    <n v="1.111"/>
    <n v="51.674418604651166"/>
    <x v="4"/>
    <x v="14"/>
  </r>
  <r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0"/>
    <x v="0"/>
    <s v="USD"/>
    <n v="1368066453"/>
    <n v="1365474453"/>
    <b v="0"/>
    <n v="52"/>
    <b v="1"/>
    <s v="music/indie rock"/>
    <n v="1"/>
    <n v="48.07692307692308"/>
    <x v="4"/>
    <x v="14"/>
  </r>
  <r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0"/>
    <x v="0"/>
    <s v="USD"/>
    <n v="1327535392"/>
    <n v="1324079392"/>
    <b v="0"/>
    <n v="17"/>
    <b v="1"/>
    <s v="music/indie rock"/>
    <n v="1.28"/>
    <n v="37.647058823529413"/>
    <x v="4"/>
    <x v="14"/>
  </r>
  <r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0"/>
    <x v="0"/>
    <s v="USD"/>
    <n v="1352573869"/>
    <n v="1349978269"/>
    <b v="0"/>
    <n v="47"/>
    <b v="1"/>
    <s v="music/indie rock"/>
    <n v="1"/>
    <n v="42.553191489361701"/>
    <x v="4"/>
    <x v="14"/>
  </r>
  <r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0"/>
    <x v="0"/>
    <s v="USD"/>
    <n v="1444516084"/>
    <n v="1439332084"/>
    <b v="0"/>
    <n v="8"/>
    <b v="1"/>
    <s v="music/indie rock"/>
    <n v="1"/>
    <n v="250"/>
    <x v="4"/>
    <x v="14"/>
  </r>
  <r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0"/>
    <x v="0"/>
    <s v="USD"/>
    <n v="1312224383"/>
    <n v="1308336383"/>
    <b v="0"/>
    <n v="25"/>
    <b v="1"/>
    <s v="music/indie rock"/>
    <n v="1.0009999999999999"/>
    <n v="40.04"/>
    <x v="4"/>
    <x v="14"/>
  </r>
  <r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0"/>
    <x v="0"/>
    <s v="USD"/>
    <n v="1318463879"/>
    <n v="1315439879"/>
    <b v="0"/>
    <n v="41"/>
    <b v="1"/>
    <s v="music/indie rock"/>
    <n v="1.0325"/>
    <n v="50.365853658536587"/>
    <x v="4"/>
    <x v="14"/>
  </r>
  <r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0"/>
    <x v="0"/>
    <s v="USD"/>
    <n v="1368117239"/>
    <n v="1365525239"/>
    <b v="0"/>
    <n v="75"/>
    <b v="1"/>
    <s v="music/indie rock"/>
    <n v="1.3367142857142857"/>
    <n v="62.38"/>
    <x v="4"/>
    <x v="14"/>
  </r>
  <r>
    <x v="0"/>
    <x v="0"/>
    <s v="USD"/>
    <n v="1340429276"/>
    <n v="1335245276"/>
    <b v="0"/>
    <n v="16"/>
    <b v="1"/>
    <s v="music/indie rock"/>
    <n v="1.214"/>
    <n v="37.9375"/>
    <x v="4"/>
    <x v="14"/>
  </r>
  <r>
    <x v="0"/>
    <x v="0"/>
    <s v="USD"/>
    <n v="1295142660"/>
    <n v="1293739714"/>
    <b v="0"/>
    <n v="10"/>
    <b v="1"/>
    <s v="music/indie rock"/>
    <n v="1.032"/>
    <n v="51.6"/>
    <x v="4"/>
    <x v="14"/>
  </r>
  <r>
    <x v="0"/>
    <x v="0"/>
    <s v="USD"/>
    <n v="1339840740"/>
    <n v="1335397188"/>
    <b v="0"/>
    <n v="27"/>
    <b v="1"/>
    <s v="music/indie rock"/>
    <n v="1.25"/>
    <n v="27.777777777777779"/>
    <x v="4"/>
    <x v="14"/>
  </r>
  <r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0"/>
    <x v="0"/>
    <s v="USD"/>
    <n v="1364597692"/>
    <n v="1361577292"/>
    <b v="0"/>
    <n v="10"/>
    <b v="1"/>
    <s v="music/indie rock"/>
    <n v="1"/>
    <n v="600"/>
    <x v="4"/>
    <x v="14"/>
  </r>
  <r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0"/>
    <x v="0"/>
    <s v="USD"/>
    <n v="1422400387"/>
    <n v="1421190787"/>
    <b v="0"/>
    <n v="20"/>
    <b v="1"/>
    <s v="music/indie rock"/>
    <n v="1.056"/>
    <n v="52.8"/>
    <x v="4"/>
    <x v="14"/>
  </r>
  <r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"/>
    <x v="0"/>
    <s v="USD"/>
    <n v="1465333560"/>
    <n v="1462743308"/>
    <b v="0"/>
    <n v="0"/>
    <b v="0"/>
    <s v="food/restaurants"/>
    <n v="0"/>
    <e v="#DIV/0!"/>
    <x v="7"/>
    <x v="34"/>
  </r>
  <r>
    <x v="2"/>
    <x v="0"/>
    <s v="USD"/>
    <n v="1416014534"/>
    <n v="1413418934"/>
    <b v="0"/>
    <n v="0"/>
    <b v="0"/>
    <s v="food/restaurants"/>
    <n v="0"/>
    <e v="#DIV/0!"/>
    <x v="7"/>
    <x v="34"/>
  </r>
  <r>
    <x v="2"/>
    <x v="0"/>
    <s v="USD"/>
    <n v="1426292416"/>
    <n v="1423704016"/>
    <b v="0"/>
    <n v="0"/>
    <b v="0"/>
    <s v="food/restaurants"/>
    <n v="0"/>
    <e v="#DIV/0!"/>
    <x v="7"/>
    <x v="34"/>
  </r>
  <r>
    <x v="2"/>
    <x v="1"/>
    <s v="GBP"/>
    <n v="1443906000"/>
    <n v="1441955269"/>
    <b v="0"/>
    <n v="2"/>
    <b v="0"/>
    <s v="food/restaurants"/>
    <n v="6.0000000000000001E-3"/>
    <n v="15"/>
    <x v="7"/>
    <x v="34"/>
  </r>
  <r>
    <x v="2"/>
    <x v="0"/>
    <s v="USD"/>
    <n v="1431308704"/>
    <n v="1428716704"/>
    <b v="0"/>
    <n v="0"/>
    <b v="0"/>
    <s v="food/restaurants"/>
    <n v="0"/>
    <e v="#DIV/0!"/>
    <x v="7"/>
    <x v="34"/>
  </r>
  <r>
    <x v="2"/>
    <x v="0"/>
    <s v="USD"/>
    <n v="1408056634"/>
    <n v="1405464634"/>
    <b v="0"/>
    <n v="0"/>
    <b v="0"/>
    <s v="food/restaurants"/>
    <n v="0"/>
    <e v="#DIV/0!"/>
    <x v="7"/>
    <x v="34"/>
  </r>
  <r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"/>
    <x v="0"/>
    <s v="USD"/>
    <n v="1431647772"/>
    <n v="1426463772"/>
    <b v="0"/>
    <n v="2"/>
    <b v="0"/>
    <s v="food/restaurants"/>
    <n v="1.5E-3"/>
    <n v="37.5"/>
    <x v="7"/>
    <x v="34"/>
  </r>
  <r>
    <x v="2"/>
    <x v="1"/>
    <s v="GBP"/>
    <n v="1454323413"/>
    <n v="1451731413"/>
    <b v="0"/>
    <n v="0"/>
    <b v="0"/>
    <s v="food/restaurants"/>
    <n v="0"/>
    <e v="#DIV/0!"/>
    <x v="7"/>
    <x v="34"/>
  </r>
  <r>
    <x v="2"/>
    <x v="0"/>
    <s v="USD"/>
    <n v="1418504561"/>
    <n v="1417208561"/>
    <b v="0"/>
    <n v="0"/>
    <b v="0"/>
    <s v="food/restaurants"/>
    <n v="0"/>
    <e v="#DIV/0!"/>
    <x v="7"/>
    <x v="34"/>
  </r>
  <r>
    <x v="2"/>
    <x v="12"/>
    <s v="EUR"/>
    <n v="1488067789"/>
    <n v="1482883789"/>
    <b v="0"/>
    <n v="0"/>
    <b v="0"/>
    <s v="food/restaurants"/>
    <n v="0"/>
    <e v="#DIV/0!"/>
    <x v="7"/>
    <x v="34"/>
  </r>
  <r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"/>
    <x v="0"/>
    <s v="USD"/>
    <n v="1424635753"/>
    <n v="1422043753"/>
    <b v="0"/>
    <n v="12"/>
    <b v="0"/>
    <s v="food/restaurants"/>
    <n v="0.186"/>
    <n v="77.5"/>
    <x v="7"/>
    <x v="34"/>
  </r>
  <r>
    <x v="2"/>
    <x v="0"/>
    <s v="USD"/>
    <n v="1417279252"/>
    <n v="1414683652"/>
    <b v="0"/>
    <n v="0"/>
    <b v="0"/>
    <s v="food/restaurants"/>
    <n v="0"/>
    <e v="#DIV/0!"/>
    <x v="7"/>
    <x v="34"/>
  </r>
  <r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"/>
    <x v="0"/>
    <s v="USD"/>
    <n v="1415899228"/>
    <n v="1413303628"/>
    <b v="0"/>
    <n v="0"/>
    <b v="0"/>
    <s v="food/restaurants"/>
    <n v="0"/>
    <e v="#DIV/0!"/>
    <x v="7"/>
    <x v="34"/>
  </r>
  <r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"/>
    <x v="0"/>
    <s v="USD"/>
    <n v="1476559260"/>
    <n v="1472567085"/>
    <b v="0"/>
    <n v="0"/>
    <b v="0"/>
    <s v="food/restaurants"/>
    <n v="0"/>
    <e v="#DIV/0!"/>
    <x v="7"/>
    <x v="34"/>
  </r>
  <r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0"/>
    <x v="0"/>
    <s v="USD"/>
    <n v="1461336720"/>
    <n v="1459431960"/>
    <b v="0"/>
    <n v="27"/>
    <b v="1"/>
    <s v="music/classical music"/>
    <n v="1"/>
    <n v="185.18518518518519"/>
    <x v="4"/>
    <x v="35"/>
  </r>
  <r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0"/>
    <x v="0"/>
    <s v="USD"/>
    <n v="1340914571"/>
    <n v="1338322571"/>
    <b v="0"/>
    <n v="80"/>
    <b v="1"/>
    <s v="music/classical music"/>
    <n v="1.00325"/>
    <n v="100.325"/>
    <x v="4"/>
    <x v="35"/>
  </r>
  <r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0"/>
    <x v="0"/>
    <s v="USD"/>
    <n v="1429505400"/>
    <n v="1426711505"/>
    <b v="0"/>
    <n v="48"/>
    <b v="1"/>
    <s v="music/classical music"/>
    <n v="1"/>
    <n v="135.41666666666666"/>
    <x v="4"/>
    <x v="35"/>
  </r>
  <r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0"/>
    <x v="0"/>
    <s v="USD"/>
    <n v="1262325600"/>
    <n v="1257871712"/>
    <b v="0"/>
    <n v="14"/>
    <b v="1"/>
    <s v="music/classical music"/>
    <n v="1.05"/>
    <n v="150"/>
    <x v="4"/>
    <x v="35"/>
  </r>
  <r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0"/>
    <x v="0"/>
    <s v="USD"/>
    <n v="1321385820"/>
    <n v="1318539484"/>
    <b v="0"/>
    <n v="25"/>
    <b v="1"/>
    <s v="music/classical music"/>
    <n v="1.1125"/>
    <n v="35.6"/>
    <x v="4"/>
    <x v="35"/>
  </r>
  <r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1"/>
    <x v="5"/>
    <s v="CAD"/>
    <n v="1444740089"/>
    <n v="1442148089"/>
    <b v="0"/>
    <n v="0"/>
    <b v="0"/>
    <s v="food/food trucks"/>
    <n v="0"/>
    <e v="#DIV/0!"/>
    <x v="7"/>
    <x v="19"/>
  </r>
  <r>
    <x v="1"/>
    <x v="12"/>
    <s v="EUR"/>
    <n v="1476189339"/>
    <n v="1471005339"/>
    <b v="0"/>
    <n v="3"/>
    <b v="0"/>
    <s v="food/food trucks"/>
    <n v="7.4999999999999997E-3"/>
    <n v="25"/>
    <x v="7"/>
    <x v="19"/>
  </r>
  <r>
    <x v="1"/>
    <x v="0"/>
    <s v="USD"/>
    <n v="1438226451"/>
    <n v="1433042451"/>
    <b v="0"/>
    <n v="0"/>
    <b v="0"/>
    <s v="food/food trucks"/>
    <n v="0"/>
    <e v="#DIV/0!"/>
    <x v="7"/>
    <x v="19"/>
  </r>
  <r>
    <x v="1"/>
    <x v="5"/>
    <s v="CAD"/>
    <n v="1406854699"/>
    <n v="1404262699"/>
    <b v="0"/>
    <n v="0"/>
    <b v="0"/>
    <s v="food/food trucks"/>
    <n v="0"/>
    <e v="#DIV/0!"/>
    <x v="7"/>
    <x v="19"/>
  </r>
  <r>
    <x v="1"/>
    <x v="0"/>
    <s v="USD"/>
    <n v="1462827000"/>
    <n v="1457710589"/>
    <b v="0"/>
    <n v="1"/>
    <b v="0"/>
    <s v="food/food trucks"/>
    <n v="0.01"/>
    <n v="100"/>
    <x v="7"/>
    <x v="19"/>
  </r>
  <r>
    <x v="1"/>
    <x v="0"/>
    <s v="USD"/>
    <n v="1408663948"/>
    <n v="1406071948"/>
    <b v="0"/>
    <n v="0"/>
    <b v="0"/>
    <s v="food/food trucks"/>
    <n v="0"/>
    <e v="#DIV/0!"/>
    <x v="7"/>
    <x v="19"/>
  </r>
  <r>
    <x v="1"/>
    <x v="0"/>
    <s v="USD"/>
    <n v="1429823138"/>
    <n v="1427231138"/>
    <b v="0"/>
    <n v="2"/>
    <b v="0"/>
    <s v="food/food trucks"/>
    <n v="2.6666666666666666E-3"/>
    <n v="60"/>
    <x v="7"/>
    <x v="19"/>
  </r>
  <r>
    <x v="1"/>
    <x v="1"/>
    <s v="GBP"/>
    <n v="1472745594"/>
    <n v="1470153594"/>
    <b v="0"/>
    <n v="1"/>
    <b v="0"/>
    <s v="food/food trucks"/>
    <n v="5.0000000000000001E-3"/>
    <n v="50"/>
    <x v="7"/>
    <x v="19"/>
  </r>
  <r>
    <x v="1"/>
    <x v="0"/>
    <s v="USD"/>
    <n v="1442457112"/>
    <n v="1439865112"/>
    <b v="0"/>
    <n v="2"/>
    <b v="0"/>
    <s v="food/food trucks"/>
    <n v="2.2307692307692306E-2"/>
    <n v="72.5"/>
    <x v="7"/>
    <x v="19"/>
  </r>
  <r>
    <x v="1"/>
    <x v="0"/>
    <s v="USD"/>
    <n v="1486590035"/>
    <n v="1483998035"/>
    <b v="0"/>
    <n v="2"/>
    <b v="0"/>
    <s v="food/food trucks"/>
    <n v="8.4285714285714294E-3"/>
    <n v="29.5"/>
    <x v="7"/>
    <x v="19"/>
  </r>
  <r>
    <x v="1"/>
    <x v="2"/>
    <s v="AUD"/>
    <n v="1463645521"/>
    <n v="1458461521"/>
    <b v="0"/>
    <n v="4"/>
    <b v="0"/>
    <s v="food/food trucks"/>
    <n v="2.5000000000000001E-3"/>
    <n v="62.5"/>
    <x v="7"/>
    <x v="19"/>
  </r>
  <r>
    <x v="1"/>
    <x v="0"/>
    <s v="USD"/>
    <n v="1428893517"/>
    <n v="1426301517"/>
    <b v="0"/>
    <n v="0"/>
    <b v="0"/>
    <s v="food/food trucks"/>
    <n v="0"/>
    <e v="#DIV/0!"/>
    <x v="7"/>
    <x v="19"/>
  </r>
  <r>
    <x v="1"/>
    <x v="0"/>
    <s v="USD"/>
    <n v="1408803149"/>
    <n v="1404915149"/>
    <b v="0"/>
    <n v="0"/>
    <b v="0"/>
    <s v="food/food trucks"/>
    <n v="0"/>
    <e v="#DIV/0!"/>
    <x v="7"/>
    <x v="19"/>
  </r>
  <r>
    <x v="1"/>
    <x v="0"/>
    <s v="USD"/>
    <n v="1463600945"/>
    <n v="1461786545"/>
    <b v="0"/>
    <n v="0"/>
    <b v="0"/>
    <s v="food/food trucks"/>
    <n v="0"/>
    <e v="#DIV/0!"/>
    <x v="7"/>
    <x v="19"/>
  </r>
  <r>
    <x v="1"/>
    <x v="0"/>
    <s v="USD"/>
    <n v="1421030194"/>
    <n v="1418438194"/>
    <b v="0"/>
    <n v="0"/>
    <b v="0"/>
    <s v="food/food trucks"/>
    <n v="0"/>
    <e v="#DIV/0!"/>
    <x v="7"/>
    <x v="19"/>
  </r>
  <r>
    <x v="1"/>
    <x v="0"/>
    <s v="USD"/>
    <n v="1428707647"/>
    <n v="1424823247"/>
    <b v="0"/>
    <n v="0"/>
    <b v="0"/>
    <s v="food/food trucks"/>
    <n v="0"/>
    <e v="#DIV/0!"/>
    <x v="7"/>
    <x v="19"/>
  </r>
  <r>
    <x v="1"/>
    <x v="0"/>
    <s v="USD"/>
    <n v="1407181297"/>
    <n v="1405021297"/>
    <b v="0"/>
    <n v="0"/>
    <b v="0"/>
    <s v="food/food trucks"/>
    <n v="0"/>
    <e v="#DIV/0!"/>
    <x v="7"/>
    <x v="19"/>
  </r>
  <r>
    <x v="1"/>
    <x v="0"/>
    <s v="USD"/>
    <n v="1444410000"/>
    <n v="1440203579"/>
    <b v="0"/>
    <n v="0"/>
    <b v="0"/>
    <s v="food/food trucks"/>
    <n v="0"/>
    <e v="#DIV/0!"/>
    <x v="7"/>
    <x v="19"/>
  </r>
  <r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"/>
    <x v="0"/>
    <s v="USD"/>
    <n v="1447689898"/>
    <n v="1445094298"/>
    <b v="0"/>
    <n v="11"/>
    <b v="0"/>
    <s v="food/food trucks"/>
    <n v="0.106"/>
    <n v="48.18181818181818"/>
    <x v="7"/>
    <x v="19"/>
  </r>
  <r>
    <x v="2"/>
    <x v="0"/>
    <s v="USD"/>
    <n v="1477784634"/>
    <n v="1475192634"/>
    <b v="0"/>
    <n v="1"/>
    <b v="0"/>
    <s v="food/food trucks"/>
    <n v="1.1111111111111112E-5"/>
    <n v="1"/>
    <x v="7"/>
    <x v="19"/>
  </r>
  <r>
    <x v="2"/>
    <x v="0"/>
    <s v="USD"/>
    <n v="1426526880"/>
    <n v="1421346480"/>
    <b v="0"/>
    <n v="5"/>
    <b v="0"/>
    <s v="food/food trucks"/>
    <n v="5.0000000000000001E-3"/>
    <n v="1"/>
    <x v="7"/>
    <x v="19"/>
  </r>
  <r>
    <x v="2"/>
    <x v="0"/>
    <s v="USD"/>
    <n v="1434341369"/>
    <n v="1431749369"/>
    <b v="0"/>
    <n v="0"/>
    <b v="0"/>
    <s v="food/food trucks"/>
    <n v="0"/>
    <e v="#DIV/0!"/>
    <x v="7"/>
    <x v="19"/>
  </r>
  <r>
    <x v="2"/>
    <x v="0"/>
    <s v="USD"/>
    <n v="1404601632"/>
    <n v="1402009632"/>
    <b v="0"/>
    <n v="1"/>
    <b v="0"/>
    <s v="food/food trucks"/>
    <n v="1.6666666666666668E-3"/>
    <n v="50"/>
    <x v="7"/>
    <x v="19"/>
  </r>
  <r>
    <x v="2"/>
    <x v="1"/>
    <s v="GBP"/>
    <n v="1451030136"/>
    <n v="1448438136"/>
    <b v="0"/>
    <n v="1"/>
    <b v="0"/>
    <s v="food/food trucks"/>
    <n v="1.6666666666666668E-3"/>
    <n v="5"/>
    <x v="7"/>
    <x v="19"/>
  </r>
  <r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"/>
    <x v="8"/>
    <s v="DKK"/>
    <n v="1458733927"/>
    <n v="1456145527"/>
    <b v="0"/>
    <n v="1"/>
    <b v="0"/>
    <s v="food/food trucks"/>
    <n v="1E-4"/>
    <n v="5"/>
    <x v="7"/>
    <x v="19"/>
  </r>
  <r>
    <x v="2"/>
    <x v="2"/>
    <s v="AUD"/>
    <n v="1453817297"/>
    <n v="1453212497"/>
    <b v="0"/>
    <n v="0"/>
    <b v="0"/>
    <s v="food/food trucks"/>
    <n v="0"/>
    <e v="#DIV/0!"/>
    <x v="7"/>
    <x v="19"/>
  </r>
  <r>
    <x v="2"/>
    <x v="0"/>
    <s v="USD"/>
    <n v="1457901924"/>
    <n v="1452721524"/>
    <b v="0"/>
    <n v="2"/>
    <b v="0"/>
    <s v="food/food trucks"/>
    <n v="1.7333333333333333E-2"/>
    <n v="13"/>
    <x v="7"/>
    <x v="19"/>
  </r>
  <r>
    <x v="2"/>
    <x v="0"/>
    <s v="USD"/>
    <n v="1412536421"/>
    <n v="1409944421"/>
    <b v="0"/>
    <n v="1"/>
    <b v="0"/>
    <s v="food/food trucks"/>
    <n v="1.6666666666666668E-3"/>
    <n v="50"/>
    <x v="7"/>
    <x v="19"/>
  </r>
  <r>
    <x v="2"/>
    <x v="0"/>
    <s v="USD"/>
    <n v="1429993026"/>
    <n v="1427401026"/>
    <b v="0"/>
    <n v="0"/>
    <b v="0"/>
    <s v="food/food trucks"/>
    <n v="0"/>
    <e v="#DIV/0!"/>
    <x v="7"/>
    <x v="19"/>
  </r>
  <r>
    <x v="2"/>
    <x v="0"/>
    <s v="USD"/>
    <n v="1407453228"/>
    <n v="1404861228"/>
    <b v="0"/>
    <n v="1"/>
    <b v="0"/>
    <s v="food/food trucks"/>
    <n v="1.2500000000000001E-5"/>
    <n v="1"/>
    <x v="7"/>
    <x v="19"/>
  </r>
  <r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"/>
    <x v="0"/>
    <s v="USD"/>
    <n v="1443039001"/>
    <n v="1440447001"/>
    <b v="0"/>
    <n v="14"/>
    <b v="0"/>
    <s v="food/food trucks"/>
    <n v="0.39"/>
    <n v="83.571428571428569"/>
    <x v="7"/>
    <x v="19"/>
  </r>
  <r>
    <x v="2"/>
    <x v="0"/>
    <s v="USD"/>
    <n v="1407089147"/>
    <n v="1403201147"/>
    <b v="0"/>
    <n v="5"/>
    <b v="0"/>
    <s v="food/food trucks"/>
    <n v="9.9546510341776348E-3"/>
    <n v="18"/>
    <x v="7"/>
    <x v="19"/>
  </r>
  <r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0"/>
    <x v="0"/>
    <s v="USD"/>
    <n v="1398834000"/>
    <n v="1396371612"/>
    <b v="1"/>
    <n v="100"/>
    <b v="1"/>
    <s v="technology/space exploration"/>
    <n v="1.02"/>
    <n v="107.1"/>
    <x v="2"/>
    <x v="36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0"/>
    <x v="0"/>
    <s v="USD"/>
    <n v="1476579600"/>
    <n v="1474641914"/>
    <b v="0"/>
    <n v="50"/>
    <b v="1"/>
    <s v="technology/space exploration"/>
    <n v="1.873"/>
    <n v="37.46"/>
    <x v="2"/>
    <x v="36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"/>
    <x v="0"/>
    <s v="USD"/>
    <n v="1410811740"/>
    <n v="1409341863"/>
    <b v="0"/>
    <n v="1"/>
    <b v="0"/>
    <s v="technology/space exploration"/>
    <n v="0.01"/>
    <n v="15"/>
    <x v="2"/>
    <x v="36"/>
  </r>
  <r>
    <x v="2"/>
    <x v="12"/>
    <s v="EUR"/>
    <n v="1468565820"/>
    <n v="1465970108"/>
    <b v="0"/>
    <n v="0"/>
    <b v="0"/>
    <s v="technology/space exploration"/>
    <n v="0"/>
    <e v="#DIV/0!"/>
    <x v="2"/>
    <x v="36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1"/>
    <x v="5"/>
    <s v="CAD"/>
    <n v="1439533019"/>
    <n v="1436941019"/>
    <b v="0"/>
    <n v="3"/>
    <b v="0"/>
    <s v="technology/space exploration"/>
    <n v="1.44E-2"/>
    <n v="12"/>
    <x v="2"/>
    <x v="36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1"/>
    <x v="0"/>
    <s v="USD"/>
    <n v="1448388418"/>
    <n v="1443200818"/>
    <b v="0"/>
    <n v="5"/>
    <b v="0"/>
    <s v="technology/space exploration"/>
    <n v="9.5E-4"/>
    <n v="3.8"/>
    <x v="2"/>
    <x v="36"/>
  </r>
  <r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0"/>
    <x v="0"/>
    <s v="USD"/>
    <n v="1452387096"/>
    <n v="1447203096"/>
    <b v="0"/>
    <n v="11"/>
    <b v="1"/>
    <s v="technology/makerspaces"/>
    <n v="1.25125"/>
    <n v="91"/>
    <x v="2"/>
    <x v="37"/>
  </r>
  <r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"/>
    <x v="0"/>
    <s v="USD"/>
    <n v="1425081694"/>
    <n v="1422489694"/>
    <b v="0"/>
    <n v="3"/>
    <b v="0"/>
    <s v="technology/makerspaces"/>
    <n v="3.3E-3"/>
    <n v="44"/>
    <x v="2"/>
    <x v="37"/>
  </r>
  <r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"/>
    <x v="0"/>
    <s v="USD"/>
    <n v="1405027750"/>
    <n v="1402867750"/>
    <b v="0"/>
    <n v="2"/>
    <b v="0"/>
    <s v="food/food trucks"/>
    <n v="6.875E-3"/>
    <n v="27.5"/>
    <x v="7"/>
    <x v="19"/>
  </r>
  <r>
    <x v="2"/>
    <x v="0"/>
    <s v="USD"/>
    <n v="1416635940"/>
    <n v="1413838540"/>
    <b v="0"/>
    <n v="20"/>
    <b v="0"/>
    <s v="food/food trucks"/>
    <n v="0.28299999999999997"/>
    <n v="84.9"/>
    <x v="7"/>
    <x v="19"/>
  </r>
  <r>
    <x v="2"/>
    <x v="0"/>
    <s v="USD"/>
    <n v="1425233240"/>
    <n v="1422641240"/>
    <b v="0"/>
    <n v="3"/>
    <b v="0"/>
    <s v="food/food trucks"/>
    <n v="2.3999999999999998E-3"/>
    <n v="12"/>
    <x v="7"/>
    <x v="19"/>
  </r>
  <r>
    <x v="2"/>
    <x v="0"/>
    <s v="USD"/>
    <n v="1407621425"/>
    <n v="1404165425"/>
    <b v="0"/>
    <n v="4"/>
    <b v="0"/>
    <s v="food/food trucks"/>
    <n v="1.1428571428571429E-2"/>
    <n v="200"/>
    <x v="7"/>
    <x v="19"/>
  </r>
  <r>
    <x v="2"/>
    <x v="0"/>
    <s v="USD"/>
    <n v="1430149330"/>
    <n v="1424968930"/>
    <b v="0"/>
    <n v="1"/>
    <b v="0"/>
    <s v="food/food trucks"/>
    <n v="2.0000000000000001E-4"/>
    <n v="10"/>
    <x v="7"/>
    <x v="19"/>
  </r>
  <r>
    <x v="2"/>
    <x v="0"/>
    <s v="USD"/>
    <n v="1412119423"/>
    <n v="1410391423"/>
    <b v="0"/>
    <n v="0"/>
    <b v="0"/>
    <s v="food/food trucks"/>
    <n v="0"/>
    <e v="#DIV/0!"/>
    <x v="7"/>
    <x v="19"/>
  </r>
  <r>
    <x v="2"/>
    <x v="0"/>
    <s v="USD"/>
    <n v="1435591318"/>
    <n v="1432999318"/>
    <b v="0"/>
    <n v="0"/>
    <b v="0"/>
    <s v="food/food trucks"/>
    <n v="0"/>
    <e v="#DIV/0!"/>
    <x v="7"/>
    <x v="19"/>
  </r>
  <r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"/>
    <x v="0"/>
    <s v="USD"/>
    <n v="1469919890"/>
    <n v="1467327890"/>
    <b v="0"/>
    <n v="1"/>
    <b v="0"/>
    <s v="food/food trucks"/>
    <n v="2.8571428571428571E-5"/>
    <n v="1"/>
    <x v="7"/>
    <x v="19"/>
  </r>
  <r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"/>
    <x v="0"/>
    <s v="USD"/>
    <n v="1427266860"/>
    <n v="1424678460"/>
    <b v="0"/>
    <n v="1"/>
    <b v="0"/>
    <s v="food/food trucks"/>
    <n v="7.1428571428571426E-3"/>
    <n v="25"/>
    <x v="7"/>
    <x v="19"/>
  </r>
  <r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"/>
    <x v="0"/>
    <s v="USD"/>
    <n v="1411701739"/>
    <n v="1409109739"/>
    <b v="0"/>
    <n v="1"/>
    <b v="0"/>
    <s v="food/food trucks"/>
    <n v="3.3333333333333335E-5"/>
    <n v="1"/>
    <x v="7"/>
    <x v="19"/>
  </r>
  <r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"/>
    <x v="5"/>
    <s v="CAD"/>
    <n v="1407533463"/>
    <n v="1404941463"/>
    <b v="0"/>
    <n v="0"/>
    <b v="0"/>
    <s v="food/food trucks"/>
    <n v="0"/>
    <e v="#DIV/0!"/>
    <x v="7"/>
    <x v="19"/>
  </r>
  <r>
    <x v="2"/>
    <x v="0"/>
    <s v="USD"/>
    <n v="1411073972"/>
    <n v="1408481972"/>
    <b v="0"/>
    <n v="4"/>
    <b v="0"/>
    <s v="food/food trucks"/>
    <n v="7.0007000700070005E-3"/>
    <n v="17.5"/>
    <x v="7"/>
    <x v="19"/>
  </r>
  <r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3"/>
    <x v="0"/>
    <s v="USD"/>
    <n v="1490389158"/>
    <n v="1486504758"/>
    <b v="0"/>
    <n v="8"/>
    <b v="0"/>
    <s v="theater/spaces"/>
    <n v="0.10539393939393939"/>
    <n v="217.375"/>
    <x v="1"/>
    <x v="38"/>
  </r>
  <r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0"/>
    <x v="0"/>
    <s v="USD"/>
    <n v="1475553540"/>
    <n v="1472528141"/>
    <b v="1"/>
    <n v="308"/>
    <b v="1"/>
    <s v="theater/spaces"/>
    <n v="1.01606"/>
    <n v="164.94480519480518"/>
    <x v="1"/>
    <x v="38"/>
  </r>
  <r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"/>
    <x v="0"/>
    <s v="USD"/>
    <n v="1476863607"/>
    <n v="1474271607"/>
    <b v="0"/>
    <n v="0"/>
    <b v="0"/>
    <s v="publishing/children's books"/>
    <n v="0"/>
    <e v="#DIV/0!"/>
    <x v="3"/>
    <x v="39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"/>
    <x v="0"/>
    <s v="USD"/>
    <n v="1472835802"/>
    <n v="1470243802"/>
    <b v="0"/>
    <n v="4"/>
    <b v="0"/>
    <s v="publishing/children's books"/>
    <n v="1.06E-2"/>
    <n v="13.25"/>
    <x v="3"/>
    <x v="39"/>
  </r>
  <r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"/>
    <x v="0"/>
    <s v="USD"/>
    <n v="1341086400"/>
    <n v="1340055345"/>
    <b v="0"/>
    <n v="0"/>
    <b v="0"/>
    <s v="publishing/children's books"/>
    <n v="0"/>
    <e v="#DIV/0!"/>
    <x v="3"/>
    <x v="39"/>
  </r>
  <r>
    <x v="2"/>
    <x v="0"/>
    <s v="USD"/>
    <n v="1403039842"/>
    <n v="1397855842"/>
    <b v="0"/>
    <n v="0"/>
    <b v="0"/>
    <s v="publishing/children's books"/>
    <n v="0"/>
    <e v="#DIV/0!"/>
    <x v="3"/>
    <x v="39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"/>
    <x v="0"/>
    <s v="USD"/>
    <n v="1346017023"/>
    <n v="1343425023"/>
    <b v="0"/>
    <n v="8"/>
    <b v="0"/>
    <s v="publishing/children's books"/>
    <n v="0.19"/>
    <n v="47.5"/>
    <x v="3"/>
    <x v="39"/>
  </r>
  <r>
    <x v="2"/>
    <x v="0"/>
    <s v="USD"/>
    <n v="1410448551"/>
    <n v="1407856551"/>
    <b v="0"/>
    <n v="0"/>
    <b v="0"/>
    <s v="publishing/children's books"/>
    <n v="0"/>
    <e v="#DIV/0!"/>
    <x v="3"/>
    <x v="39"/>
  </r>
  <r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"/>
    <x v="2"/>
    <s v="AUD"/>
    <n v="1468658866"/>
    <n v="1464943666"/>
    <b v="0"/>
    <n v="2"/>
    <b v="0"/>
    <s v="publishing/children's books"/>
    <n v="0.105"/>
    <n v="52.5"/>
    <x v="3"/>
    <x v="39"/>
  </r>
  <r>
    <x v="2"/>
    <x v="1"/>
    <s v="GBP"/>
    <n v="1371726258"/>
    <n v="1369134258"/>
    <b v="0"/>
    <n v="0"/>
    <b v="0"/>
    <s v="publishing/children's books"/>
    <n v="0"/>
    <e v="#DIV/0!"/>
    <x v="3"/>
    <x v="39"/>
  </r>
  <r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"/>
    <x v="0"/>
    <s v="USD"/>
    <n v="1338404400"/>
    <n v="1335855631"/>
    <b v="0"/>
    <n v="4"/>
    <b v="0"/>
    <s v="publishing/children's books"/>
    <n v="1.125E-2"/>
    <n v="11.25"/>
    <x v="3"/>
    <x v="39"/>
  </r>
  <r>
    <x v="2"/>
    <x v="0"/>
    <s v="USD"/>
    <n v="1351432428"/>
    <n v="1350050028"/>
    <b v="0"/>
    <n v="0"/>
    <b v="0"/>
    <s v="publishing/children's books"/>
    <n v="0"/>
    <e v="#DIV/0!"/>
    <x v="3"/>
    <x v="39"/>
  </r>
  <r>
    <x v="2"/>
    <x v="0"/>
    <s v="USD"/>
    <n v="1313078518"/>
    <n v="1310486518"/>
    <b v="0"/>
    <n v="4"/>
    <b v="0"/>
    <s v="publishing/children's books"/>
    <n v="0.02"/>
    <n v="25"/>
    <x v="3"/>
    <x v="39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"/>
    <x v="0"/>
    <s v="USD"/>
    <n v="1359738000"/>
    <n v="1355489140"/>
    <b v="0"/>
    <n v="0"/>
    <b v="0"/>
    <s v="publishing/children's books"/>
    <n v="0"/>
    <e v="#DIV/0!"/>
    <x v="3"/>
    <x v="39"/>
  </r>
  <r>
    <x v="2"/>
    <x v="0"/>
    <s v="USD"/>
    <n v="1381006294"/>
    <n v="1379710294"/>
    <b v="0"/>
    <n v="0"/>
    <b v="0"/>
    <s v="publishing/children's books"/>
    <n v="0"/>
    <e v="#DIV/0!"/>
    <x v="3"/>
    <x v="39"/>
  </r>
  <r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"/>
    <x v="0"/>
    <s v="USD"/>
    <n v="1323994754"/>
    <n v="1321402754"/>
    <b v="0"/>
    <n v="2"/>
    <b v="0"/>
    <s v="publishing/children's books"/>
    <n v="0.03"/>
    <n v="75"/>
    <x v="3"/>
    <x v="39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"/>
    <x v="0"/>
    <s v="USD"/>
    <n v="1448204621"/>
    <n v="1445609021"/>
    <b v="0"/>
    <n v="1"/>
    <b v="0"/>
    <s v="publishing/children's books"/>
    <n v="2.12E-2"/>
    <n v="53"/>
    <x v="3"/>
    <x v="39"/>
  </r>
  <r>
    <x v="2"/>
    <x v="13"/>
    <s v="EUR"/>
    <n v="1489142688"/>
    <n v="1486550688"/>
    <b v="0"/>
    <n v="0"/>
    <b v="0"/>
    <s v="publishing/children's books"/>
    <n v="0"/>
    <e v="#DIV/0!"/>
    <x v="3"/>
    <x v="39"/>
  </r>
  <r>
    <x v="0"/>
    <x v="0"/>
    <s v="USD"/>
    <n v="1423724400"/>
    <n v="1421274954"/>
    <b v="0"/>
    <n v="28"/>
    <b v="1"/>
    <s v="theater/plays"/>
    <n v="1.0528"/>
    <n v="47"/>
    <x v="1"/>
    <x v="6"/>
  </r>
  <r>
    <x v="0"/>
    <x v="0"/>
    <s v="USD"/>
    <n v="1424149140"/>
    <n v="1421964718"/>
    <b v="0"/>
    <n v="18"/>
    <b v="1"/>
    <s v="theater/plays"/>
    <n v="1.2"/>
    <n v="66.666666666666671"/>
    <x v="1"/>
    <x v="6"/>
  </r>
  <r>
    <x v="0"/>
    <x v="1"/>
    <s v="GBP"/>
    <n v="1429793446"/>
    <n v="1428583846"/>
    <b v="0"/>
    <n v="61"/>
    <b v="1"/>
    <s v="theater/plays"/>
    <n v="1.145"/>
    <n v="18.770491803278688"/>
    <x v="1"/>
    <x v="6"/>
  </r>
  <r>
    <x v="0"/>
    <x v="0"/>
    <s v="USD"/>
    <n v="1414608843"/>
    <n v="1412794443"/>
    <b v="0"/>
    <n v="108"/>
    <b v="1"/>
    <s v="theater/plays"/>
    <n v="1.19"/>
    <n v="66.111111111111114"/>
    <x v="1"/>
    <x v="6"/>
  </r>
  <r>
    <x v="0"/>
    <x v="0"/>
    <s v="USD"/>
    <n v="1470430800"/>
    <n v="1467865967"/>
    <b v="0"/>
    <n v="142"/>
    <b v="1"/>
    <s v="theater/plays"/>
    <n v="1.0468"/>
    <n v="36.859154929577464"/>
    <x v="1"/>
    <x v="6"/>
  </r>
  <r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0"/>
    <x v="0"/>
    <s v="USD"/>
    <n v="1405658752"/>
    <n v="1403066752"/>
    <b v="0"/>
    <n v="38"/>
    <b v="1"/>
    <s v="theater/plays"/>
    <n v="1.1970000000000001"/>
    <n v="31.5"/>
    <x v="1"/>
    <x v="6"/>
  </r>
  <r>
    <x v="0"/>
    <x v="0"/>
    <s v="USD"/>
    <n v="1469811043"/>
    <n v="1467219043"/>
    <b v="0"/>
    <n v="20"/>
    <b v="1"/>
    <s v="theater/plays"/>
    <n v="1.0249999999999999"/>
    <n v="102.5"/>
    <x v="1"/>
    <x v="6"/>
  </r>
  <r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0"/>
    <x v="2"/>
    <s v="AUD"/>
    <n v="1437473005"/>
    <n v="1434881005"/>
    <b v="0"/>
    <n v="73"/>
    <b v="1"/>
    <s v="theater/plays"/>
    <n v="1.105675"/>
    <n v="151.4623287671233"/>
    <x v="1"/>
    <x v="6"/>
  </r>
  <r>
    <x v="0"/>
    <x v="1"/>
    <s v="GBP"/>
    <n v="1457031600"/>
    <n v="1455640559"/>
    <b v="0"/>
    <n v="3"/>
    <b v="1"/>
    <s v="theater/plays"/>
    <n v="1.5"/>
    <n v="25"/>
    <x v="1"/>
    <x v="6"/>
  </r>
  <r>
    <x v="0"/>
    <x v="0"/>
    <s v="USD"/>
    <n v="1402095600"/>
    <n v="1400675841"/>
    <b v="0"/>
    <n v="20"/>
    <b v="1"/>
    <s v="theater/plays"/>
    <n v="1.0428571428571429"/>
    <n v="36.5"/>
    <x v="1"/>
    <x v="6"/>
  </r>
  <r>
    <x v="0"/>
    <x v="1"/>
    <s v="GBP"/>
    <n v="1404564028"/>
    <n v="1401972028"/>
    <b v="0"/>
    <n v="21"/>
    <b v="1"/>
    <s v="theater/plays"/>
    <n v="1.155"/>
    <n v="44"/>
    <x v="1"/>
    <x v="6"/>
  </r>
  <r>
    <x v="0"/>
    <x v="1"/>
    <s v="GBP"/>
    <n v="1404858840"/>
    <n v="1402266840"/>
    <b v="0"/>
    <n v="94"/>
    <b v="1"/>
    <s v="theater/plays"/>
    <n v="1.02645125"/>
    <n v="87.357553191489373"/>
    <x v="1"/>
    <x v="6"/>
  </r>
  <r>
    <x v="0"/>
    <x v="1"/>
    <s v="GBP"/>
    <n v="1438358400"/>
    <n v="1437063121"/>
    <b v="0"/>
    <n v="139"/>
    <b v="1"/>
    <s v="theater/plays"/>
    <n v="1.014"/>
    <n v="36.474820143884891"/>
    <x v="1"/>
    <x v="6"/>
  </r>
  <r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0"/>
    <x v="1"/>
    <s v="GBP"/>
    <n v="1420377366"/>
    <n v="1415193366"/>
    <b v="0"/>
    <n v="31"/>
    <b v="1"/>
    <s v="theater/plays"/>
    <n v="1.33"/>
    <n v="42.903225806451616"/>
    <x v="1"/>
    <x v="6"/>
  </r>
  <r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0"/>
    <x v="1"/>
    <s v="GBP"/>
    <n v="1411987990"/>
    <n v="1409395990"/>
    <b v="0"/>
    <n v="23"/>
    <b v="1"/>
    <s v="theater/plays"/>
    <n v="1.1499999999999999"/>
    <n v="50"/>
    <x v="1"/>
    <x v="6"/>
  </r>
  <r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0"/>
    <x v="1"/>
    <s v="GBP"/>
    <n v="1438772400"/>
    <n v="1435645490"/>
    <b v="0"/>
    <n v="76"/>
    <b v="1"/>
    <s v="theater/plays"/>
    <n v="1.121"/>
    <n v="44.25"/>
    <x v="1"/>
    <x v="6"/>
  </r>
  <r>
    <x v="0"/>
    <x v="0"/>
    <s v="USD"/>
    <n v="1435611438"/>
    <n v="1433019438"/>
    <b v="0"/>
    <n v="93"/>
    <b v="1"/>
    <s v="theater/plays"/>
    <n v="1.26"/>
    <n v="67.741935483870961"/>
    <x v="1"/>
    <x v="6"/>
  </r>
  <r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0"/>
    <x v="0"/>
    <s v="USD"/>
    <n v="1459348740"/>
    <n v="1458647725"/>
    <b v="0"/>
    <n v="21"/>
    <b v="1"/>
    <s v="theater/plays"/>
    <n v="1.024"/>
    <n v="121.9047619047619"/>
    <x v="1"/>
    <x v="6"/>
  </r>
  <r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0"/>
    <x v="5"/>
    <s v="CAD"/>
    <n v="1428292800"/>
    <n v="1424368298"/>
    <b v="0"/>
    <n v="83"/>
    <b v="1"/>
    <s v="theater/plays"/>
    <n v="1.133"/>
    <n v="68.253012048192772"/>
    <x v="1"/>
    <x v="6"/>
  </r>
  <r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0"/>
    <x v="1"/>
    <s v="GBP"/>
    <n v="1431164115"/>
    <n v="1428572115"/>
    <b v="0"/>
    <n v="64"/>
    <b v="1"/>
    <s v="theater/plays"/>
    <n v="1.0773333333333333"/>
    <n v="25.25"/>
    <x v="1"/>
    <x v="6"/>
  </r>
  <r>
    <x v="0"/>
    <x v="5"/>
    <s v="CAD"/>
    <n v="1470595109"/>
    <n v="1468003109"/>
    <b v="0"/>
    <n v="14"/>
    <b v="1"/>
    <s v="theater/plays"/>
    <n v="2.42"/>
    <n v="43.214285714285715"/>
    <x v="1"/>
    <x v="6"/>
  </r>
  <r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0"/>
    <x v="1"/>
    <s v="GBP"/>
    <n v="1425136462"/>
    <n v="1421680462"/>
    <b v="0"/>
    <n v="33"/>
    <b v="1"/>
    <s v="theater/plays"/>
    <n v="1.3"/>
    <n v="23.636363636363637"/>
    <x v="1"/>
    <x v="6"/>
  </r>
  <r>
    <x v="0"/>
    <x v="0"/>
    <s v="USD"/>
    <n v="1443018086"/>
    <n v="1441290086"/>
    <b v="0"/>
    <n v="102"/>
    <b v="1"/>
    <s v="theater/plays"/>
    <n v="1.0603"/>
    <n v="103.95098039215686"/>
    <x v="1"/>
    <x v="6"/>
  </r>
  <r>
    <x v="0"/>
    <x v="1"/>
    <s v="GBP"/>
    <n v="1434285409"/>
    <n v="1431693409"/>
    <b v="0"/>
    <n v="104"/>
    <b v="1"/>
    <s v="theater/plays"/>
    <n v="1.048"/>
    <n v="50.384615384615387"/>
    <x v="1"/>
    <x v="6"/>
  </r>
  <r>
    <x v="0"/>
    <x v="1"/>
    <s v="GBP"/>
    <n v="1456444800"/>
    <n v="1454337589"/>
    <b v="0"/>
    <n v="20"/>
    <b v="1"/>
    <s v="theater/plays"/>
    <n v="1.36"/>
    <n v="13.6"/>
    <x v="1"/>
    <x v="6"/>
  </r>
  <r>
    <x v="0"/>
    <x v="1"/>
    <s v="GBP"/>
    <n v="1411510135"/>
    <n v="1408918135"/>
    <b v="0"/>
    <n v="35"/>
    <b v="1"/>
    <s v="theater/plays"/>
    <n v="1"/>
    <n v="28.571428571428573"/>
    <x v="1"/>
    <x v="6"/>
  </r>
  <r>
    <x v="0"/>
    <x v="0"/>
    <s v="USD"/>
    <n v="1427469892"/>
    <n v="1424881492"/>
    <b v="0"/>
    <n v="94"/>
    <b v="1"/>
    <s v="theater/plays"/>
    <n v="1"/>
    <n v="63.829787234042556"/>
    <x v="1"/>
    <x v="6"/>
  </r>
  <r>
    <x v="0"/>
    <x v="1"/>
    <s v="GBP"/>
    <n v="1427842740"/>
    <n v="1425428206"/>
    <b v="0"/>
    <n v="14"/>
    <b v="1"/>
    <s v="theater/plays"/>
    <n v="1.24"/>
    <n v="8.8571428571428577"/>
    <x v="1"/>
    <x v="6"/>
  </r>
  <r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0"/>
    <x v="0"/>
    <s v="USD"/>
    <n v="1399867140"/>
    <n v="1398802148"/>
    <b v="0"/>
    <n v="11"/>
    <b v="1"/>
    <s v="theater/plays"/>
    <n v="1"/>
    <n v="272.72727272727275"/>
    <x v="1"/>
    <x v="6"/>
  </r>
  <r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0"/>
    <x v="1"/>
    <s v="GBP"/>
    <n v="1422658930"/>
    <n v="1421362930"/>
    <b v="0"/>
    <n v="21"/>
    <b v="1"/>
    <s v="theater/plays"/>
    <n v="1.7"/>
    <n v="64.761904761904759"/>
    <x v="1"/>
    <x v="6"/>
  </r>
  <r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0"/>
    <x v="5"/>
    <s v="CAD"/>
    <n v="1449701284"/>
    <n v="1446241684"/>
    <b v="0"/>
    <n v="21"/>
    <b v="1"/>
    <s v="theater/plays"/>
    <n v="1"/>
    <n v="40.476190476190474"/>
    <x v="1"/>
    <x v="6"/>
  </r>
  <r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0"/>
    <x v="1"/>
    <s v="GBP"/>
    <n v="1426698000"/>
    <n v="1424825479"/>
    <b v="0"/>
    <n v="132"/>
    <b v="1"/>
    <s v="theater/plays"/>
    <n v="1.04"/>
    <n v="19.696969696969695"/>
    <x v="1"/>
    <x v="6"/>
  </r>
  <r>
    <x v="2"/>
    <x v="1"/>
    <s v="GBP"/>
    <n v="1450032297"/>
    <n v="1444844697"/>
    <b v="0"/>
    <n v="1"/>
    <b v="0"/>
    <s v="theater/plays"/>
    <n v="0.01"/>
    <n v="10"/>
    <x v="1"/>
    <x v="6"/>
  </r>
  <r>
    <x v="2"/>
    <x v="1"/>
    <s v="GBP"/>
    <n v="1403348400"/>
    <n v="1401058295"/>
    <b v="0"/>
    <n v="0"/>
    <b v="0"/>
    <s v="theater/plays"/>
    <n v="0"/>
    <e v="#DIV/0!"/>
    <x v="1"/>
    <x v="6"/>
  </r>
  <r>
    <x v="2"/>
    <x v="0"/>
    <s v="USD"/>
    <n v="1465790400"/>
    <n v="1462210950"/>
    <b v="0"/>
    <n v="0"/>
    <b v="0"/>
    <s v="theater/plays"/>
    <n v="0"/>
    <e v="#DIV/0!"/>
    <x v="1"/>
    <x v="6"/>
  </r>
  <r>
    <x v="2"/>
    <x v="15"/>
    <s v="EUR"/>
    <n v="1483535180"/>
    <n v="1480943180"/>
    <b v="0"/>
    <n v="1"/>
    <b v="0"/>
    <s v="theater/plays"/>
    <n v="5.4545454545454543E-2"/>
    <n v="30"/>
    <x v="1"/>
    <x v="6"/>
  </r>
  <r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"/>
    <x v="0"/>
    <s v="USD"/>
    <n v="1432917394"/>
    <n v="1429029394"/>
    <b v="0"/>
    <n v="0"/>
    <b v="0"/>
    <s v="theater/plays"/>
    <n v="0"/>
    <e v="#DIV/0!"/>
    <x v="1"/>
    <x v="6"/>
  </r>
  <r>
    <x v="2"/>
    <x v="0"/>
    <s v="USD"/>
    <n v="1464031265"/>
    <n v="1458847265"/>
    <b v="0"/>
    <n v="0"/>
    <b v="0"/>
    <s v="theater/plays"/>
    <n v="0"/>
    <e v="#DIV/0!"/>
    <x v="1"/>
    <x v="6"/>
  </r>
  <r>
    <x v="2"/>
    <x v="0"/>
    <s v="USD"/>
    <n v="1432913659"/>
    <n v="1430321659"/>
    <b v="0"/>
    <n v="3"/>
    <b v="0"/>
    <s v="theater/plays"/>
    <n v="2E-3"/>
    <n v="23.333333333333332"/>
    <x v="1"/>
    <x v="6"/>
  </r>
  <r>
    <x v="2"/>
    <x v="1"/>
    <s v="GBP"/>
    <n v="1461406600"/>
    <n v="1458814600"/>
    <b v="0"/>
    <n v="1"/>
    <b v="0"/>
    <s v="theater/plays"/>
    <n v="0.01"/>
    <n v="5"/>
    <x v="1"/>
    <x v="6"/>
  </r>
  <r>
    <x v="2"/>
    <x v="0"/>
    <s v="USD"/>
    <n v="1409962211"/>
    <n v="1407370211"/>
    <b v="0"/>
    <n v="13"/>
    <b v="0"/>
    <s v="theater/plays"/>
    <n v="3.8875E-2"/>
    <n v="23.923076923076923"/>
    <x v="1"/>
    <x v="6"/>
  </r>
  <r>
    <x v="2"/>
    <x v="17"/>
    <s v="EUR"/>
    <n v="1454109420"/>
    <n v="1453334629"/>
    <b v="0"/>
    <n v="0"/>
    <b v="0"/>
    <s v="theater/plays"/>
    <n v="0"/>
    <e v="#DIV/0!"/>
    <x v="1"/>
    <x v="6"/>
  </r>
  <r>
    <x v="2"/>
    <x v="0"/>
    <s v="USD"/>
    <n v="1403312703"/>
    <n v="1400720703"/>
    <b v="0"/>
    <n v="6"/>
    <b v="0"/>
    <s v="theater/plays"/>
    <n v="1.9E-2"/>
    <n v="15.833333333333334"/>
    <x v="1"/>
    <x v="6"/>
  </r>
  <r>
    <x v="2"/>
    <x v="5"/>
    <s v="CAD"/>
    <n v="1410669297"/>
    <n v="1405485297"/>
    <b v="0"/>
    <n v="0"/>
    <b v="0"/>
    <s v="theater/plays"/>
    <n v="0"/>
    <e v="#DIV/0!"/>
    <x v="1"/>
    <x v="6"/>
  </r>
  <r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"/>
    <x v="0"/>
    <s v="USD"/>
    <n v="1454110440"/>
    <n v="1451607071"/>
    <b v="0"/>
    <n v="5"/>
    <b v="0"/>
    <s v="theater/plays"/>
    <n v="0.5"/>
    <n v="60"/>
    <x v="1"/>
    <x v="6"/>
  </r>
  <r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"/>
    <x v="14"/>
    <s v="MXN"/>
    <n v="1487613600"/>
    <n v="1482444295"/>
    <b v="0"/>
    <n v="15"/>
    <b v="0"/>
    <s v="theater/plays"/>
    <n v="0.19736842105263158"/>
    <n v="500"/>
    <x v="1"/>
    <x v="6"/>
  </r>
  <r>
    <x v="2"/>
    <x v="9"/>
    <s v="EUR"/>
    <n v="1417778880"/>
    <n v="1415711095"/>
    <b v="0"/>
    <n v="0"/>
    <b v="0"/>
    <s v="theater/plays"/>
    <n v="0"/>
    <e v="#DIV/0!"/>
    <x v="1"/>
    <x v="6"/>
  </r>
  <r>
    <x v="2"/>
    <x v="2"/>
    <s v="AUD"/>
    <n v="1444984904"/>
    <n v="1439800904"/>
    <b v="0"/>
    <n v="1"/>
    <b v="0"/>
    <s v="theater/plays"/>
    <n v="1.7500000000000002E-2"/>
    <n v="35"/>
    <x v="1"/>
    <x v="6"/>
  </r>
  <r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"/>
    <x v="2"/>
    <s v="AUD"/>
    <n v="1443103848"/>
    <n v="1441894248"/>
    <b v="0"/>
    <n v="3"/>
    <b v="0"/>
    <s v="theater/plays"/>
    <n v="0.32"/>
    <n v="26.666666666666668"/>
    <x v="1"/>
    <x v="6"/>
  </r>
  <r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"/>
    <x v="0"/>
    <s v="USD"/>
    <n v="1410279123"/>
    <n v="1405095123"/>
    <b v="0"/>
    <n v="1"/>
    <b v="0"/>
    <s v="theater/plays"/>
    <n v="4.0000000000000002E-4"/>
    <n v="20"/>
    <x v="1"/>
    <x v="6"/>
  </r>
  <r>
    <x v="2"/>
    <x v="1"/>
    <s v="GBP"/>
    <n v="1437139080"/>
    <n v="1434552207"/>
    <b v="0"/>
    <n v="3"/>
    <b v="0"/>
    <s v="theater/plays"/>
    <n v="1.6E-2"/>
    <n v="13.333333333333334"/>
    <x v="1"/>
    <x v="6"/>
  </r>
  <r>
    <x v="2"/>
    <x v="0"/>
    <s v="USD"/>
    <n v="1420512259"/>
    <n v="1415328259"/>
    <b v="0"/>
    <n v="0"/>
    <b v="0"/>
    <s v="theater/plays"/>
    <n v="0"/>
    <e v="#DIV/0!"/>
    <x v="1"/>
    <x v="6"/>
  </r>
  <r>
    <x v="2"/>
    <x v="0"/>
    <s v="USD"/>
    <n v="1476482400"/>
    <n v="1473893721"/>
    <b v="0"/>
    <n v="2"/>
    <b v="0"/>
    <s v="theater/plays"/>
    <n v="8.9999999999999993E-3"/>
    <n v="22.5"/>
    <x v="1"/>
    <x v="6"/>
  </r>
  <r>
    <x v="2"/>
    <x v="0"/>
    <s v="USD"/>
    <n v="1467604800"/>
    <n v="1465533672"/>
    <b v="0"/>
    <n v="10"/>
    <b v="0"/>
    <s v="theater/plays"/>
    <n v="0.2016"/>
    <n v="50.4"/>
    <x v="1"/>
    <x v="6"/>
  </r>
  <r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"/>
    <x v="0"/>
    <s v="USD"/>
    <n v="1468937681"/>
    <n v="1466345681"/>
    <b v="0"/>
    <n v="5"/>
    <b v="0"/>
    <s v="theater/plays"/>
    <n v="8.8500000000000002E-3"/>
    <n v="35.4"/>
    <x v="1"/>
    <x v="6"/>
  </r>
  <r>
    <x v="2"/>
    <x v="0"/>
    <s v="USD"/>
    <n v="1400301165"/>
    <n v="1397709165"/>
    <b v="0"/>
    <n v="9"/>
    <b v="0"/>
    <s v="theater/plays"/>
    <n v="0.15"/>
    <n v="83.333333333333329"/>
    <x v="1"/>
    <x v="6"/>
  </r>
  <r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"/>
    <x v="0"/>
    <s v="USD"/>
    <n v="1434768438"/>
    <n v="1429584438"/>
    <b v="0"/>
    <n v="0"/>
    <b v="0"/>
    <s v="theater/plays"/>
    <n v="0"/>
    <e v="#DIV/0!"/>
    <x v="1"/>
    <x v="6"/>
  </r>
  <r>
    <x v="2"/>
    <x v="0"/>
    <s v="USD"/>
    <n v="1422473831"/>
    <n v="1419881831"/>
    <b v="0"/>
    <n v="8"/>
    <b v="0"/>
    <s v="theater/plays"/>
    <n v="0.38119999999999998"/>
    <n v="119.125"/>
    <x v="1"/>
    <x v="6"/>
  </r>
  <r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"/>
    <x v="0"/>
    <s v="USD"/>
    <n v="1462417493"/>
    <n v="1459825493"/>
    <b v="0"/>
    <n v="3"/>
    <b v="0"/>
    <s v="theater/plays"/>
    <n v="3.5E-4"/>
    <n v="2.3333333333333335"/>
    <x v="1"/>
    <x v="6"/>
  </r>
  <r>
    <x v="2"/>
    <x v="0"/>
    <s v="USD"/>
    <n v="1437069079"/>
    <n v="1434477079"/>
    <b v="0"/>
    <n v="0"/>
    <b v="0"/>
    <s v="theater/plays"/>
    <n v="0"/>
    <e v="#DIV/0!"/>
    <x v="1"/>
    <x v="6"/>
  </r>
  <r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"/>
    <x v="1"/>
    <s v="GBP"/>
    <n v="1435934795"/>
    <n v="1430750795"/>
    <b v="0"/>
    <n v="4"/>
    <b v="0"/>
    <s v="theater/plays"/>
    <n v="2.1000000000000001E-2"/>
    <n v="15.75"/>
    <x v="1"/>
    <x v="6"/>
  </r>
  <r>
    <x v="2"/>
    <x v="0"/>
    <s v="USD"/>
    <n v="1453310661"/>
    <n v="1450718661"/>
    <b v="0"/>
    <n v="1"/>
    <b v="0"/>
    <s v="theater/plays"/>
    <n v="2.5892857142857141E-3"/>
    <n v="29"/>
    <x v="1"/>
    <x v="6"/>
  </r>
  <r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"/>
    <x v="0"/>
    <s v="USD"/>
    <n v="1417620036"/>
    <n v="1412432436"/>
    <b v="0"/>
    <n v="0"/>
    <b v="0"/>
    <s v="theater/plays"/>
    <n v="0"/>
    <e v="#DIV/0!"/>
    <x v="1"/>
    <x v="6"/>
  </r>
  <r>
    <x v="2"/>
    <x v="0"/>
    <s v="USD"/>
    <n v="1462112318"/>
    <n v="1459520318"/>
    <b v="0"/>
    <n v="4"/>
    <b v="0"/>
    <s v="theater/plays"/>
    <n v="0.33600000000000002"/>
    <n v="63"/>
    <x v="1"/>
    <x v="6"/>
  </r>
  <r>
    <x v="2"/>
    <x v="0"/>
    <s v="USD"/>
    <n v="1454734740"/>
    <n v="1451684437"/>
    <b v="0"/>
    <n v="5"/>
    <b v="0"/>
    <s v="theater/plays"/>
    <n v="0.1908"/>
    <n v="381.6"/>
    <x v="1"/>
    <x v="6"/>
  </r>
  <r>
    <x v="2"/>
    <x v="0"/>
    <s v="USD"/>
    <n v="1417800435"/>
    <n v="1415208435"/>
    <b v="0"/>
    <n v="4"/>
    <b v="0"/>
    <s v="theater/plays"/>
    <n v="4.1111111111111114E-3"/>
    <n v="46.25"/>
    <x v="1"/>
    <x v="6"/>
  </r>
  <r>
    <x v="2"/>
    <x v="0"/>
    <s v="USD"/>
    <n v="1426294201"/>
    <n v="1423705801"/>
    <b v="0"/>
    <n v="5"/>
    <b v="0"/>
    <s v="theater/plays"/>
    <n v="0.32500000000000001"/>
    <n v="26"/>
    <x v="1"/>
    <x v="6"/>
  </r>
  <r>
    <x v="2"/>
    <x v="0"/>
    <s v="USD"/>
    <n v="1442635140"/>
    <n v="1442243484"/>
    <b v="0"/>
    <n v="1"/>
    <b v="0"/>
    <s v="theater/plays"/>
    <n v="0.05"/>
    <n v="10"/>
    <x v="1"/>
    <x v="6"/>
  </r>
  <r>
    <x v="2"/>
    <x v="0"/>
    <s v="USD"/>
    <n v="1420971324"/>
    <n v="1418379324"/>
    <b v="0"/>
    <n v="1"/>
    <b v="0"/>
    <s v="theater/plays"/>
    <n v="1.6666666666666668E-3"/>
    <n v="5"/>
    <x v="1"/>
    <x v="6"/>
  </r>
  <r>
    <x v="2"/>
    <x v="0"/>
    <s v="USD"/>
    <n v="1413608340"/>
    <n v="1412945440"/>
    <b v="0"/>
    <n v="0"/>
    <b v="0"/>
    <s v="theater/plays"/>
    <n v="0"/>
    <e v="#DIV/0!"/>
    <x v="1"/>
    <x v="6"/>
  </r>
  <r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"/>
    <x v="0"/>
    <s v="USD"/>
    <n v="1407553200"/>
    <n v="1405100992"/>
    <b v="0"/>
    <n v="3"/>
    <b v="0"/>
    <s v="theater/plays"/>
    <n v="1.0500000000000001E-2"/>
    <n v="7"/>
    <x v="1"/>
    <x v="6"/>
  </r>
  <r>
    <x v="2"/>
    <x v="0"/>
    <s v="USD"/>
    <n v="1460751128"/>
    <n v="1455570728"/>
    <b v="0"/>
    <n v="10"/>
    <b v="0"/>
    <s v="theater/plays"/>
    <n v="2.7300000000000001E-2"/>
    <n v="27.3"/>
    <x v="1"/>
    <x v="6"/>
  </r>
  <r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"/>
    <x v="0"/>
    <s v="USD"/>
    <n v="1420768800"/>
    <n v="1415644395"/>
    <b v="0"/>
    <n v="2"/>
    <b v="0"/>
    <s v="theater/plays"/>
    <n v="5.0000000000000001E-3"/>
    <n v="12.5"/>
    <x v="1"/>
    <x v="6"/>
  </r>
  <r>
    <x v="2"/>
    <x v="0"/>
    <s v="USD"/>
    <n v="1428100815"/>
    <n v="1422920415"/>
    <b v="0"/>
    <n v="0"/>
    <b v="0"/>
    <s v="theater/plays"/>
    <n v="0"/>
    <e v="#DIV/0!"/>
    <x v="1"/>
    <x v="6"/>
  </r>
  <r>
    <x v="2"/>
    <x v="0"/>
    <s v="USD"/>
    <n v="1403470800"/>
    <n v="1403356792"/>
    <b v="0"/>
    <n v="4"/>
    <b v="0"/>
    <s v="theater/plays"/>
    <n v="4.5999999999999999E-2"/>
    <n v="5.75"/>
    <x v="1"/>
    <x v="6"/>
  </r>
  <r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"/>
    <x v="0"/>
    <s v="USD"/>
    <n v="1469325158"/>
    <n v="1464141158"/>
    <b v="0"/>
    <n v="0"/>
    <b v="0"/>
    <s v="theater/plays"/>
    <n v="0"/>
    <e v="#DIV/0!"/>
    <x v="1"/>
    <x v="6"/>
  </r>
  <r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"/>
    <x v="0"/>
    <s v="USD"/>
    <n v="1423345339"/>
    <n v="1418161339"/>
    <b v="0"/>
    <n v="2"/>
    <b v="0"/>
    <s v="theater/plays"/>
    <n v="8.0000000000000002E-3"/>
    <n v="3"/>
    <x v="1"/>
    <x v="6"/>
  </r>
  <r>
    <x v="2"/>
    <x v="0"/>
    <s v="USD"/>
    <n v="1440412396"/>
    <n v="1437820396"/>
    <b v="0"/>
    <n v="1"/>
    <b v="0"/>
    <s v="theater/plays"/>
    <n v="1.6666666666666666E-4"/>
    <n v="25"/>
    <x v="1"/>
    <x v="6"/>
  </r>
  <r>
    <x v="2"/>
    <x v="0"/>
    <s v="USD"/>
    <n v="1441771218"/>
    <n v="1436587218"/>
    <b v="0"/>
    <n v="4"/>
    <b v="0"/>
    <s v="theater/plays"/>
    <n v="7.7999999999999996E-3"/>
    <n v="9.75"/>
    <x v="1"/>
    <x v="6"/>
  </r>
  <r>
    <x v="2"/>
    <x v="1"/>
    <s v="GBP"/>
    <n v="1415534400"/>
    <n v="1414538031"/>
    <b v="0"/>
    <n v="4"/>
    <b v="0"/>
    <s v="theater/plays"/>
    <n v="0.05"/>
    <n v="18.75"/>
    <x v="1"/>
    <x v="6"/>
  </r>
  <r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"/>
    <x v="0"/>
    <s v="USD"/>
    <n v="1463259837"/>
    <n v="1458075837"/>
    <b v="0"/>
    <n v="2"/>
    <b v="0"/>
    <s v="theater/plays"/>
    <n v="8.0000000000000004E-4"/>
    <n v="1"/>
    <x v="1"/>
    <x v="6"/>
  </r>
  <r>
    <x v="2"/>
    <x v="0"/>
    <s v="USD"/>
    <n v="1465407219"/>
    <n v="1462815219"/>
    <b v="0"/>
    <n v="5"/>
    <b v="0"/>
    <s v="theater/plays"/>
    <n v="2.75E-2"/>
    <n v="52.8"/>
    <x v="1"/>
    <x v="6"/>
  </r>
  <r>
    <x v="2"/>
    <x v="0"/>
    <s v="USD"/>
    <n v="1416944760"/>
    <n v="1413527001"/>
    <b v="0"/>
    <n v="1"/>
    <b v="0"/>
    <s v="theater/plays"/>
    <n v="1.1111111111111112E-4"/>
    <n v="20"/>
    <x v="1"/>
    <x v="6"/>
  </r>
  <r>
    <x v="2"/>
    <x v="1"/>
    <s v="GBP"/>
    <n v="1434139887"/>
    <n v="1428955887"/>
    <b v="0"/>
    <n v="1"/>
    <b v="0"/>
    <s v="theater/plays"/>
    <n v="3.3333333333333335E-5"/>
    <n v="1"/>
    <x v="1"/>
    <x v="6"/>
  </r>
  <r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"/>
    <x v="0"/>
    <s v="USD"/>
    <n v="1410041339"/>
    <n v="1404857339"/>
    <b v="0"/>
    <n v="2"/>
    <b v="0"/>
    <s v="theater/plays"/>
    <n v="2.0000000000000001E-4"/>
    <n v="1"/>
    <x v="1"/>
    <x v="6"/>
  </r>
  <r>
    <x v="2"/>
    <x v="1"/>
    <s v="GBP"/>
    <n v="1426365994"/>
    <n v="1421185594"/>
    <b v="0"/>
    <n v="1"/>
    <b v="0"/>
    <s v="theater/plays"/>
    <n v="4.0000000000000003E-5"/>
    <n v="1"/>
    <x v="1"/>
    <x v="6"/>
  </r>
  <r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"/>
    <x v="0"/>
    <s v="USD"/>
    <n v="1442381847"/>
    <n v="1440826647"/>
    <b v="0"/>
    <n v="9"/>
    <b v="0"/>
    <s v="theater/plays"/>
    <n v="0.2185"/>
    <n v="48.555555555555557"/>
    <x v="1"/>
    <x v="6"/>
  </r>
  <r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"/>
    <x v="0"/>
    <s v="USD"/>
    <n v="1407250329"/>
    <n v="1404658329"/>
    <b v="0"/>
    <n v="6"/>
    <b v="0"/>
    <s v="theater/plays"/>
    <n v="8.5000000000000006E-2"/>
    <n v="8.5"/>
    <x v="1"/>
    <x v="6"/>
  </r>
  <r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0"/>
    <x v="0"/>
    <s v="USD"/>
    <n v="1411679804"/>
    <n v="1409087804"/>
    <b v="0"/>
    <n v="3"/>
    <b v="1"/>
    <s v="theater/musical"/>
    <n v="1.29"/>
    <n v="43"/>
    <x v="1"/>
    <x v="40"/>
  </r>
  <r>
    <x v="0"/>
    <x v="1"/>
    <s v="GBP"/>
    <n v="1431982727"/>
    <n v="1428094727"/>
    <b v="0"/>
    <n v="6"/>
    <b v="1"/>
    <s v="theater/musical"/>
    <n v="1"/>
    <n v="83.333333333333329"/>
    <x v="1"/>
    <x v="40"/>
  </r>
  <r>
    <x v="0"/>
    <x v="0"/>
    <s v="USD"/>
    <n v="1422068400"/>
    <n v="1420774779"/>
    <b v="0"/>
    <n v="10"/>
    <b v="1"/>
    <s v="theater/musical"/>
    <n v="1"/>
    <n v="30"/>
    <x v="1"/>
    <x v="40"/>
  </r>
  <r>
    <x v="0"/>
    <x v="0"/>
    <s v="USD"/>
    <n v="1431143940"/>
    <n v="1428585710"/>
    <b v="0"/>
    <n v="147"/>
    <b v="1"/>
    <s v="theater/musical"/>
    <n v="1.032"/>
    <n v="175.51020408163265"/>
    <x v="1"/>
    <x v="40"/>
  </r>
  <r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0"/>
    <x v="0"/>
    <s v="USD"/>
    <n v="1424715779"/>
    <n v="1423506179"/>
    <b v="0"/>
    <n v="50"/>
    <b v="1"/>
    <s v="theater/musical"/>
    <n v="1.25"/>
    <n v="75"/>
    <x v="1"/>
    <x v="40"/>
  </r>
  <r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0"/>
    <x v="0"/>
    <s v="USD"/>
    <n v="1457135846"/>
    <n v="1454543846"/>
    <b v="0"/>
    <n v="24"/>
    <b v="1"/>
    <s v="theater/musical"/>
    <n v="1"/>
    <n v="41.666666666666664"/>
    <x v="1"/>
    <x v="40"/>
  </r>
  <r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0"/>
    <x v="5"/>
    <s v="CAD"/>
    <n v="1410761280"/>
    <n v="1408604363"/>
    <b v="0"/>
    <n v="9"/>
    <b v="1"/>
    <s v="theater/musical"/>
    <n v="1.06"/>
    <n v="88.333333333333329"/>
    <x v="1"/>
    <x v="40"/>
  </r>
  <r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0"/>
    <x v="5"/>
    <s v="CAD"/>
    <n v="1402845364"/>
    <n v="1400253364"/>
    <b v="0"/>
    <n v="37"/>
    <b v="1"/>
    <s v="theater/musical"/>
    <n v="1.08"/>
    <n v="72.972972972972968"/>
    <x v="1"/>
    <x v="40"/>
  </r>
  <r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0"/>
    <x v="0"/>
    <s v="USD"/>
    <n v="1413176340"/>
    <n v="1412091423"/>
    <b v="0"/>
    <n v="34"/>
    <b v="1"/>
    <s v="theater/musical"/>
    <n v="1.28"/>
    <n v="37.647058823529413"/>
    <x v="1"/>
    <x v="40"/>
  </r>
  <r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0"/>
    <x v="0"/>
    <s v="USD"/>
    <n v="1409187600"/>
    <n v="1406316312"/>
    <b v="0"/>
    <n v="25"/>
    <b v="1"/>
    <s v="theater/musical"/>
    <n v="1.0287500000000001"/>
    <n v="329.2"/>
    <x v="1"/>
    <x v="40"/>
  </r>
  <r>
    <x v="0"/>
    <x v="0"/>
    <s v="USD"/>
    <n v="1421606018"/>
    <n v="1418150018"/>
    <b v="0"/>
    <n v="33"/>
    <b v="1"/>
    <s v="theater/musical"/>
    <n v="1.0724"/>
    <n v="81.242424242424249"/>
    <x v="1"/>
    <x v="40"/>
  </r>
  <r>
    <x v="2"/>
    <x v="0"/>
    <s v="USD"/>
    <n v="1425250955"/>
    <n v="1422658955"/>
    <b v="0"/>
    <n v="1"/>
    <b v="0"/>
    <s v="theater/spaces"/>
    <n v="4.0000000000000003E-5"/>
    <n v="1"/>
    <x v="1"/>
    <x v="38"/>
  </r>
  <r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"/>
    <x v="0"/>
    <s v="USD"/>
    <n v="1428894380"/>
    <n v="1426302380"/>
    <b v="0"/>
    <n v="0"/>
    <b v="0"/>
    <s v="theater/spaces"/>
    <n v="0"/>
    <e v="#DIV/0!"/>
    <x v="1"/>
    <x v="38"/>
  </r>
  <r>
    <x v="2"/>
    <x v="0"/>
    <s v="USD"/>
    <n v="1433714198"/>
    <n v="1431122198"/>
    <b v="0"/>
    <n v="1"/>
    <b v="0"/>
    <s v="theater/spaces"/>
    <n v="0.01"/>
    <n v="100"/>
    <x v="1"/>
    <x v="38"/>
  </r>
  <r>
    <x v="2"/>
    <x v="0"/>
    <s v="USD"/>
    <n v="1432437660"/>
    <n v="1429845660"/>
    <b v="0"/>
    <n v="0"/>
    <b v="0"/>
    <s v="theater/spaces"/>
    <n v="0"/>
    <e v="#DIV/0!"/>
    <x v="1"/>
    <x v="38"/>
  </r>
  <r>
    <x v="2"/>
    <x v="1"/>
    <s v="GBP"/>
    <n v="1471265092"/>
    <n v="1468673092"/>
    <b v="0"/>
    <n v="2"/>
    <b v="0"/>
    <s v="theater/spaces"/>
    <n v="1E-3"/>
    <n v="1"/>
    <x v="1"/>
    <x v="38"/>
  </r>
  <r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"/>
    <x v="0"/>
    <s v="USD"/>
    <n v="1447965917"/>
    <n v="1445370317"/>
    <b v="0"/>
    <n v="2"/>
    <b v="0"/>
    <s v="theater/spaces"/>
    <n v="2.5000000000000001E-2"/>
    <n v="12.5"/>
    <x v="1"/>
    <x v="38"/>
  </r>
  <r>
    <x v="2"/>
    <x v="0"/>
    <s v="USD"/>
    <n v="1453538752"/>
    <n v="1450946752"/>
    <b v="0"/>
    <n v="0"/>
    <b v="0"/>
    <s v="theater/spaces"/>
    <n v="0"/>
    <e v="#DIV/0!"/>
    <x v="1"/>
    <x v="38"/>
  </r>
  <r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1"/>
    <x v="0"/>
    <s v="USD"/>
    <n v="1444330821"/>
    <n v="1441738821"/>
    <b v="0"/>
    <n v="3"/>
    <b v="0"/>
    <s v="theater/spaces"/>
    <n v="1.5125E-3"/>
    <n v="201.66666666666666"/>
    <x v="1"/>
    <x v="38"/>
  </r>
  <r>
    <x v="1"/>
    <x v="0"/>
    <s v="USD"/>
    <n v="1489669203"/>
    <n v="1487944803"/>
    <b v="0"/>
    <n v="0"/>
    <b v="0"/>
    <s v="theater/spaces"/>
    <n v="0"/>
    <e v="#DIV/0!"/>
    <x v="1"/>
    <x v="38"/>
  </r>
  <r>
    <x v="1"/>
    <x v="0"/>
    <s v="USD"/>
    <n v="1434476849"/>
    <n v="1431884849"/>
    <b v="0"/>
    <n v="11"/>
    <b v="0"/>
    <s v="theater/spaces"/>
    <n v="0.59583333333333333"/>
    <n v="65"/>
    <x v="1"/>
    <x v="38"/>
  </r>
  <r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1"/>
    <x v="0"/>
    <s v="USD"/>
    <n v="1462729317"/>
    <n v="1457548917"/>
    <b v="0"/>
    <n v="0"/>
    <b v="0"/>
    <s v="theater/spaces"/>
    <n v="0"/>
    <e v="#DIV/0!"/>
    <x v="1"/>
    <x v="38"/>
  </r>
  <r>
    <x v="1"/>
    <x v="1"/>
    <s v="GBP"/>
    <n v="1465258325"/>
    <n v="1462666325"/>
    <b v="0"/>
    <n v="0"/>
    <b v="0"/>
    <s v="theater/spaces"/>
    <n v="0"/>
    <e v="#DIV/0!"/>
    <x v="1"/>
    <x v="38"/>
  </r>
  <r>
    <x v="1"/>
    <x v="0"/>
    <s v="USD"/>
    <n v="1410459023"/>
    <n v="1407867023"/>
    <b v="0"/>
    <n v="0"/>
    <b v="0"/>
    <s v="theater/spaces"/>
    <n v="0"/>
    <e v="#DIV/0!"/>
    <x v="1"/>
    <x v="38"/>
  </r>
  <r>
    <x v="0"/>
    <x v="0"/>
    <s v="USD"/>
    <n v="1427342400"/>
    <n v="1424927159"/>
    <b v="0"/>
    <n v="108"/>
    <b v="1"/>
    <s v="theater/plays"/>
    <n v="1.0962000000000001"/>
    <n v="50.75"/>
    <x v="1"/>
    <x v="6"/>
  </r>
  <r>
    <x v="0"/>
    <x v="0"/>
    <s v="USD"/>
    <n v="1425193140"/>
    <n v="1422769906"/>
    <b v="0"/>
    <n v="20"/>
    <b v="1"/>
    <s v="theater/plays"/>
    <n v="1.218"/>
    <n v="60.9"/>
    <x v="1"/>
    <x v="6"/>
  </r>
  <r>
    <x v="0"/>
    <x v="0"/>
    <s v="USD"/>
    <n v="1435835824"/>
    <n v="1433243824"/>
    <b v="0"/>
    <n v="98"/>
    <b v="1"/>
    <s v="theater/plays"/>
    <n v="1.0685"/>
    <n v="109.03061224489795"/>
    <x v="1"/>
    <x v="6"/>
  </r>
  <r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0"/>
    <x v="0"/>
    <s v="USD"/>
    <n v="1425872692"/>
    <n v="1423284292"/>
    <b v="0"/>
    <n v="71"/>
    <b v="1"/>
    <s v="theater/plays"/>
    <n v="1.1392"/>
    <n v="80.225352112676063"/>
    <x v="1"/>
    <x v="6"/>
  </r>
  <r>
    <x v="0"/>
    <x v="0"/>
    <s v="USD"/>
    <n v="1471406340"/>
    <n v="1470227660"/>
    <b v="0"/>
    <n v="47"/>
    <b v="1"/>
    <s v="theater/plays"/>
    <n v="1.06"/>
    <n v="78.936170212765958"/>
    <x v="1"/>
    <x v="6"/>
  </r>
  <r>
    <x v="0"/>
    <x v="5"/>
    <s v="CAD"/>
    <n v="1430693460"/>
    <n v="1428087153"/>
    <b v="0"/>
    <n v="17"/>
    <b v="1"/>
    <s v="theater/plays"/>
    <n v="1.625"/>
    <n v="95.588235294117652"/>
    <x v="1"/>
    <x v="6"/>
  </r>
  <r>
    <x v="0"/>
    <x v="0"/>
    <s v="USD"/>
    <n v="1405699451"/>
    <n v="1403107451"/>
    <b v="0"/>
    <n v="91"/>
    <b v="1"/>
    <s v="theater/plays"/>
    <n v="1.06"/>
    <n v="69.890109890109883"/>
    <x v="1"/>
    <x v="6"/>
  </r>
  <r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0"/>
    <x v="0"/>
    <s v="USD"/>
    <n v="1451620800"/>
    <n v="1449171508"/>
    <b v="0"/>
    <n v="33"/>
    <b v="1"/>
    <s v="theater/plays"/>
    <n v="1.748"/>
    <n v="264.84848484848487"/>
    <x v="1"/>
    <x v="6"/>
  </r>
  <r>
    <x v="0"/>
    <x v="0"/>
    <s v="USD"/>
    <n v="1411695300"/>
    <n v="1409275671"/>
    <b v="0"/>
    <n v="87"/>
    <b v="1"/>
    <s v="theater/plays"/>
    <n v="1.02"/>
    <n v="58.620689655172413"/>
    <x v="1"/>
    <x v="6"/>
  </r>
  <r>
    <x v="0"/>
    <x v="0"/>
    <s v="USD"/>
    <n v="1417057200"/>
    <n v="1414599886"/>
    <b v="0"/>
    <n v="113"/>
    <b v="1"/>
    <s v="theater/plays"/>
    <n v="1.00125"/>
    <n v="70.884955752212392"/>
    <x v="1"/>
    <x v="6"/>
  </r>
  <r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0"/>
    <x v="0"/>
    <s v="USD"/>
    <n v="1413784740"/>
    <n v="1412954547"/>
    <b v="0"/>
    <n v="16"/>
    <b v="1"/>
    <s v="theater/plays"/>
    <n v="1.2946666666666666"/>
    <n v="60.6875"/>
    <x v="1"/>
    <x v="6"/>
  </r>
  <r>
    <x v="0"/>
    <x v="0"/>
    <s v="USD"/>
    <n v="1420524000"/>
    <n v="1419104823"/>
    <b v="0"/>
    <n v="46"/>
    <b v="1"/>
    <s v="theater/plays"/>
    <n v="1.014"/>
    <n v="110.21739130434783"/>
    <x v="1"/>
    <x v="6"/>
  </r>
  <r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0"/>
    <x v="17"/>
    <s v="EUR"/>
    <n v="1443014756"/>
    <n v="1439126756"/>
    <b v="1"/>
    <n v="97"/>
    <b v="1"/>
    <s v="theater/spaces"/>
    <n v="1.28925"/>
    <n v="53.164948453608247"/>
    <x v="1"/>
    <x v="38"/>
  </r>
  <r>
    <x v="0"/>
    <x v="1"/>
    <s v="GBP"/>
    <n v="1455208143"/>
    <n v="1452616143"/>
    <b v="1"/>
    <n v="59"/>
    <b v="1"/>
    <s v="theater/spaces"/>
    <n v="1.0206"/>
    <n v="86.491525423728817"/>
    <x v="1"/>
    <x v="38"/>
  </r>
  <r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0"/>
    <x v="0"/>
    <s v="USD"/>
    <n v="1472020881"/>
    <n v="1469428881"/>
    <b v="1"/>
    <n v="218"/>
    <b v="1"/>
    <s v="theater/spaces"/>
    <n v="1.00352"/>
    <n v="115.08256880733946"/>
    <x v="1"/>
    <x v="38"/>
  </r>
  <r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0"/>
    <x v="1"/>
    <s v="GBP"/>
    <n v="1466412081"/>
    <n v="1463820081"/>
    <b v="0"/>
    <n v="28"/>
    <b v="1"/>
    <s v="theater/spaces"/>
    <n v="1"/>
    <n v="35.714285714285715"/>
    <x v="1"/>
    <x v="38"/>
  </r>
  <r>
    <x v="0"/>
    <x v="0"/>
    <s v="USD"/>
    <n v="1450673940"/>
    <n v="1448756962"/>
    <b v="0"/>
    <n v="364"/>
    <b v="1"/>
    <s v="theater/spaces"/>
    <n v="1.76535"/>
    <n v="96.997252747252745"/>
    <x v="1"/>
    <x v="38"/>
  </r>
  <r>
    <x v="0"/>
    <x v="0"/>
    <s v="USD"/>
    <n v="1452174420"/>
    <n v="1449150420"/>
    <b v="0"/>
    <n v="27"/>
    <b v="1"/>
    <s v="theater/spaces"/>
    <n v="1"/>
    <n v="370.37037037037038"/>
    <x v="1"/>
    <x v="38"/>
  </r>
  <r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0"/>
    <x v="0"/>
    <s v="USD"/>
    <n v="1488171540"/>
    <n v="1486661793"/>
    <b v="0"/>
    <n v="115"/>
    <b v="1"/>
    <s v="theater/spaces"/>
    <n v="1.0373000000000001"/>
    <n v="90.2"/>
    <x v="1"/>
    <x v="38"/>
  </r>
  <r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0"/>
    <x v="0"/>
    <s v="USD"/>
    <n v="1488333600"/>
    <n v="1487094360"/>
    <b v="0"/>
    <n v="20"/>
    <b v="1"/>
    <s v="theater/spaces"/>
    <n v="1.1888888888888889"/>
    <n v="80.25"/>
    <x v="1"/>
    <x v="38"/>
  </r>
  <r>
    <x v="0"/>
    <x v="0"/>
    <s v="USD"/>
    <n v="1485885600"/>
    <n v="1484682670"/>
    <b v="0"/>
    <n v="8"/>
    <b v="1"/>
    <s v="theater/spaces"/>
    <n v="1"/>
    <n v="62.5"/>
    <x v="1"/>
    <x v="38"/>
  </r>
  <r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0"/>
    <x v="0"/>
    <s v="USD"/>
    <n v="1416089324"/>
    <n v="1413493724"/>
    <b v="0"/>
    <n v="277"/>
    <b v="1"/>
    <s v="theater/spaces"/>
    <n v="1.12815"/>
    <n v="162.90974729241879"/>
    <x v="1"/>
    <x v="38"/>
  </r>
  <r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0"/>
    <x v="0"/>
    <s v="USD"/>
    <n v="1429938683"/>
    <n v="1428124283"/>
    <b v="0"/>
    <n v="20"/>
    <b v="1"/>
    <s v="theater/spaces"/>
    <n v="1.8"/>
    <n v="54"/>
    <x v="1"/>
    <x v="38"/>
  </r>
  <r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0"/>
    <x v="0"/>
    <s v="USD"/>
    <n v="1417012840"/>
    <n v="1414417240"/>
    <b v="0"/>
    <n v="128"/>
    <b v="1"/>
    <s v="theater/spaces"/>
    <n v="1.19756"/>
    <n v="233.8984375"/>
    <x v="1"/>
    <x v="38"/>
  </r>
  <r>
    <x v="0"/>
    <x v="0"/>
    <s v="USD"/>
    <n v="1424548719"/>
    <n v="1419364719"/>
    <b v="0"/>
    <n v="15"/>
    <b v="1"/>
    <s v="theater/spaces"/>
    <n v="1.58"/>
    <n v="158"/>
    <x v="1"/>
    <x v="38"/>
  </r>
  <r>
    <x v="0"/>
    <x v="3"/>
    <s v="EUR"/>
    <n v="1450911540"/>
    <n v="1448536516"/>
    <b v="0"/>
    <n v="25"/>
    <b v="1"/>
    <s v="theater/spaces"/>
    <n v="1.2366666666666666"/>
    <n v="14.84"/>
    <x v="1"/>
    <x v="38"/>
  </r>
  <r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0"/>
    <x v="0"/>
    <s v="USD"/>
    <n v="1415163600"/>
    <n v="1412737080"/>
    <b v="0"/>
    <n v="557"/>
    <b v="1"/>
    <s v="theater/spaces"/>
    <n v="1.13104"/>
    <n v="50.764811490125673"/>
    <x v="1"/>
    <x v="38"/>
  </r>
  <r>
    <x v="0"/>
    <x v="0"/>
    <s v="USD"/>
    <n v="1402459200"/>
    <n v="1401125238"/>
    <b v="0"/>
    <n v="40"/>
    <b v="1"/>
    <s v="theater/spaces"/>
    <n v="1.0317647058823529"/>
    <n v="87.7"/>
    <x v="1"/>
    <x v="38"/>
  </r>
  <r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0"/>
    <x v="1"/>
    <s v="GBP"/>
    <n v="1434039186"/>
    <n v="1430151186"/>
    <b v="0"/>
    <n v="6"/>
    <b v="1"/>
    <s v="theater/spaces"/>
    <n v="1.03"/>
    <n v="120.16666666666667"/>
    <x v="1"/>
    <x v="38"/>
  </r>
  <r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0"/>
    <x v="1"/>
    <s v="GBP"/>
    <n v="1488538892"/>
    <n v="1487329292"/>
    <b v="0"/>
    <n v="25"/>
    <b v="1"/>
    <s v="theater/spaces"/>
    <n v="1.4333333333333333"/>
    <n v="51.6"/>
    <x v="1"/>
    <x v="38"/>
  </r>
  <r>
    <x v="0"/>
    <x v="0"/>
    <s v="USD"/>
    <n v="1426866851"/>
    <n v="1424278451"/>
    <b v="0"/>
    <n v="320"/>
    <b v="1"/>
    <s v="theater/spaces"/>
    <n v="1.3144"/>
    <n v="164.3"/>
    <x v="1"/>
    <x v="38"/>
  </r>
  <r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0"/>
    <x v="0"/>
    <s v="USD"/>
    <n v="1476479447"/>
    <n v="1471295447"/>
    <b v="0"/>
    <n v="29"/>
    <b v="1"/>
    <s v="theater/spaces"/>
    <n v="1"/>
    <n v="51.724137931034484"/>
    <x v="1"/>
    <x v="38"/>
  </r>
  <r>
    <x v="0"/>
    <x v="0"/>
    <s v="USD"/>
    <n v="1441933459"/>
    <n v="1439341459"/>
    <b v="0"/>
    <n v="25"/>
    <b v="1"/>
    <s v="theater/spaces"/>
    <n v="1.272"/>
    <n v="50.88"/>
    <x v="1"/>
    <x v="38"/>
  </r>
  <r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0"/>
    <x v="0"/>
    <s v="USD"/>
    <n v="1376654340"/>
    <n v="1373568644"/>
    <b v="0"/>
    <n v="329"/>
    <b v="1"/>
    <s v="theater/spaces"/>
    <n v="1.26732"/>
    <n v="96.300911854103347"/>
    <x v="1"/>
    <x v="38"/>
  </r>
  <r>
    <x v="0"/>
    <x v="0"/>
    <s v="USD"/>
    <n v="1285995540"/>
    <n v="1279574773"/>
    <b v="0"/>
    <n v="32"/>
    <b v="1"/>
    <s v="theater/spaces"/>
    <n v="2.1320000000000001"/>
    <n v="33.3125"/>
    <x v="1"/>
    <x v="38"/>
  </r>
  <r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0"/>
    <x v="0"/>
    <s v="USD"/>
    <n v="1435359600"/>
    <n v="1434999621"/>
    <b v="0"/>
    <n v="42"/>
    <b v="1"/>
    <s v="theater/spaces"/>
    <n v="1.075"/>
    <n v="76.785714285714292"/>
    <x v="1"/>
    <x v="38"/>
  </r>
  <r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0"/>
    <x v="1"/>
    <s v="GBP"/>
    <n v="1444149047"/>
    <n v="1441557047"/>
    <b v="0"/>
    <n v="37"/>
    <b v="1"/>
    <s v="theater/spaces"/>
    <n v="1.28"/>
    <n v="51.891891891891895"/>
    <x v="1"/>
    <x v="38"/>
  </r>
  <r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0"/>
    <x v="0"/>
    <s v="USD"/>
    <n v="1461762960"/>
    <n v="1457999054"/>
    <b v="0"/>
    <n v="20"/>
    <b v="1"/>
    <s v="theater/spaces"/>
    <n v="1.49"/>
    <n v="37.25"/>
    <x v="1"/>
    <x v="38"/>
  </r>
  <r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0"/>
    <x v="0"/>
    <s v="USD"/>
    <n v="1462420960"/>
    <n v="1459828960"/>
    <b v="0"/>
    <n v="9"/>
    <b v="1"/>
    <s v="theater/spaces"/>
    <n v="1.06"/>
    <n v="70.666666666666671"/>
    <x v="1"/>
    <x v="38"/>
  </r>
  <r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2"/>
    <x v="0"/>
    <s v="USD"/>
    <n v="1432828740"/>
    <n v="1430237094"/>
    <b v="0"/>
    <n v="2"/>
    <b v="0"/>
    <s v="theater/spaces"/>
    <n v="1.5E-3"/>
    <n v="37.5"/>
    <x v="1"/>
    <x v="38"/>
  </r>
  <r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2"/>
    <x v="0"/>
    <s v="USD"/>
    <n v="1425258240"/>
    <n v="1422043154"/>
    <b v="0"/>
    <n v="0"/>
    <b v="0"/>
    <s v="theater/spaces"/>
    <n v="0"/>
    <e v="#DIV/0!"/>
    <x v="1"/>
    <x v="38"/>
  </r>
  <r>
    <x v="2"/>
    <x v="0"/>
    <s v="USD"/>
    <n v="1420844390"/>
    <n v="1415660390"/>
    <b v="0"/>
    <n v="1"/>
    <b v="0"/>
    <s v="theater/spaces"/>
    <n v="5.0000000000000002E-5"/>
    <n v="1"/>
    <x v="1"/>
    <x v="38"/>
  </r>
  <r>
    <x v="2"/>
    <x v="0"/>
    <s v="USD"/>
    <n v="1412003784"/>
    <n v="1406819784"/>
    <b v="0"/>
    <n v="0"/>
    <b v="0"/>
    <s v="theater/spaces"/>
    <n v="0"/>
    <e v="#DIV/0!"/>
    <x v="1"/>
    <x v="38"/>
  </r>
  <r>
    <x v="2"/>
    <x v="1"/>
    <s v="GBP"/>
    <n v="1459694211"/>
    <n v="1457105811"/>
    <b v="0"/>
    <n v="0"/>
    <b v="0"/>
    <s v="theater/spaces"/>
    <n v="0"/>
    <e v="#DIV/0!"/>
    <x v="1"/>
    <x v="38"/>
  </r>
  <r>
    <x v="2"/>
    <x v="13"/>
    <s v="EUR"/>
    <n v="1463734740"/>
    <n v="1459414740"/>
    <b v="0"/>
    <n v="3"/>
    <b v="0"/>
    <s v="theater/spaces"/>
    <n v="1.6666666666666666E-4"/>
    <n v="1"/>
    <x v="1"/>
    <x v="38"/>
  </r>
  <r>
    <x v="2"/>
    <x v="0"/>
    <s v="USD"/>
    <n v="1407536846"/>
    <n v="1404944846"/>
    <b v="0"/>
    <n v="11"/>
    <b v="0"/>
    <s v="theater/spaces"/>
    <n v="3.0066666666666665E-2"/>
    <n v="41"/>
    <x v="1"/>
    <x v="38"/>
  </r>
  <r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2"/>
    <x v="0"/>
    <s v="USD"/>
    <n v="1407955748"/>
    <n v="1405363748"/>
    <b v="0"/>
    <n v="0"/>
    <b v="0"/>
    <s v="theater/spaces"/>
    <n v="0"/>
    <e v="#DIV/0!"/>
    <x v="1"/>
    <x v="38"/>
  </r>
  <r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2"/>
    <x v="0"/>
    <s v="USD"/>
    <n v="1406683172"/>
    <n v="1404523172"/>
    <b v="0"/>
    <n v="2"/>
    <b v="0"/>
    <s v="theater/spaces"/>
    <n v="4.0000000000000002E-4"/>
    <n v="5"/>
    <x v="1"/>
    <x v="38"/>
  </r>
  <r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2"/>
    <x v="4"/>
    <s v="NZD"/>
    <n v="1441837879"/>
    <n v="1439245879"/>
    <b v="0"/>
    <n v="1"/>
    <b v="0"/>
    <s v="theater/spaces"/>
    <n v="2.5000000000000001E-2"/>
    <n v="200"/>
    <x v="1"/>
    <x v="38"/>
  </r>
  <r>
    <x v="2"/>
    <x v="0"/>
    <s v="USD"/>
    <n v="1445013352"/>
    <n v="1442421352"/>
    <b v="0"/>
    <n v="2"/>
    <b v="0"/>
    <s v="theater/spaces"/>
    <n v="6.9999999999999999E-4"/>
    <n v="87.5"/>
    <x v="1"/>
    <x v="38"/>
  </r>
  <r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2"/>
    <x v="0"/>
    <s v="USD"/>
    <n v="1429595940"/>
    <n v="1428082481"/>
    <b v="0"/>
    <n v="117"/>
    <b v="0"/>
    <s v="theater/spaces"/>
    <n v="0.59775"/>
    <n v="61.307692307692307"/>
    <x v="1"/>
    <x v="38"/>
  </r>
  <r>
    <x v="2"/>
    <x v="0"/>
    <s v="USD"/>
    <n v="1477791960"/>
    <n v="1476549262"/>
    <b v="0"/>
    <n v="2"/>
    <b v="0"/>
    <s v="theater/spaces"/>
    <n v="1.6666666666666666E-4"/>
    <n v="1"/>
    <x v="1"/>
    <x v="38"/>
  </r>
  <r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2"/>
    <x v="0"/>
    <s v="USD"/>
    <n v="1471573640"/>
    <n v="1467253640"/>
    <b v="0"/>
    <n v="20"/>
    <b v="0"/>
    <s v="theater/spaces"/>
    <n v="8.6400000000000005E-2"/>
    <n v="64.8"/>
    <x v="1"/>
    <x v="38"/>
  </r>
  <r>
    <x v="2"/>
    <x v="0"/>
    <s v="USD"/>
    <n v="1444405123"/>
    <n v="1439221123"/>
    <b v="0"/>
    <n v="50"/>
    <b v="0"/>
    <s v="theater/spaces"/>
    <n v="0.15060000000000001"/>
    <n v="30.12"/>
    <x v="1"/>
    <x v="38"/>
  </r>
  <r>
    <x v="2"/>
    <x v="5"/>
    <s v="CAD"/>
    <n v="1488495478"/>
    <n v="1485903478"/>
    <b v="0"/>
    <n v="2"/>
    <b v="0"/>
    <s v="theater/spaces"/>
    <n v="4.7727272727272731E-3"/>
    <n v="52.5"/>
    <x v="1"/>
    <x v="38"/>
  </r>
  <r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2"/>
    <x v="0"/>
    <s v="USD"/>
    <n v="1442722891"/>
    <n v="1440130891"/>
    <b v="0"/>
    <n v="5"/>
    <b v="0"/>
    <s v="theater/spaces"/>
    <n v="2.1029999999999998E-3"/>
    <n v="420.6"/>
    <x v="1"/>
    <x v="38"/>
  </r>
  <r>
    <x v="2"/>
    <x v="0"/>
    <s v="USD"/>
    <n v="1447628946"/>
    <n v="1445033346"/>
    <b v="0"/>
    <n v="0"/>
    <b v="0"/>
    <s v="theater/spaces"/>
    <n v="0"/>
    <e v="#DIV/0!"/>
    <x v="1"/>
    <x v="38"/>
  </r>
  <r>
    <x v="2"/>
    <x v="0"/>
    <s v="USD"/>
    <n v="1409547600"/>
    <n v="1406986278"/>
    <b v="0"/>
    <n v="3"/>
    <b v="0"/>
    <s v="theater/spaces"/>
    <n v="2.8E-3"/>
    <n v="18.666666666666668"/>
    <x v="1"/>
    <x v="38"/>
  </r>
  <r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2"/>
    <x v="0"/>
    <s v="USD"/>
    <n v="1482294990"/>
    <n v="1477107390"/>
    <b v="0"/>
    <n v="2"/>
    <b v="0"/>
    <s v="theater/spaces"/>
    <n v="6.2500000000000003E-3"/>
    <n v="62.5"/>
    <x v="1"/>
    <x v="38"/>
  </r>
  <r>
    <x v="2"/>
    <x v="0"/>
    <s v="USD"/>
    <n v="1420724460"/>
    <n v="1418046247"/>
    <b v="0"/>
    <n v="3"/>
    <b v="0"/>
    <s v="theater/spaces"/>
    <n v="1.9384615384615384E-3"/>
    <n v="42"/>
    <x v="1"/>
    <x v="38"/>
  </r>
  <r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2"/>
    <x v="0"/>
    <s v="USD"/>
    <n v="1442775956"/>
    <n v="1437591956"/>
    <b v="0"/>
    <n v="1"/>
    <b v="0"/>
    <s v="theater/spaces"/>
    <n v="2.5000000000000001E-4"/>
    <n v="25"/>
    <x v="1"/>
    <x v="38"/>
  </r>
  <r>
    <x v="2"/>
    <x v="0"/>
    <s v="USD"/>
    <n v="1470011780"/>
    <n v="1464827780"/>
    <b v="0"/>
    <n v="1"/>
    <b v="0"/>
    <s v="theater/spaces"/>
    <n v="3.351206434316354E-3"/>
    <n v="50"/>
    <x v="1"/>
    <x v="38"/>
  </r>
  <r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2"/>
    <x v="0"/>
    <s v="USD"/>
    <n v="1455251591"/>
    <n v="1452659591"/>
    <b v="0"/>
    <n v="5"/>
    <b v="0"/>
    <s v="theater/spaces"/>
    <n v="0.13900000000000001"/>
    <n v="55.6"/>
    <x v="1"/>
    <x v="38"/>
  </r>
  <r>
    <x v="2"/>
    <x v="0"/>
    <s v="USD"/>
    <n v="1413816975"/>
    <n v="1411224975"/>
    <b v="0"/>
    <n v="13"/>
    <b v="0"/>
    <s v="theater/spaces"/>
    <n v="0.15225"/>
    <n v="140.53846153846155"/>
    <x v="1"/>
    <x v="38"/>
  </r>
  <r>
    <x v="2"/>
    <x v="6"/>
    <s v="EUR"/>
    <n v="1437033360"/>
    <n v="1434445937"/>
    <b v="0"/>
    <n v="12"/>
    <b v="0"/>
    <s v="theater/spaces"/>
    <n v="0.12"/>
    <n v="25"/>
    <x v="1"/>
    <x v="38"/>
  </r>
  <r>
    <x v="2"/>
    <x v="1"/>
    <s v="GBP"/>
    <n v="1471939818"/>
    <n v="1467619818"/>
    <b v="0"/>
    <n v="90"/>
    <b v="0"/>
    <s v="theater/spaces"/>
    <n v="0.391125"/>
    <n v="69.533333333333331"/>
    <x v="1"/>
    <x v="38"/>
  </r>
  <r>
    <x v="2"/>
    <x v="0"/>
    <s v="USD"/>
    <n v="1434080706"/>
    <n v="1428896706"/>
    <b v="0"/>
    <n v="2"/>
    <b v="0"/>
    <s v="theater/spaces"/>
    <n v="2.6829268292682929E-3"/>
    <n v="5.5"/>
    <x v="1"/>
    <x v="38"/>
  </r>
  <r>
    <x v="2"/>
    <x v="2"/>
    <s v="AUD"/>
    <n v="1422928800"/>
    <n v="1420235311"/>
    <b v="0"/>
    <n v="5"/>
    <b v="0"/>
    <s v="theater/spaces"/>
    <n v="0.29625000000000001"/>
    <n v="237"/>
    <x v="1"/>
    <x v="38"/>
  </r>
  <r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2"/>
    <x v="1"/>
    <s v="GBP"/>
    <n v="1442440800"/>
    <n v="1440497876"/>
    <b v="0"/>
    <n v="4"/>
    <b v="0"/>
    <s v="theater/spaces"/>
    <n v="4.1000000000000002E-2"/>
    <n v="10.25"/>
    <x v="1"/>
    <x v="38"/>
  </r>
  <r>
    <x v="2"/>
    <x v="0"/>
    <s v="USD"/>
    <n v="1431372751"/>
    <n v="1430767951"/>
    <b v="0"/>
    <n v="29"/>
    <b v="0"/>
    <s v="theater/spaces"/>
    <n v="0.197625"/>
    <n v="272.58620689655174"/>
    <x v="1"/>
    <x v="38"/>
  </r>
  <r>
    <x v="2"/>
    <x v="0"/>
    <s v="USD"/>
    <n v="1430234394"/>
    <n v="1425053994"/>
    <b v="0"/>
    <n v="2"/>
    <b v="0"/>
    <s v="theater/spaces"/>
    <n v="5.1999999999999995E-4"/>
    <n v="13"/>
    <x v="1"/>
    <x v="38"/>
  </r>
  <r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2"/>
    <x v="0"/>
    <s v="USD"/>
    <n v="1487465119"/>
    <n v="1484009119"/>
    <b v="0"/>
    <n v="1"/>
    <b v="0"/>
    <s v="theater/spaces"/>
    <n v="4.0000000000000002E-4"/>
    <n v="10"/>
    <x v="1"/>
    <x v="38"/>
  </r>
  <r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2"/>
    <x v="0"/>
    <s v="USD"/>
    <n v="1411312250"/>
    <n v="1406128250"/>
    <b v="0"/>
    <n v="0"/>
    <b v="0"/>
    <s v="theater/spaces"/>
    <n v="0"/>
    <e v="#DIV/0!"/>
    <x v="1"/>
    <x v="38"/>
  </r>
  <r>
    <x v="2"/>
    <x v="11"/>
    <s v="SEK"/>
    <n v="1465123427"/>
    <n v="1462531427"/>
    <b v="0"/>
    <n v="1"/>
    <b v="0"/>
    <s v="theater/spaces"/>
    <n v="0.03"/>
    <n v="300"/>
    <x v="1"/>
    <x v="38"/>
  </r>
  <r>
    <x v="2"/>
    <x v="0"/>
    <s v="USD"/>
    <n v="1427890925"/>
    <n v="1426681325"/>
    <b v="0"/>
    <n v="10"/>
    <b v="0"/>
    <s v="theater/spaces"/>
    <n v="0.57333333333333336"/>
    <n v="43"/>
    <x v="1"/>
    <x v="38"/>
  </r>
  <r>
    <x v="2"/>
    <x v="1"/>
    <s v="GBP"/>
    <n v="1464354720"/>
    <n v="1463648360"/>
    <b v="0"/>
    <n v="1"/>
    <b v="0"/>
    <s v="theater/spaces"/>
    <n v="1E-3"/>
    <n v="1"/>
    <x v="1"/>
    <x v="38"/>
  </r>
  <r>
    <x v="2"/>
    <x v="11"/>
    <s v="SEK"/>
    <n v="1467473723"/>
    <n v="1465832123"/>
    <b v="0"/>
    <n v="2"/>
    <b v="0"/>
    <s v="theater/spaces"/>
    <n v="3.0999999999999999E-3"/>
    <n v="775"/>
    <x v="1"/>
    <x v="38"/>
  </r>
  <r>
    <x v="2"/>
    <x v="0"/>
    <s v="USD"/>
    <n v="1427414732"/>
    <n v="1424826332"/>
    <b v="0"/>
    <n v="1"/>
    <b v="0"/>
    <s v="theater/spaces"/>
    <n v="5.0000000000000001E-4"/>
    <n v="5"/>
    <x v="1"/>
    <x v="38"/>
  </r>
  <r>
    <x v="2"/>
    <x v="9"/>
    <s v="EUR"/>
    <n v="1462484196"/>
    <n v="1457303796"/>
    <b v="0"/>
    <n v="10"/>
    <b v="0"/>
    <s v="theater/spaces"/>
    <n v="9.8461538461538464E-5"/>
    <n v="12.8"/>
    <x v="1"/>
    <x v="38"/>
  </r>
  <r>
    <x v="1"/>
    <x v="5"/>
    <s v="CAD"/>
    <n v="1411748335"/>
    <n v="1406564335"/>
    <b v="0"/>
    <n v="1"/>
    <b v="0"/>
    <s v="theater/spaces"/>
    <n v="6.6666666666666671E-3"/>
    <n v="10"/>
    <x v="1"/>
    <x v="38"/>
  </r>
  <r>
    <x v="1"/>
    <x v="0"/>
    <s v="USD"/>
    <n v="1478733732"/>
    <n v="1478298132"/>
    <b v="0"/>
    <n v="2"/>
    <b v="0"/>
    <s v="theater/spaces"/>
    <n v="0.58291457286432158"/>
    <n v="58"/>
    <x v="1"/>
    <x v="38"/>
  </r>
  <r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1"/>
    <x v="0"/>
    <s v="USD"/>
    <n v="1422902601"/>
    <n v="1417718601"/>
    <b v="0"/>
    <n v="4"/>
    <b v="0"/>
    <s v="theater/spaces"/>
    <n v="3.2499999999999997E-5"/>
    <n v="6.5"/>
    <x v="1"/>
    <x v="38"/>
  </r>
  <r>
    <x v="1"/>
    <x v="0"/>
    <s v="USD"/>
    <n v="1452142672"/>
    <n v="1449550672"/>
    <b v="0"/>
    <n v="0"/>
    <b v="0"/>
    <s v="theater/spaces"/>
    <n v="0"/>
    <e v="#DIV/0!"/>
    <x v="1"/>
    <x v="38"/>
  </r>
  <r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1"/>
    <x v="0"/>
    <s v="USD"/>
    <n v="1425242029"/>
    <n v="1422650029"/>
    <b v="0"/>
    <n v="0"/>
    <b v="0"/>
    <s v="theater/spaces"/>
    <n v="0"/>
    <e v="#DIV/0!"/>
    <x v="1"/>
    <x v="38"/>
  </r>
  <r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"/>
    <x v="0"/>
    <s v="USD"/>
    <n v="1492542819"/>
    <n v="1489090419"/>
    <b v="0"/>
    <n v="1"/>
    <b v="0"/>
    <s v="theater/plays"/>
    <n v="8.0000000000000002E-3"/>
    <n v="10"/>
    <x v="1"/>
    <x v="6"/>
  </r>
  <r>
    <x v="3"/>
    <x v="0"/>
    <s v="USD"/>
    <n v="1492145940"/>
    <n v="1489504916"/>
    <b v="0"/>
    <n v="4"/>
    <b v="0"/>
    <s v="theater/plays"/>
    <n v="3.7499999999999999E-2"/>
    <n v="93.75"/>
    <x v="1"/>
    <x v="6"/>
  </r>
  <r>
    <x v="3"/>
    <x v="0"/>
    <s v="USD"/>
    <n v="1491656045"/>
    <n v="1489067645"/>
    <b v="0"/>
    <n v="12"/>
    <b v="0"/>
    <s v="theater/plays"/>
    <n v="0.15731707317073171"/>
    <n v="53.75"/>
    <x v="1"/>
    <x v="6"/>
  </r>
  <r>
    <x v="3"/>
    <x v="0"/>
    <s v="USD"/>
    <n v="1492759460"/>
    <n v="1487579060"/>
    <b v="0"/>
    <n v="1"/>
    <b v="0"/>
    <s v="theater/plays"/>
    <n v="3.3333333333333332E-4"/>
    <n v="10"/>
    <x v="1"/>
    <x v="6"/>
  </r>
  <r>
    <x v="3"/>
    <x v="1"/>
    <s v="GBP"/>
    <n v="1490358834"/>
    <n v="1487770434"/>
    <b v="0"/>
    <n v="16"/>
    <b v="0"/>
    <s v="theater/plays"/>
    <n v="1.08"/>
    <n v="33.75"/>
    <x v="1"/>
    <x v="6"/>
  </r>
  <r>
    <x v="3"/>
    <x v="1"/>
    <s v="GBP"/>
    <n v="1490631419"/>
    <n v="1488820619"/>
    <b v="0"/>
    <n v="12"/>
    <b v="0"/>
    <s v="theater/plays"/>
    <n v="0.22500000000000001"/>
    <n v="18.75"/>
    <x v="1"/>
    <x v="6"/>
  </r>
  <r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"/>
    <x v="1"/>
    <s v="GBP"/>
    <n v="1491001140"/>
    <n v="1487847954"/>
    <b v="0"/>
    <n v="22"/>
    <b v="0"/>
    <s v="theater/plays"/>
    <n v="1.278"/>
    <n v="29.045454545454547"/>
    <x v="1"/>
    <x v="6"/>
  </r>
  <r>
    <x v="3"/>
    <x v="0"/>
    <s v="USD"/>
    <n v="1493838720"/>
    <n v="1489439669"/>
    <b v="0"/>
    <n v="1"/>
    <b v="0"/>
    <s v="theater/plays"/>
    <n v="3.3333333333333333E-2"/>
    <n v="50"/>
    <x v="1"/>
    <x v="6"/>
  </r>
  <r>
    <x v="3"/>
    <x v="1"/>
    <s v="GBP"/>
    <n v="1491233407"/>
    <n v="1489591807"/>
    <b v="0"/>
    <n v="0"/>
    <b v="0"/>
    <s v="theater/plays"/>
    <n v="0"/>
    <e v="#DIV/0!"/>
    <x v="1"/>
    <x v="6"/>
  </r>
  <r>
    <x v="3"/>
    <x v="14"/>
    <s v="MXN"/>
    <n v="1490416380"/>
    <n v="1487485760"/>
    <b v="0"/>
    <n v="6"/>
    <b v="0"/>
    <s v="theater/plays"/>
    <n v="5.3999999999999999E-2"/>
    <n v="450"/>
    <x v="1"/>
    <x v="6"/>
  </r>
  <r>
    <x v="3"/>
    <x v="6"/>
    <s v="EUR"/>
    <n v="1491581703"/>
    <n v="1488993303"/>
    <b v="0"/>
    <n v="4"/>
    <b v="0"/>
    <s v="theater/plays"/>
    <n v="9.5999999999999992E-3"/>
    <n v="24"/>
    <x v="1"/>
    <x v="6"/>
  </r>
  <r>
    <x v="3"/>
    <x v="9"/>
    <s v="EUR"/>
    <n v="1492372800"/>
    <n v="1488823488"/>
    <b v="0"/>
    <n v="8"/>
    <b v="0"/>
    <s v="theater/plays"/>
    <n v="0.51600000000000001"/>
    <n v="32.25"/>
    <x v="1"/>
    <x v="6"/>
  </r>
  <r>
    <x v="3"/>
    <x v="1"/>
    <s v="GBP"/>
    <n v="1489922339"/>
    <n v="1487333939"/>
    <b v="0"/>
    <n v="3"/>
    <b v="0"/>
    <s v="theater/plays"/>
    <n v="1.6363636363636365E-2"/>
    <n v="15"/>
    <x v="1"/>
    <x v="6"/>
  </r>
  <r>
    <x v="3"/>
    <x v="1"/>
    <s v="GBP"/>
    <n v="1491726956"/>
    <n v="1489480556"/>
    <b v="0"/>
    <n v="0"/>
    <b v="0"/>
    <s v="theater/plays"/>
    <n v="0"/>
    <e v="#DIV/0!"/>
    <x v="1"/>
    <x v="6"/>
  </r>
  <r>
    <x v="3"/>
    <x v="0"/>
    <s v="USD"/>
    <n v="1489903200"/>
    <n v="1488459307"/>
    <b v="0"/>
    <n v="30"/>
    <b v="0"/>
    <s v="theater/plays"/>
    <n v="0.754"/>
    <n v="251.33333333333334"/>
    <x v="1"/>
    <x v="6"/>
  </r>
  <r>
    <x v="3"/>
    <x v="0"/>
    <s v="USD"/>
    <n v="1490659134"/>
    <n v="1485478734"/>
    <b v="0"/>
    <n v="0"/>
    <b v="0"/>
    <s v="theater/plays"/>
    <n v="0"/>
    <e v="#DIV/0!"/>
    <x v="1"/>
    <x v="6"/>
  </r>
  <r>
    <x v="3"/>
    <x v="14"/>
    <s v="MXN"/>
    <n v="1492356166"/>
    <n v="1488471766"/>
    <b v="0"/>
    <n v="12"/>
    <b v="0"/>
    <s v="theater/plays"/>
    <n v="0.105"/>
    <n v="437.5"/>
    <x v="1"/>
    <x v="6"/>
  </r>
  <r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0"/>
    <x v="0"/>
    <s v="USD"/>
    <n v="1354845600"/>
    <n v="1352766300"/>
    <b v="1"/>
    <n v="25"/>
    <b v="1"/>
    <s v="theater/plays"/>
    <n v="1.04"/>
    <n v="52"/>
    <x v="1"/>
    <x v="6"/>
  </r>
  <r>
    <x v="0"/>
    <x v="0"/>
    <s v="USD"/>
    <n v="1295928000"/>
    <n v="1288160403"/>
    <b v="1"/>
    <n v="104"/>
    <b v="1"/>
    <s v="theater/plays"/>
    <n v="1.01"/>
    <n v="33.990384615384613"/>
    <x v="1"/>
    <x v="6"/>
  </r>
  <r>
    <x v="0"/>
    <x v="0"/>
    <s v="USD"/>
    <n v="1410379774"/>
    <n v="1407787774"/>
    <b v="1"/>
    <n v="34"/>
    <b v="1"/>
    <s v="theater/plays"/>
    <n v="1.004"/>
    <n v="103.35294117647059"/>
    <x v="1"/>
    <x v="6"/>
  </r>
  <r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0"/>
    <x v="1"/>
    <s v="GBP"/>
    <n v="1356004725"/>
    <n v="1353412725"/>
    <b v="1"/>
    <n v="302"/>
    <b v="1"/>
    <s v="theater/plays"/>
    <n v="1.885046"/>
    <n v="31.209370860927152"/>
    <x v="1"/>
    <x v="6"/>
  </r>
  <r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0"/>
    <x v="0"/>
    <s v="USD"/>
    <n v="1405746000"/>
    <n v="1404932105"/>
    <b v="1"/>
    <n v="41"/>
    <b v="1"/>
    <s v="theater/plays"/>
    <n v="1.01"/>
    <n v="98.536585365853654"/>
    <x v="1"/>
    <x v="6"/>
  </r>
  <r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0"/>
    <x v="0"/>
    <s v="USD"/>
    <n v="1402696800"/>
    <n v="1399948353"/>
    <b v="1"/>
    <n v="61"/>
    <b v="1"/>
    <s v="theater/plays"/>
    <n v="1.242"/>
    <n v="50.901639344262293"/>
    <x v="1"/>
    <x v="6"/>
  </r>
  <r>
    <x v="0"/>
    <x v="0"/>
    <s v="USD"/>
    <n v="1386910740"/>
    <n v="1384364561"/>
    <b v="1"/>
    <n v="82"/>
    <b v="1"/>
    <s v="theater/plays"/>
    <n v="1.030125"/>
    <n v="100.5"/>
    <x v="1"/>
    <x v="6"/>
  </r>
  <r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0"/>
    <x v="0"/>
    <s v="USD"/>
    <n v="1411765492"/>
    <n v="1409173492"/>
    <b v="1"/>
    <n v="74"/>
    <b v="1"/>
    <s v="theater/plays"/>
    <n v="1.03"/>
    <n v="139.18918918918919"/>
    <x v="1"/>
    <x v="6"/>
  </r>
  <r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0"/>
    <x v="0"/>
    <s v="USD"/>
    <n v="1297977427"/>
    <n v="1292793427"/>
    <b v="1"/>
    <n v="60"/>
    <b v="1"/>
    <s v="theater/plays"/>
    <n v="1.0955999999999999"/>
    <n v="91.3"/>
    <x v="1"/>
    <x v="6"/>
  </r>
  <r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0"/>
    <x v="1"/>
    <s v="GBP"/>
    <n v="1403258049"/>
    <n v="1400666049"/>
    <b v="1"/>
    <n v="45"/>
    <b v="1"/>
    <s v="theater/plays"/>
    <n v="1.1975"/>
    <n v="31.933333333333334"/>
    <x v="1"/>
    <x v="6"/>
  </r>
  <r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0"/>
    <x v="1"/>
    <s v="GBP"/>
    <n v="1405553241"/>
    <n v="1404948441"/>
    <b v="1"/>
    <n v="24"/>
    <b v="1"/>
    <s v="theater/plays"/>
    <n v="1"/>
    <n v="41.666666666666664"/>
    <x v="1"/>
    <x v="6"/>
  </r>
  <r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2"/>
    <x v="1"/>
    <s v="GBP"/>
    <n v="1433930302"/>
    <n v="1432115902"/>
    <b v="0"/>
    <n v="9"/>
    <b v="0"/>
    <s v="theater/musical"/>
    <n v="0.65"/>
    <n v="14.444444444444445"/>
    <x v="1"/>
    <x v="40"/>
  </r>
  <r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2"/>
    <x v="5"/>
    <s v="CAD"/>
    <n v="1481258275"/>
    <n v="1478662675"/>
    <b v="0"/>
    <n v="0"/>
    <b v="0"/>
    <s v="theater/musical"/>
    <n v="0"/>
    <e v="#DIV/0!"/>
    <x v="1"/>
    <x v="40"/>
  </r>
  <r>
    <x v="2"/>
    <x v="0"/>
    <s v="USD"/>
    <n v="1471370869"/>
    <n v="1466186869"/>
    <b v="0"/>
    <n v="4"/>
    <b v="0"/>
    <s v="theater/musical"/>
    <n v="4.0266666666666666E-2"/>
    <n v="37.75"/>
    <x v="1"/>
    <x v="40"/>
  </r>
  <r>
    <x v="2"/>
    <x v="1"/>
    <s v="GBP"/>
    <n v="1425160800"/>
    <n v="1421274859"/>
    <b v="0"/>
    <n v="8"/>
    <b v="0"/>
    <s v="theater/musical"/>
    <n v="1.0200000000000001E-2"/>
    <n v="12.75"/>
    <x v="1"/>
    <x v="40"/>
  </r>
  <r>
    <x v="2"/>
    <x v="1"/>
    <s v="GBP"/>
    <n v="1424474056"/>
    <n v="1420586056"/>
    <b v="0"/>
    <n v="24"/>
    <b v="0"/>
    <s v="theater/musical"/>
    <n v="0.1174"/>
    <n v="24.458333333333332"/>
    <x v="1"/>
    <x v="40"/>
  </r>
  <r>
    <x v="2"/>
    <x v="0"/>
    <s v="USD"/>
    <n v="1437960598"/>
    <n v="1435368598"/>
    <b v="0"/>
    <n v="0"/>
    <b v="0"/>
    <s v="theater/musical"/>
    <n v="0"/>
    <e v="#DIV/0!"/>
    <x v="1"/>
    <x v="40"/>
  </r>
  <r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2"/>
    <x v="0"/>
    <s v="USD"/>
    <n v="1438437600"/>
    <n v="1433254875"/>
    <b v="0"/>
    <n v="6"/>
    <b v="0"/>
    <s v="theater/musical"/>
    <n v="5.9999999999999995E-4"/>
    <n v="300"/>
    <x v="1"/>
    <x v="40"/>
  </r>
  <r>
    <x v="2"/>
    <x v="10"/>
    <s v="NOK"/>
    <n v="1423050618"/>
    <n v="1420458618"/>
    <b v="0"/>
    <n v="4"/>
    <b v="0"/>
    <s v="theater/musical"/>
    <n v="0.1145"/>
    <n v="286.25"/>
    <x v="1"/>
    <x v="40"/>
  </r>
  <r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2"/>
    <x v="0"/>
    <s v="USD"/>
    <n v="1461994440"/>
    <n v="1459410101"/>
    <b v="0"/>
    <n v="1"/>
    <b v="0"/>
    <s v="theater/musical"/>
    <n v="2.0000000000000002E-5"/>
    <n v="1"/>
    <x v="1"/>
    <x v="40"/>
  </r>
  <r>
    <x v="2"/>
    <x v="1"/>
    <s v="GBP"/>
    <n v="1409509477"/>
    <n v="1407695077"/>
    <b v="0"/>
    <n v="2"/>
    <b v="0"/>
    <s v="theater/musical"/>
    <n v="1.2500000000000001E-2"/>
    <n v="12.5"/>
    <x v="1"/>
    <x v="40"/>
  </r>
  <r>
    <x v="2"/>
    <x v="0"/>
    <s v="USD"/>
    <n v="1450072740"/>
    <n v="1445027346"/>
    <b v="0"/>
    <n v="25"/>
    <b v="0"/>
    <s v="theater/musical"/>
    <n v="0.54520000000000002"/>
    <n v="109.04"/>
    <x v="1"/>
    <x v="40"/>
  </r>
  <r>
    <x v="2"/>
    <x v="0"/>
    <s v="USD"/>
    <n v="1443224622"/>
    <n v="1440632622"/>
    <b v="0"/>
    <n v="6"/>
    <b v="0"/>
    <s v="theater/musical"/>
    <n v="0.25"/>
    <n v="41.666666666666664"/>
    <x v="1"/>
    <x v="40"/>
  </r>
  <r>
    <x v="2"/>
    <x v="0"/>
    <s v="USD"/>
    <n v="1437149640"/>
    <n v="1434558479"/>
    <b v="0"/>
    <n v="0"/>
    <b v="0"/>
    <s v="theater/musical"/>
    <n v="0"/>
    <e v="#DIV/0!"/>
    <x v="1"/>
    <x v="40"/>
  </r>
  <r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2"/>
    <x v="0"/>
    <s v="USD"/>
    <n v="1442644651"/>
    <n v="1440052651"/>
    <b v="0"/>
    <n v="0"/>
    <b v="0"/>
    <s v="theater/musical"/>
    <n v="0"/>
    <e v="#DIV/0!"/>
    <x v="1"/>
    <x v="40"/>
  </r>
  <r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0"/>
    <x v="0"/>
    <s v="USD"/>
    <n v="1407524751"/>
    <n v="1404932751"/>
    <b v="1"/>
    <n v="94"/>
    <b v="1"/>
    <s v="theater/plays"/>
    <n v="1.2625"/>
    <n v="53.723404255319146"/>
    <x v="1"/>
    <x v="6"/>
  </r>
  <r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0"/>
    <x v="0"/>
    <s v="USD"/>
    <n v="1489352400"/>
    <n v="1486411204"/>
    <b v="1"/>
    <n v="59"/>
    <b v="1"/>
    <s v="theater/plays"/>
    <n v="1.0084"/>
    <n v="256.37288135593218"/>
    <x v="1"/>
    <x v="6"/>
  </r>
  <r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0"/>
    <x v="0"/>
    <s v="USD"/>
    <n v="1445722140"/>
    <n v="1443016697"/>
    <b v="1"/>
    <n v="84"/>
    <b v="1"/>
    <s v="theater/plays"/>
    <n v="1.248"/>
    <n v="37.142857142857146"/>
    <x v="1"/>
    <x v="6"/>
  </r>
  <r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0"/>
    <x v="1"/>
    <s v="GBP"/>
    <n v="1484687436"/>
    <n v="1482095436"/>
    <b v="0"/>
    <n v="30"/>
    <b v="1"/>
    <s v="theater/plays"/>
    <n v="1.25"/>
    <n v="50"/>
    <x v="1"/>
    <x v="6"/>
  </r>
  <r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0"/>
    <x v="0"/>
    <s v="USD"/>
    <n v="1460846347"/>
    <n v="1458254347"/>
    <b v="0"/>
    <n v="28"/>
    <b v="1"/>
    <s v="theater/plays"/>
    <n v="1.61"/>
    <n v="57.5"/>
    <x v="1"/>
    <x v="6"/>
  </r>
  <r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0"/>
    <x v="0"/>
    <s v="USD"/>
    <n v="1482962433"/>
    <n v="1480370433"/>
    <b v="0"/>
    <n v="110"/>
    <b v="1"/>
    <s v="theater/plays"/>
    <n v="1.006"/>
    <n v="182.90909090909091"/>
    <x v="1"/>
    <x v="6"/>
  </r>
  <r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0"/>
    <x v="0"/>
    <s v="USD"/>
    <n v="1411150092"/>
    <n v="1408558092"/>
    <b v="1"/>
    <n v="183"/>
    <b v="1"/>
    <s v="theater/plays"/>
    <n v="1.273042"/>
    <n v="69.56513661202186"/>
    <x v="1"/>
    <x v="6"/>
  </r>
  <r>
    <x v="0"/>
    <x v="0"/>
    <s v="USD"/>
    <n v="1444348800"/>
    <n v="1442283562"/>
    <b v="1"/>
    <n v="71"/>
    <b v="1"/>
    <s v="theater/plays"/>
    <n v="1.028375"/>
    <n v="115.87323943661971"/>
    <x v="1"/>
    <x v="6"/>
  </r>
  <r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0"/>
    <x v="1"/>
    <s v="GBP"/>
    <n v="1436696712"/>
    <n v="1434104712"/>
    <b v="1"/>
    <n v="57"/>
    <b v="1"/>
    <s v="theater/plays"/>
    <n v="1.0586"/>
    <n v="46.429824561403507"/>
    <x v="1"/>
    <x v="6"/>
  </r>
  <r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0"/>
    <x v="0"/>
    <s v="USD"/>
    <n v="1415213324"/>
    <n v="1412617724"/>
    <b v="1"/>
    <n v="213"/>
    <b v="1"/>
    <s v="theater/plays"/>
    <n v="1.01552"/>
    <n v="119.1924882629108"/>
    <x v="1"/>
    <x v="6"/>
  </r>
  <r>
    <x v="0"/>
    <x v="0"/>
    <s v="USD"/>
    <n v="1434907966"/>
    <n v="1432315966"/>
    <b v="1"/>
    <n v="20"/>
    <b v="1"/>
    <s v="theater/plays"/>
    <n v="1.1073333333333333"/>
    <n v="83.05"/>
    <x v="1"/>
    <x v="6"/>
  </r>
  <r>
    <x v="0"/>
    <x v="1"/>
    <s v="GBP"/>
    <n v="1473247240"/>
    <n v="1470655240"/>
    <b v="1"/>
    <n v="50"/>
    <b v="1"/>
    <s v="theater/plays"/>
    <n v="1.2782222222222221"/>
    <n v="57.52"/>
    <x v="1"/>
    <x v="6"/>
  </r>
  <r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0"/>
    <x v="1"/>
    <s v="GBP"/>
    <n v="1412706375"/>
    <n v="1410114375"/>
    <b v="1"/>
    <n v="18"/>
    <b v="1"/>
    <s v="theater/plays"/>
    <n v="1.75"/>
    <n v="29.166666666666668"/>
    <x v="1"/>
    <x v="6"/>
  </r>
  <r>
    <x v="0"/>
    <x v="0"/>
    <s v="USD"/>
    <n v="1433995140"/>
    <n v="1432129577"/>
    <b v="1"/>
    <n v="176"/>
    <b v="1"/>
    <s v="theater/plays"/>
    <n v="1.2806"/>
    <n v="72.76136363636364"/>
    <x v="1"/>
    <x v="6"/>
  </r>
  <r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0"/>
    <x v="0"/>
    <s v="USD"/>
    <n v="1420751861"/>
    <n v="1418159861"/>
    <b v="1"/>
    <n v="75"/>
    <b v="1"/>
    <s v="theater/plays"/>
    <n v="1.052142857142857"/>
    <n v="98.2"/>
    <x v="1"/>
    <x v="6"/>
  </r>
  <r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0"/>
    <x v="0"/>
    <s v="USD"/>
    <n v="1448903318"/>
    <n v="1445875718"/>
    <b v="1"/>
    <n v="73"/>
    <b v="1"/>
    <s v="theater/plays"/>
    <n v="1.0924"/>
    <n v="74.821917808219183"/>
    <x v="1"/>
    <x v="6"/>
  </r>
  <r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0"/>
    <x v="0"/>
    <s v="USD"/>
    <n v="1446238800"/>
    <n v="1444220588"/>
    <b v="1"/>
    <n v="68"/>
    <b v="1"/>
    <s v="theater/plays"/>
    <n v="1.121664"/>
    <n v="41.237647058823526"/>
    <x v="1"/>
    <x v="6"/>
  </r>
  <r>
    <x v="0"/>
    <x v="0"/>
    <s v="USD"/>
    <n v="1422482400"/>
    <n v="1421089938"/>
    <b v="1"/>
    <n v="49"/>
    <b v="1"/>
    <s v="theater/plays"/>
    <n v="1.03"/>
    <n v="52.551020408163268"/>
    <x v="1"/>
    <x v="6"/>
  </r>
  <r>
    <x v="0"/>
    <x v="17"/>
    <s v="EUR"/>
    <n v="1449162000"/>
    <n v="1446570315"/>
    <b v="1"/>
    <n v="63"/>
    <b v="1"/>
    <s v="theater/plays"/>
    <n v="1.64"/>
    <n v="70.285714285714292"/>
    <x v="1"/>
    <x v="6"/>
  </r>
  <r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0"/>
    <x v="0"/>
    <s v="USD"/>
    <n v="1472074928"/>
    <n v="1470692528"/>
    <b v="1"/>
    <n v="42"/>
    <b v="1"/>
    <s v="theater/plays"/>
    <n v="1.28"/>
    <n v="60.952380952380949"/>
    <x v="1"/>
    <x v="6"/>
  </r>
  <r>
    <x v="0"/>
    <x v="1"/>
    <s v="GBP"/>
    <n v="1434452400"/>
    <n v="1431509397"/>
    <b v="1"/>
    <n v="70"/>
    <b v="1"/>
    <s v="theater/plays"/>
    <n v="1.0149999999999999"/>
    <n v="116"/>
    <x v="1"/>
    <x v="6"/>
  </r>
  <r>
    <x v="0"/>
    <x v="1"/>
    <s v="GBP"/>
    <n v="1436705265"/>
    <n v="1434113265"/>
    <b v="1"/>
    <n v="30"/>
    <b v="1"/>
    <s v="theater/plays"/>
    <n v="1.0166666666666666"/>
    <n v="61"/>
    <x v="1"/>
    <x v="6"/>
  </r>
  <r>
    <x v="0"/>
    <x v="1"/>
    <s v="GBP"/>
    <n v="1414927775"/>
    <n v="1412332175"/>
    <b v="1"/>
    <n v="51"/>
    <b v="1"/>
    <s v="theater/plays"/>
    <n v="1.3"/>
    <n v="38.235294117647058"/>
    <x v="1"/>
    <x v="6"/>
  </r>
  <r>
    <x v="0"/>
    <x v="0"/>
    <s v="USD"/>
    <n v="1446814809"/>
    <n v="1444219209"/>
    <b v="1"/>
    <n v="145"/>
    <b v="1"/>
    <s v="theater/plays"/>
    <n v="1.5443"/>
    <n v="106.50344827586207"/>
    <x v="1"/>
    <x v="6"/>
  </r>
  <r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0"/>
    <x v="5"/>
    <s v="CAD"/>
    <n v="1459483140"/>
    <n v="1456526879"/>
    <b v="1"/>
    <n v="100"/>
    <b v="1"/>
    <s v="theater/plays"/>
    <n v="1.1684444444444444"/>
    <n v="52.58"/>
    <x v="1"/>
    <x v="6"/>
  </r>
  <r>
    <x v="0"/>
    <x v="1"/>
    <s v="GBP"/>
    <n v="1416331406"/>
    <n v="1413735806"/>
    <b v="1"/>
    <n v="100"/>
    <b v="1"/>
    <s v="theater/plays"/>
    <n v="1.0860000000000001"/>
    <n v="54.3"/>
    <x v="1"/>
    <x v="6"/>
  </r>
  <r>
    <x v="0"/>
    <x v="1"/>
    <s v="GBP"/>
    <n v="1433017303"/>
    <n v="1430425303"/>
    <b v="1"/>
    <n v="34"/>
    <b v="1"/>
    <s v="theater/plays"/>
    <n v="1.034"/>
    <n v="76.029411764705884"/>
    <x v="1"/>
    <x v="6"/>
  </r>
  <r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0"/>
    <x v="0"/>
    <s v="USD"/>
    <n v="1433134800"/>
    <n v="1430158198"/>
    <b v="0"/>
    <n v="30"/>
    <b v="1"/>
    <s v="theater/plays"/>
    <n v="1.03"/>
    <n v="68.666666666666671"/>
    <x v="1"/>
    <x v="6"/>
  </r>
  <r>
    <x v="0"/>
    <x v="0"/>
    <s v="USD"/>
    <n v="1441153705"/>
    <n v="1438561705"/>
    <b v="0"/>
    <n v="47"/>
    <b v="1"/>
    <s v="theater/plays"/>
    <n v="1.216"/>
    <n v="129.36170212765958"/>
    <x v="1"/>
    <x v="6"/>
  </r>
  <r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0"/>
    <x v="0"/>
    <s v="USD"/>
    <n v="1454047140"/>
    <n v="1452546853"/>
    <b v="0"/>
    <n v="15"/>
    <b v="1"/>
    <s v="theater/plays"/>
    <n v="1.016"/>
    <n v="203.2"/>
    <x v="1"/>
    <x v="6"/>
  </r>
  <r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0"/>
    <x v="5"/>
    <s v="CAD"/>
    <n v="1448733628"/>
    <n v="1446573628"/>
    <b v="0"/>
    <n v="34"/>
    <b v="1"/>
    <s v="theater/plays"/>
    <n v="1"/>
    <n v="73.529411764705884"/>
    <x v="1"/>
    <x v="6"/>
  </r>
  <r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0"/>
    <x v="1"/>
    <s v="GBP"/>
    <n v="1489234891"/>
    <n v="1486642891"/>
    <b v="0"/>
    <n v="72"/>
    <b v="1"/>
    <s v="theater/plays"/>
    <n v="1.212"/>
    <n v="33.666666666666664"/>
    <x v="1"/>
    <x v="6"/>
  </r>
  <r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0"/>
    <x v="0"/>
    <s v="USD"/>
    <n v="1470034740"/>
    <n v="1466185176"/>
    <b v="0"/>
    <n v="70"/>
    <b v="1"/>
    <s v="theater/plays"/>
    <n v="1.3346666666666667"/>
    <n v="57.2"/>
    <x v="1"/>
    <x v="6"/>
  </r>
  <r>
    <x v="0"/>
    <x v="3"/>
    <s v="EUR"/>
    <n v="1481099176"/>
    <n v="1478507176"/>
    <b v="0"/>
    <n v="50"/>
    <b v="1"/>
    <s v="theater/plays"/>
    <n v="1.0339285714285715"/>
    <n v="173.7"/>
    <x v="1"/>
    <x v="6"/>
  </r>
  <r>
    <x v="0"/>
    <x v="0"/>
    <s v="USD"/>
    <n v="1427553484"/>
    <n v="1424533084"/>
    <b v="0"/>
    <n v="35"/>
    <b v="1"/>
    <s v="theater/plays"/>
    <n v="1.1588888888888889"/>
    <n v="59.6"/>
    <x v="1"/>
    <x v="6"/>
  </r>
  <r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0"/>
    <x v="0"/>
    <s v="USD"/>
    <n v="1438374748"/>
    <n v="1435782748"/>
    <b v="0"/>
    <n v="20"/>
    <b v="1"/>
    <s v="theater/plays"/>
    <n v="1.0202500000000001"/>
    <n v="204.05"/>
    <x v="1"/>
    <x v="6"/>
  </r>
  <r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0"/>
    <x v="0"/>
    <s v="USD"/>
    <n v="1463275339"/>
    <n v="1460683339"/>
    <b v="0"/>
    <n v="20"/>
    <b v="1"/>
    <s v="theater/plays"/>
    <n v="1.0668"/>
    <n v="53.339999999999996"/>
    <x v="1"/>
    <x v="6"/>
  </r>
  <r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0"/>
    <x v="1"/>
    <s v="GBP"/>
    <n v="1476632178"/>
    <n v="1473953778"/>
    <b v="0"/>
    <n v="31"/>
    <b v="1"/>
    <s v="theater/plays"/>
    <n v="1.5942857142857143"/>
    <n v="18"/>
    <x v="1"/>
    <x v="6"/>
  </r>
  <r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0"/>
    <x v="0"/>
    <s v="USD"/>
    <n v="1445065210"/>
    <n v="1442473210"/>
    <b v="0"/>
    <n v="45"/>
    <b v="1"/>
    <s v="theater/plays"/>
    <n v="1.0984"/>
    <n v="61.022222222222226"/>
    <x v="1"/>
    <x v="6"/>
  </r>
  <r>
    <x v="0"/>
    <x v="0"/>
    <s v="USD"/>
    <n v="1478901600"/>
    <n v="1477077946"/>
    <b v="0"/>
    <n v="41"/>
    <b v="1"/>
    <s v="theater/plays"/>
    <n v="1.0004"/>
    <n v="61"/>
    <x v="1"/>
    <x v="6"/>
  </r>
  <r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0"/>
    <x v="5"/>
    <s v="CAD"/>
    <n v="1460341800"/>
    <n v="1456902893"/>
    <b v="0"/>
    <n v="32"/>
    <b v="1"/>
    <s v="theater/plays"/>
    <n v="1.256"/>
    <n v="78.5"/>
    <x v="1"/>
    <x v="6"/>
  </r>
  <r>
    <x v="0"/>
    <x v="1"/>
    <s v="GBP"/>
    <n v="1422712986"/>
    <n v="1418824986"/>
    <b v="0"/>
    <n v="16"/>
    <b v="1"/>
    <s v="theater/plays"/>
    <n v="1.08"/>
    <n v="33.75"/>
    <x v="1"/>
    <x v="6"/>
  </r>
  <r>
    <x v="0"/>
    <x v="0"/>
    <s v="USD"/>
    <n v="1466557557"/>
    <n v="1463965557"/>
    <b v="0"/>
    <n v="38"/>
    <b v="1"/>
    <s v="theater/plays"/>
    <n v="1.01"/>
    <n v="66.44736842105263"/>
    <x v="1"/>
    <x v="6"/>
  </r>
  <r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0"/>
    <x v="17"/>
    <s v="EUR"/>
    <n v="1465135190"/>
    <n v="1463925590"/>
    <b v="0"/>
    <n v="10"/>
    <b v="1"/>
    <s v="theater/plays"/>
    <n v="1.0166666666666666"/>
    <n v="152.5"/>
    <x v="1"/>
    <x v="6"/>
  </r>
  <r>
    <x v="0"/>
    <x v="1"/>
    <s v="GBP"/>
    <n v="1428256277"/>
    <n v="1425235877"/>
    <b v="0"/>
    <n v="15"/>
    <b v="1"/>
    <s v="theater/plays"/>
    <n v="1.125"/>
    <n v="30"/>
    <x v="1"/>
    <x v="6"/>
  </r>
  <r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0"/>
    <x v="1"/>
    <s v="GBP"/>
    <n v="1462697966"/>
    <n v="1460105966"/>
    <b v="0"/>
    <n v="33"/>
    <b v="1"/>
    <s v="theater/plays"/>
    <n v="1.0125"/>
    <n v="24.545454545454547"/>
    <x v="1"/>
    <x v="6"/>
  </r>
  <r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0"/>
    <x v="0"/>
    <s v="USD"/>
    <n v="1405802330"/>
    <n v="1403210330"/>
    <b v="0"/>
    <n v="83"/>
    <b v="1"/>
    <s v="theater/plays"/>
    <n v="1"/>
    <n v="72.289156626506028"/>
    <x v="1"/>
    <x v="6"/>
  </r>
  <r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0"/>
    <x v="1"/>
    <s v="GBP"/>
    <n v="1459845246"/>
    <n v="1457429646"/>
    <b v="0"/>
    <n v="9"/>
    <b v="1"/>
    <s v="theater/plays"/>
    <n v="1"/>
    <n v="27.777777777777779"/>
    <x v="1"/>
    <x v="6"/>
  </r>
  <r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0"/>
    <x v="0"/>
    <s v="USD"/>
    <n v="1487944080"/>
    <n v="1486129680"/>
    <b v="0"/>
    <n v="112"/>
    <b v="1"/>
    <s v="theater/plays"/>
    <n v="1.0218"/>
    <n v="136.84821428571428"/>
    <x v="1"/>
    <x v="6"/>
  </r>
  <r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0"/>
    <x v="1"/>
    <s v="GBP"/>
    <n v="1465750800"/>
    <n v="1463771421"/>
    <b v="0"/>
    <n v="28"/>
    <b v="1"/>
    <s v="theater/plays"/>
    <n v="1"/>
    <n v="119.64285714285714"/>
    <x v="1"/>
    <x v="6"/>
  </r>
  <r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0"/>
    <x v="0"/>
    <s v="USD"/>
    <n v="1409374093"/>
    <n v="1406782093"/>
    <b v="0"/>
    <n v="40"/>
    <b v="1"/>
    <s v="theater/plays"/>
    <n v="1.0144444444444445"/>
    <n v="114.125"/>
    <x v="1"/>
    <x v="6"/>
  </r>
  <r>
    <x v="0"/>
    <x v="0"/>
    <s v="USD"/>
    <n v="1429317420"/>
    <n v="1424226768"/>
    <b v="0"/>
    <n v="13"/>
    <b v="1"/>
    <s v="theater/plays"/>
    <n v="1.3"/>
    <n v="50"/>
    <x v="1"/>
    <x v="6"/>
  </r>
  <r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0"/>
    <x v="0"/>
    <s v="USD"/>
    <n v="1465837200"/>
    <n v="1463971172"/>
    <b v="0"/>
    <n v="14"/>
    <b v="1"/>
    <s v="theater/plays"/>
    <n v="1.534"/>
    <n v="109.57142857142857"/>
    <x v="1"/>
    <x v="6"/>
  </r>
  <r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0"/>
    <x v="1"/>
    <s v="GBP"/>
    <n v="1467414000"/>
    <n v="1462492178"/>
    <b v="0"/>
    <n v="70"/>
    <b v="1"/>
    <s v="theater/plays"/>
    <n v="1.0751999999999999"/>
    <n v="76.8"/>
    <x v="1"/>
    <x v="6"/>
  </r>
  <r>
    <x v="0"/>
    <x v="1"/>
    <s v="GBP"/>
    <n v="1462230000"/>
    <n v="1461061350"/>
    <b v="0"/>
    <n v="44"/>
    <b v="1"/>
    <s v="theater/plays"/>
    <n v="3.15"/>
    <n v="35.795454545454547"/>
    <x v="1"/>
    <x v="6"/>
  </r>
  <r>
    <x v="0"/>
    <x v="0"/>
    <s v="USD"/>
    <n v="1446091260"/>
    <n v="1443029206"/>
    <b v="0"/>
    <n v="55"/>
    <b v="1"/>
    <s v="theater/plays"/>
    <n v="1.0193333333333334"/>
    <n v="55.6"/>
    <x v="1"/>
    <x v="6"/>
  </r>
  <r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0"/>
    <x v="1"/>
    <s v="GBP"/>
    <n v="1468611272"/>
    <n v="1466019272"/>
    <b v="0"/>
    <n v="27"/>
    <b v="1"/>
    <s v="theater/plays"/>
    <n v="1.014"/>
    <n v="56.333333333333336"/>
    <x v="1"/>
    <x v="6"/>
  </r>
  <r>
    <x v="0"/>
    <x v="1"/>
    <s v="GBP"/>
    <n v="1406887310"/>
    <n v="1404295310"/>
    <b v="0"/>
    <n v="21"/>
    <b v="1"/>
    <s v="theater/plays"/>
    <n v="1.01"/>
    <n v="96.19047619047619"/>
    <x v="1"/>
    <x v="6"/>
  </r>
  <r>
    <x v="0"/>
    <x v="0"/>
    <s v="USD"/>
    <n v="1416385679"/>
    <n v="1413790079"/>
    <b v="0"/>
    <n v="162"/>
    <b v="1"/>
    <s v="theater/plays"/>
    <n v="1.0299"/>
    <n v="63.574074074074076"/>
    <x v="1"/>
    <x v="6"/>
  </r>
  <r>
    <x v="0"/>
    <x v="0"/>
    <s v="USD"/>
    <n v="1487985734"/>
    <n v="1484097734"/>
    <b v="0"/>
    <n v="23"/>
    <b v="1"/>
    <s v="theater/plays"/>
    <n v="1.0625"/>
    <n v="184.78260869565219"/>
    <x v="1"/>
    <x v="6"/>
  </r>
  <r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0"/>
    <x v="0"/>
    <s v="USD"/>
    <n v="1425704100"/>
    <n v="1424484717"/>
    <b v="0"/>
    <n v="20"/>
    <b v="1"/>
    <s v="theater/plays"/>
    <n v="2.1800000000000002"/>
    <n v="54.5"/>
    <x v="1"/>
    <x v="6"/>
  </r>
  <r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0"/>
    <x v="0"/>
    <s v="USD"/>
    <n v="1449973592"/>
    <n v="1447381592"/>
    <b v="0"/>
    <n v="3"/>
    <b v="1"/>
    <s v="theater/plays"/>
    <n v="1.04"/>
    <n v="866.66666666666663"/>
    <x v="1"/>
    <x v="6"/>
  </r>
  <r>
    <x v="0"/>
    <x v="0"/>
    <s v="USD"/>
    <n v="1431481037"/>
    <n v="1428889037"/>
    <b v="0"/>
    <n v="18"/>
    <b v="1"/>
    <s v="theater/plays"/>
    <n v="2.21"/>
    <n v="61.388888888888886"/>
    <x v="1"/>
    <x v="6"/>
  </r>
  <r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0"/>
    <x v="0"/>
    <s v="USD"/>
    <n v="1420088400"/>
    <n v="1416977259"/>
    <b v="0"/>
    <n v="23"/>
    <b v="1"/>
    <s v="theater/plays"/>
    <n v="1.046"/>
    <n v="45.478260869565219"/>
    <x v="1"/>
    <x v="6"/>
  </r>
  <r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0"/>
    <x v="0"/>
    <s v="USD"/>
    <n v="1449089965"/>
    <n v="1446670765"/>
    <b v="0"/>
    <n v="9"/>
    <b v="1"/>
    <s v="theater/plays"/>
    <n v="1.385"/>
    <n v="30.777777777777779"/>
    <x v="1"/>
    <x v="6"/>
  </r>
  <r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0"/>
    <x v="1"/>
    <s v="GBP"/>
    <n v="1400423973"/>
    <n v="1399387173"/>
    <b v="0"/>
    <n v="17"/>
    <b v="1"/>
    <s v="theater/plays"/>
    <n v="1"/>
    <n v="176.47058823529412"/>
    <x v="1"/>
    <x v="6"/>
  </r>
  <r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0"/>
    <x v="1"/>
    <s v="GBP"/>
    <n v="1426870560"/>
    <n v="1424280899"/>
    <b v="0"/>
    <n v="77"/>
    <b v="1"/>
    <s v="theater/plays"/>
    <n v="1.0105"/>
    <n v="104.98701298701299"/>
    <x v="1"/>
    <x v="6"/>
  </r>
  <r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0"/>
    <x v="1"/>
    <s v="GBP"/>
    <n v="1440630000"/>
    <n v="1439122800"/>
    <b v="0"/>
    <n v="38"/>
    <b v="1"/>
    <s v="theater/plays"/>
    <n v="1.0365"/>
    <n v="54.55263157894737"/>
    <x v="1"/>
    <x v="6"/>
  </r>
  <r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0"/>
    <x v="0"/>
    <s v="USD"/>
    <n v="1426044383"/>
    <n v="1423455983"/>
    <b v="0"/>
    <n v="48"/>
    <b v="1"/>
    <s v="theater/plays"/>
    <n v="1.0225"/>
    <n v="85.208333333333329"/>
    <x v="1"/>
    <x v="6"/>
  </r>
  <r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0"/>
    <x v="0"/>
    <s v="USD"/>
    <n v="1418244552"/>
    <n v="1415652552"/>
    <b v="0"/>
    <n v="15"/>
    <b v="1"/>
    <s v="theater/plays"/>
    <n v="1"/>
    <n v="133.33333333333334"/>
    <x v="1"/>
    <x v="6"/>
  </r>
  <r>
    <x v="0"/>
    <x v="0"/>
    <s v="USD"/>
    <n v="1417620506"/>
    <n v="1415028506"/>
    <b v="0"/>
    <n v="41"/>
    <b v="1"/>
    <s v="theater/plays"/>
    <n v="1.05"/>
    <n v="51.219512195121951"/>
    <x v="1"/>
    <x v="6"/>
  </r>
  <r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0"/>
    <x v="1"/>
    <s v="GBP"/>
    <n v="1434625441"/>
    <n v="1432033441"/>
    <b v="0"/>
    <n v="45"/>
    <b v="1"/>
    <s v="theater/plays"/>
    <n v="1.038"/>
    <n v="34.6"/>
    <x v="1"/>
    <x v="6"/>
  </r>
  <r>
    <x v="0"/>
    <x v="0"/>
    <s v="USD"/>
    <n v="1464960682"/>
    <n v="1462368682"/>
    <b v="0"/>
    <n v="62"/>
    <b v="1"/>
    <s v="theater/plays"/>
    <n v="1.145"/>
    <n v="184.67741935483872"/>
    <x v="1"/>
    <x v="6"/>
  </r>
  <r>
    <x v="0"/>
    <x v="0"/>
    <s v="USD"/>
    <n v="1405017345"/>
    <n v="1403721345"/>
    <b v="0"/>
    <n v="22"/>
    <b v="1"/>
    <s v="theater/plays"/>
    <n v="1.024"/>
    <n v="69.818181818181813"/>
    <x v="1"/>
    <x v="6"/>
  </r>
  <r>
    <x v="0"/>
    <x v="0"/>
    <s v="USD"/>
    <n v="1407536880"/>
    <n v="1404997548"/>
    <b v="0"/>
    <n v="18"/>
    <b v="1"/>
    <s v="theater/plays"/>
    <n v="2.23"/>
    <n v="61.944444444444443"/>
    <x v="1"/>
    <x v="6"/>
  </r>
  <r>
    <x v="0"/>
    <x v="1"/>
    <s v="GBP"/>
    <n v="1462565855"/>
    <n v="1458245855"/>
    <b v="0"/>
    <n v="12"/>
    <b v="1"/>
    <s v="theater/plays"/>
    <n v="1"/>
    <n v="41.666666666666664"/>
    <x v="1"/>
    <x v="6"/>
  </r>
  <r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0"/>
    <x v="1"/>
    <s v="GBP"/>
    <n v="1406470645"/>
    <n v="1403878645"/>
    <b v="0"/>
    <n v="27"/>
    <b v="1"/>
    <s v="theater/plays"/>
    <n v="1.4236363636363636"/>
    <n v="29"/>
    <x v="1"/>
    <x v="6"/>
  </r>
  <r>
    <x v="0"/>
    <x v="1"/>
    <s v="GBP"/>
    <n v="1433009400"/>
    <n v="1431795944"/>
    <b v="0"/>
    <n v="38"/>
    <b v="1"/>
    <s v="theater/plays"/>
    <n v="1.84"/>
    <n v="24.210526315789473"/>
    <x v="1"/>
    <x v="6"/>
  </r>
  <r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0"/>
    <x v="0"/>
    <s v="USD"/>
    <n v="1409266414"/>
    <n v="1405378414"/>
    <b v="0"/>
    <n v="85"/>
    <b v="1"/>
    <s v="theater/plays"/>
    <n v="1.0041"/>
    <n v="118.12941176470588"/>
    <x v="1"/>
    <x v="6"/>
  </r>
  <r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0"/>
    <x v="1"/>
    <s v="GBP"/>
    <n v="1435230324"/>
    <n v="1432638324"/>
    <b v="0"/>
    <n v="17"/>
    <b v="1"/>
    <s v="theater/plays"/>
    <n v="1"/>
    <n v="117.64705882352941"/>
    <x v="1"/>
    <x v="6"/>
  </r>
  <r>
    <x v="0"/>
    <x v="0"/>
    <s v="USD"/>
    <n v="1434542702"/>
    <n v="1432814702"/>
    <b v="0"/>
    <n v="3"/>
    <b v="1"/>
    <s v="theater/plays"/>
    <n v="1.22"/>
    <n v="203.33333333333334"/>
    <x v="1"/>
    <x v="6"/>
  </r>
  <r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0"/>
    <x v="1"/>
    <s v="GBP"/>
    <n v="1404641289"/>
    <n v="1402049289"/>
    <b v="0"/>
    <n v="67"/>
    <b v="1"/>
    <s v="theater/plays"/>
    <n v="1.071"/>
    <n v="31.970149253731343"/>
    <x v="1"/>
    <x v="6"/>
  </r>
  <r>
    <x v="0"/>
    <x v="0"/>
    <s v="USD"/>
    <n v="1405727304"/>
    <n v="1403135304"/>
    <b v="0"/>
    <n v="18"/>
    <b v="1"/>
    <s v="theater/plays"/>
    <n v="2.11"/>
    <n v="58.611111111111114"/>
    <x v="1"/>
    <x v="6"/>
  </r>
  <r>
    <x v="0"/>
    <x v="1"/>
    <s v="GBP"/>
    <n v="1469998680"/>
    <n v="1466710358"/>
    <b v="0"/>
    <n v="21"/>
    <b v="1"/>
    <s v="theater/plays"/>
    <n v="1.236"/>
    <n v="29.428571428571427"/>
    <x v="1"/>
    <x v="6"/>
  </r>
  <r>
    <x v="0"/>
    <x v="0"/>
    <s v="USD"/>
    <n v="1465196400"/>
    <n v="1462841990"/>
    <b v="0"/>
    <n v="40"/>
    <b v="1"/>
    <s v="theater/plays"/>
    <n v="1.085"/>
    <n v="81.375"/>
    <x v="1"/>
    <x v="6"/>
  </r>
  <r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0"/>
    <x v="1"/>
    <s v="GBP"/>
    <n v="1411858862"/>
    <n v="1409266862"/>
    <b v="0"/>
    <n v="26"/>
    <b v="1"/>
    <s v="theater/plays"/>
    <n v="1"/>
    <n v="115.38461538461539"/>
    <x v="1"/>
    <x v="6"/>
  </r>
  <r>
    <x v="0"/>
    <x v="0"/>
    <s v="USD"/>
    <n v="1425099540"/>
    <n v="1424280938"/>
    <b v="0"/>
    <n v="14"/>
    <b v="1"/>
    <s v="theater/plays"/>
    <n v="1.3"/>
    <n v="46.428571428571431"/>
    <x v="1"/>
    <x v="6"/>
  </r>
  <r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0"/>
    <x v="0"/>
    <s v="USD"/>
    <n v="1460935800"/>
    <n v="1459999656"/>
    <b v="0"/>
    <n v="9"/>
    <b v="1"/>
    <s v="theater/plays"/>
    <n v="1"/>
    <n v="22.222222222222221"/>
    <x v="1"/>
    <x v="6"/>
  </r>
  <r>
    <x v="0"/>
    <x v="1"/>
    <s v="GBP"/>
    <n v="1429813800"/>
    <n v="1427363645"/>
    <b v="0"/>
    <n v="30"/>
    <b v="1"/>
    <s v="theater/plays"/>
    <n v="1.196"/>
    <n v="159.46666666666667"/>
    <x v="1"/>
    <x v="6"/>
  </r>
  <r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0"/>
    <x v="0"/>
    <s v="USD"/>
    <n v="1400875307"/>
    <n v="1398283307"/>
    <b v="0"/>
    <n v="56"/>
    <b v="1"/>
    <s v="theater/plays"/>
    <n v="1.00875"/>
    <n v="72.053571428571431"/>
    <x v="1"/>
    <x v="6"/>
  </r>
  <r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0"/>
    <x v="1"/>
    <s v="GBP"/>
    <n v="1455408000"/>
    <n v="1454638202"/>
    <b v="0"/>
    <n v="34"/>
    <b v="1"/>
    <s v="theater/plays"/>
    <n v="1.38"/>
    <n v="28.411764705882351"/>
    <x v="1"/>
    <x v="6"/>
  </r>
  <r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0"/>
    <x v="1"/>
    <s v="GBP"/>
    <n v="1450051200"/>
    <n v="1447594176"/>
    <b v="0"/>
    <n v="46"/>
    <b v="1"/>
    <s v="theater/plays"/>
    <n v="1.091"/>
    <n v="71.152173913043484"/>
    <x v="1"/>
    <x v="6"/>
  </r>
  <r>
    <x v="0"/>
    <x v="0"/>
    <s v="USD"/>
    <n v="1429912341"/>
    <n v="1427320341"/>
    <b v="0"/>
    <n v="10"/>
    <b v="1"/>
    <s v="theater/plays"/>
    <n v="1.4"/>
    <n v="35"/>
    <x v="1"/>
    <x v="6"/>
  </r>
  <r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0"/>
    <x v="1"/>
    <s v="GBP"/>
    <n v="1404314952"/>
    <n v="1401722952"/>
    <b v="0"/>
    <n v="29"/>
    <b v="1"/>
    <s v="theater/plays"/>
    <n v="1"/>
    <n v="51.724137931034484"/>
    <x v="1"/>
    <x v="6"/>
  </r>
  <r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0"/>
    <x v="1"/>
    <s v="GBP"/>
    <n v="1478046661"/>
    <n v="1476837061"/>
    <b v="0"/>
    <n v="12"/>
    <b v="1"/>
    <s v="theater/plays"/>
    <n v="1.3"/>
    <n v="16.25"/>
    <x v="1"/>
    <x v="6"/>
  </r>
  <r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0"/>
    <x v="0"/>
    <s v="USD"/>
    <n v="1408383153"/>
    <n v="1405791153"/>
    <b v="0"/>
    <n v="21"/>
    <b v="1"/>
    <s v="theater/plays"/>
    <n v="1"/>
    <n v="95.238095238095241"/>
    <x v="1"/>
    <x v="6"/>
  </r>
  <r>
    <x v="0"/>
    <x v="0"/>
    <s v="USD"/>
    <n v="1454709600"/>
    <n v="1452520614"/>
    <b v="0"/>
    <n v="42"/>
    <b v="1"/>
    <s v="theater/plays"/>
    <n v="1.0965"/>
    <n v="52.214285714285715"/>
    <x v="1"/>
    <x v="6"/>
  </r>
  <r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0"/>
    <x v="0"/>
    <s v="USD"/>
    <n v="1440003820"/>
    <n v="1437411820"/>
    <b v="0"/>
    <n v="36"/>
    <b v="1"/>
    <s v="theater/plays"/>
    <n v="1.01"/>
    <n v="84.166666666666671"/>
    <x v="1"/>
    <x v="6"/>
  </r>
  <r>
    <x v="0"/>
    <x v="1"/>
    <s v="GBP"/>
    <n v="1430600400"/>
    <n v="1428358567"/>
    <b v="0"/>
    <n v="14"/>
    <b v="1"/>
    <s v="theater/plays"/>
    <n v="1.042"/>
    <n v="186.07142857142858"/>
    <x v="1"/>
    <x v="6"/>
  </r>
  <r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0"/>
    <x v="0"/>
    <s v="USD"/>
    <n v="1405095300"/>
    <n v="1403146628"/>
    <b v="0"/>
    <n v="82"/>
    <b v="1"/>
    <s v="theater/plays"/>
    <n v="1.052184"/>
    <n v="64.157560975609755"/>
    <x v="1"/>
    <x v="6"/>
  </r>
  <r>
    <x v="0"/>
    <x v="0"/>
    <s v="USD"/>
    <n v="1447445820"/>
    <n v="1445077121"/>
    <b v="0"/>
    <n v="43"/>
    <b v="1"/>
    <s v="theater/plays"/>
    <n v="1.026"/>
    <n v="59.651162790697676"/>
    <x v="1"/>
    <x v="6"/>
  </r>
  <r>
    <x v="0"/>
    <x v="0"/>
    <s v="USD"/>
    <n v="1433016672"/>
    <n v="1430424672"/>
    <b v="0"/>
    <n v="8"/>
    <b v="1"/>
    <s v="theater/plays"/>
    <n v="1"/>
    <n v="31.25"/>
    <x v="1"/>
    <x v="6"/>
  </r>
  <r>
    <x v="0"/>
    <x v="0"/>
    <s v="USD"/>
    <n v="1410266146"/>
    <n v="1407674146"/>
    <b v="0"/>
    <n v="45"/>
    <b v="1"/>
    <s v="theater/plays"/>
    <n v="1.855"/>
    <n v="41.222222222222221"/>
    <x v="1"/>
    <x v="6"/>
  </r>
  <r>
    <x v="0"/>
    <x v="2"/>
    <s v="AUD"/>
    <n v="1465394340"/>
    <n v="1464677986"/>
    <b v="0"/>
    <n v="20"/>
    <b v="1"/>
    <s v="theater/plays"/>
    <n v="2.89"/>
    <n v="43.35"/>
    <x v="1"/>
    <x v="6"/>
  </r>
  <r>
    <x v="0"/>
    <x v="1"/>
    <s v="GBP"/>
    <n v="1445604236"/>
    <n v="1443185036"/>
    <b v="0"/>
    <n v="31"/>
    <b v="1"/>
    <s v="theater/plays"/>
    <n v="1"/>
    <n v="64.516129032258064"/>
    <x v="1"/>
    <x v="6"/>
  </r>
  <r>
    <x v="0"/>
    <x v="1"/>
    <s v="GBP"/>
    <n v="1423138800"/>
    <n v="1421092725"/>
    <b v="0"/>
    <n v="25"/>
    <b v="1"/>
    <s v="theater/plays"/>
    <n v="1.0820000000000001"/>
    <n v="43.28"/>
    <x v="1"/>
    <x v="6"/>
  </r>
  <r>
    <x v="0"/>
    <x v="0"/>
    <s v="USD"/>
    <n v="1458332412"/>
    <n v="1454448012"/>
    <b v="0"/>
    <n v="14"/>
    <b v="1"/>
    <s v="theater/plays"/>
    <n v="1.0780000000000001"/>
    <n v="77"/>
    <x v="1"/>
    <x v="6"/>
  </r>
  <r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0"/>
    <x v="0"/>
    <s v="USD"/>
    <n v="1468036800"/>
    <n v="1465607738"/>
    <b v="0"/>
    <n v="20"/>
    <b v="1"/>
    <s v="theater/plays"/>
    <n v="1.70625"/>
    <n v="68.25"/>
    <x v="1"/>
    <x v="6"/>
  </r>
  <r>
    <x v="0"/>
    <x v="1"/>
    <s v="GBP"/>
    <n v="1427990071"/>
    <n v="1422809671"/>
    <b v="0"/>
    <n v="39"/>
    <b v="1"/>
    <s v="theater/plays"/>
    <n v="1.52"/>
    <n v="19.487179487179485"/>
    <x v="1"/>
    <x v="6"/>
  </r>
  <r>
    <x v="0"/>
    <x v="0"/>
    <s v="USD"/>
    <n v="1429636927"/>
    <n v="1427304127"/>
    <b v="0"/>
    <n v="16"/>
    <b v="1"/>
    <s v="theater/plays"/>
    <n v="1.0123076923076924"/>
    <n v="41.125"/>
    <x v="1"/>
    <x v="6"/>
  </r>
  <r>
    <x v="0"/>
    <x v="0"/>
    <s v="USD"/>
    <n v="1406087940"/>
    <n v="1404141626"/>
    <b v="0"/>
    <n v="37"/>
    <b v="1"/>
    <s v="theater/plays"/>
    <n v="1.532"/>
    <n v="41.405405405405403"/>
    <x v="1"/>
    <x v="6"/>
  </r>
  <r>
    <x v="0"/>
    <x v="1"/>
    <s v="GBP"/>
    <n v="1471130956"/>
    <n v="1465946956"/>
    <b v="0"/>
    <n v="14"/>
    <b v="1"/>
    <s v="theater/plays"/>
    <n v="1.2833333333333334"/>
    <n v="27.5"/>
    <x v="1"/>
    <x v="6"/>
  </r>
  <r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0"/>
    <x v="0"/>
    <s v="USD"/>
    <n v="1476381627"/>
    <n v="1473789627"/>
    <b v="0"/>
    <n v="69"/>
    <b v="1"/>
    <s v="theater/plays"/>
    <n v="1.0065"/>
    <n v="145.86956521739131"/>
    <x v="1"/>
    <x v="6"/>
  </r>
  <r>
    <x v="0"/>
    <x v="0"/>
    <s v="USD"/>
    <n v="1406876340"/>
    <n v="1404190567"/>
    <b v="0"/>
    <n v="16"/>
    <b v="1"/>
    <s v="theater/plays"/>
    <n v="1.913"/>
    <n v="358.6875"/>
    <x v="1"/>
    <x v="6"/>
  </r>
  <r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0"/>
    <x v="1"/>
    <s v="GBP"/>
    <n v="1463743860"/>
    <n v="1461151860"/>
    <b v="0"/>
    <n v="36"/>
    <b v="1"/>
    <s v="theater/plays"/>
    <n v="1.262"/>
    <n v="17.527777777777779"/>
    <x v="1"/>
    <x v="6"/>
  </r>
  <r>
    <x v="0"/>
    <x v="1"/>
    <s v="GBP"/>
    <n v="1408106352"/>
    <n v="1406896752"/>
    <b v="0"/>
    <n v="19"/>
    <b v="1"/>
    <s v="theater/plays"/>
    <n v="1.9"/>
    <n v="50"/>
    <x v="1"/>
    <x v="6"/>
  </r>
  <r>
    <x v="0"/>
    <x v="0"/>
    <s v="USD"/>
    <n v="1477710000"/>
    <n v="1475248279"/>
    <b v="0"/>
    <n v="12"/>
    <b v="1"/>
    <s v="theater/plays"/>
    <n v="1.39"/>
    <n v="57.916666666666664"/>
    <x v="1"/>
    <x v="6"/>
  </r>
  <r>
    <x v="0"/>
    <x v="0"/>
    <s v="USD"/>
    <n v="1436551200"/>
    <n v="1435181628"/>
    <b v="0"/>
    <n v="17"/>
    <b v="1"/>
    <s v="theater/plays"/>
    <n v="2.02"/>
    <n v="29.705882352941178"/>
    <x v="1"/>
    <x v="6"/>
  </r>
  <r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0"/>
    <x v="0"/>
    <s v="USD"/>
    <n v="1471921637"/>
    <n v="1469329637"/>
    <b v="0"/>
    <n v="93"/>
    <b v="1"/>
    <s v="theater/plays"/>
    <n v="1.023236"/>
    <n v="55.012688172043013"/>
    <x v="1"/>
    <x v="6"/>
  </r>
  <r>
    <x v="0"/>
    <x v="1"/>
    <s v="GBP"/>
    <n v="1439136000"/>
    <n v="1436972472"/>
    <b v="0"/>
    <n v="36"/>
    <b v="1"/>
    <s v="theater/plays"/>
    <n v="1.03"/>
    <n v="57.222222222222221"/>
    <x v="1"/>
    <x v="6"/>
  </r>
  <r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0"/>
    <x v="0"/>
    <s v="USD"/>
    <n v="1426864032"/>
    <n v="1424275632"/>
    <b v="0"/>
    <n v="47"/>
    <b v="1"/>
    <s v="theater/plays"/>
    <n v="1.01"/>
    <n v="64.468085106382972"/>
    <x v="1"/>
    <x v="6"/>
  </r>
  <r>
    <x v="0"/>
    <x v="0"/>
    <s v="USD"/>
    <n v="1474426800"/>
    <n v="1471976529"/>
    <b v="0"/>
    <n v="17"/>
    <b v="1"/>
    <s v="theater/plays"/>
    <n v="1.2178"/>
    <n v="716.35294117647061"/>
    <x v="1"/>
    <x v="6"/>
  </r>
  <r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0"/>
    <x v="0"/>
    <s v="USD"/>
    <n v="1468618680"/>
    <n v="1465345902"/>
    <b v="0"/>
    <n v="9"/>
    <b v="1"/>
    <s v="theater/plays"/>
    <n v="1.5"/>
    <n v="41.666666666666664"/>
    <x v="1"/>
    <x v="6"/>
  </r>
  <r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0"/>
    <x v="0"/>
    <s v="USD"/>
    <n v="1415253540"/>
    <n v="1413432331"/>
    <b v="0"/>
    <n v="23"/>
    <b v="1"/>
    <s v="theater/plays"/>
    <n v="1.0205"/>
    <n v="88.739130434782609"/>
    <x v="1"/>
    <x v="6"/>
  </r>
  <r>
    <x v="0"/>
    <x v="0"/>
    <s v="USD"/>
    <n v="1426883220"/>
    <n v="1425067296"/>
    <b v="0"/>
    <n v="33"/>
    <b v="1"/>
    <s v="theater/plays"/>
    <n v="1"/>
    <n v="148.4848484848485"/>
    <x v="1"/>
    <x v="6"/>
  </r>
  <r>
    <x v="0"/>
    <x v="1"/>
    <s v="GBP"/>
    <n v="1469016131"/>
    <n v="1466424131"/>
    <b v="0"/>
    <n v="39"/>
    <b v="1"/>
    <s v="theater/plays"/>
    <n v="1.01"/>
    <n v="51.794871794871796"/>
    <x v="1"/>
    <x v="6"/>
  </r>
  <r>
    <x v="0"/>
    <x v="1"/>
    <s v="GBP"/>
    <n v="1414972800"/>
    <n v="1412629704"/>
    <b v="0"/>
    <n v="17"/>
    <b v="1"/>
    <s v="theater/plays"/>
    <n v="1.1333333333333333"/>
    <n v="20"/>
    <x v="1"/>
    <x v="6"/>
  </r>
  <r>
    <x v="0"/>
    <x v="0"/>
    <s v="USD"/>
    <n v="1414378800"/>
    <n v="1412836990"/>
    <b v="0"/>
    <n v="6"/>
    <b v="1"/>
    <s v="theater/plays"/>
    <n v="1.04"/>
    <n v="52"/>
    <x v="1"/>
    <x v="6"/>
  </r>
  <r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0"/>
    <x v="1"/>
    <s v="GBP"/>
    <n v="1403382680"/>
    <n v="1400790680"/>
    <b v="0"/>
    <n v="56"/>
    <b v="1"/>
    <s v="theater/plays"/>
    <n v="1.2786666666666666"/>
    <n v="34.25"/>
    <x v="1"/>
    <x v="6"/>
  </r>
  <r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0"/>
    <x v="1"/>
    <s v="GBP"/>
    <n v="1404671466"/>
    <n v="1402079466"/>
    <b v="0"/>
    <n v="80"/>
    <b v="1"/>
    <s v="theater/plays"/>
    <n v="1.3833333333333333"/>
    <n v="51.875"/>
    <x v="1"/>
    <x v="6"/>
  </r>
  <r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0"/>
    <x v="0"/>
    <s v="USD"/>
    <n v="1433314740"/>
    <n v="1430600401"/>
    <b v="0"/>
    <n v="56"/>
    <b v="1"/>
    <s v="theater/plays"/>
    <n v="1.552"/>
    <n v="83.142857142857139"/>
    <x v="1"/>
    <x v="6"/>
  </r>
  <r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0"/>
    <x v="0"/>
    <s v="USD"/>
    <n v="1429286400"/>
    <n v="1427221560"/>
    <b v="0"/>
    <n v="29"/>
    <b v="1"/>
    <s v="theater/plays"/>
    <n v="1.212"/>
    <n v="125.37931034482759"/>
    <x v="1"/>
    <x v="6"/>
  </r>
  <r>
    <x v="0"/>
    <x v="1"/>
    <s v="GBP"/>
    <n v="1400965200"/>
    <n v="1398352531"/>
    <b v="0"/>
    <n v="72"/>
    <b v="1"/>
    <s v="theater/plays"/>
    <n v="1.127"/>
    <n v="78.263888888888886"/>
    <x v="1"/>
    <x v="6"/>
  </r>
  <r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0"/>
    <x v="0"/>
    <s v="USD"/>
    <n v="1408252260"/>
    <n v="1406580436"/>
    <b v="0"/>
    <n v="29"/>
    <b v="1"/>
    <s v="theater/plays"/>
    <n v="1"/>
    <n v="51.724137931034484"/>
    <x v="1"/>
    <x v="6"/>
  </r>
  <r>
    <x v="0"/>
    <x v="0"/>
    <s v="USD"/>
    <n v="1480140000"/>
    <n v="1479186575"/>
    <b v="0"/>
    <n v="13"/>
    <b v="1"/>
    <s v="theater/plays"/>
    <n v="1"/>
    <n v="30.76923076923077"/>
    <x v="1"/>
    <x v="6"/>
  </r>
  <r>
    <x v="0"/>
    <x v="5"/>
    <s v="CAD"/>
    <n v="1414862280"/>
    <n v="1412360309"/>
    <b v="0"/>
    <n v="72"/>
    <b v="1"/>
    <s v="theater/plays"/>
    <n v="1.0686"/>
    <n v="74.208333333333329"/>
    <x v="1"/>
    <x v="6"/>
  </r>
  <r>
    <x v="0"/>
    <x v="0"/>
    <s v="USD"/>
    <n v="1473625166"/>
    <n v="1470169166"/>
    <b v="0"/>
    <n v="78"/>
    <b v="1"/>
    <s v="theater/plays"/>
    <n v="1.244"/>
    <n v="47.846153846153847"/>
    <x v="1"/>
    <x v="6"/>
  </r>
  <r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0"/>
    <x v="0"/>
    <s v="USD"/>
    <n v="1458100740"/>
    <n v="1456862924"/>
    <b v="0"/>
    <n v="31"/>
    <b v="1"/>
    <s v="theater/plays"/>
    <n v="1.054"/>
    <n v="136"/>
    <x v="1"/>
    <x v="6"/>
  </r>
  <r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0"/>
    <x v="0"/>
    <s v="USD"/>
    <n v="1447959491"/>
    <n v="1445363891"/>
    <b v="0"/>
    <n v="8"/>
    <b v="1"/>
    <s v="theater/plays"/>
    <n v="1"/>
    <n v="125"/>
    <x v="1"/>
    <x v="6"/>
  </r>
  <r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0"/>
    <x v="0"/>
    <s v="USD"/>
    <n v="1408815440"/>
    <n v="1404927440"/>
    <b v="0"/>
    <n v="29"/>
    <b v="1"/>
    <s v="theater/plays"/>
    <n v="1.0149999999999999"/>
    <n v="105"/>
    <x v="1"/>
    <x v="6"/>
  </r>
  <r>
    <x v="0"/>
    <x v="0"/>
    <s v="USD"/>
    <n v="1464732537"/>
    <n v="1462140537"/>
    <b v="0"/>
    <n v="72"/>
    <b v="1"/>
    <s v="theater/plays"/>
    <n v="1.044"/>
    <n v="145"/>
    <x v="1"/>
    <x v="6"/>
  </r>
  <r>
    <x v="0"/>
    <x v="1"/>
    <s v="GBP"/>
    <n v="1462914000"/>
    <n v="1460914253"/>
    <b v="0"/>
    <n v="15"/>
    <b v="1"/>
    <s v="theater/plays"/>
    <n v="1.8"/>
    <n v="12"/>
    <x v="1"/>
    <x v="6"/>
  </r>
  <r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0"/>
    <x v="1"/>
    <s v="GBP"/>
    <n v="1415385000"/>
    <n v="1413406695"/>
    <b v="0"/>
    <n v="19"/>
    <b v="1"/>
    <s v="theater/plays"/>
    <n v="1.012"/>
    <n v="79.89473684210526"/>
    <x v="1"/>
    <x v="6"/>
  </r>
  <r>
    <x v="0"/>
    <x v="1"/>
    <s v="GBP"/>
    <n v="1429789992"/>
    <n v="1424609592"/>
    <b v="0"/>
    <n v="17"/>
    <b v="1"/>
    <s v="theater/plays"/>
    <n v="1"/>
    <n v="58.823529411764703"/>
    <x v="1"/>
    <x v="6"/>
  </r>
  <r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0"/>
    <x v="0"/>
    <s v="USD"/>
    <n v="1422853140"/>
    <n v="1421439552"/>
    <b v="0"/>
    <n v="10"/>
    <b v="1"/>
    <s v="theater/plays"/>
    <n v="1.1000000000000001"/>
    <n v="55"/>
    <x v="1"/>
    <x v="6"/>
  </r>
  <r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0"/>
    <x v="0"/>
    <s v="USD"/>
    <n v="1410145200"/>
    <n v="1407197670"/>
    <b v="0"/>
    <n v="11"/>
    <b v="1"/>
    <s v="theater/plays"/>
    <n v="1"/>
    <n v="227.27272727272728"/>
    <x v="1"/>
    <x v="6"/>
  </r>
  <r>
    <x v="0"/>
    <x v="1"/>
    <s v="GBP"/>
    <n v="1404471600"/>
    <n v="1401910634"/>
    <b v="0"/>
    <n v="13"/>
    <b v="1"/>
    <s v="theater/plays"/>
    <n v="1"/>
    <n v="307.69230769230768"/>
    <x v="1"/>
    <x v="6"/>
  </r>
  <r>
    <x v="0"/>
    <x v="0"/>
    <s v="USD"/>
    <n v="1412259660"/>
    <n v="1410461299"/>
    <b v="0"/>
    <n v="33"/>
    <b v="1"/>
    <s v="theater/plays"/>
    <n v="1.10046"/>
    <n v="50.020909090909093"/>
    <x v="1"/>
    <x v="6"/>
  </r>
  <r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0"/>
    <x v="1"/>
    <s v="GBP"/>
    <n v="1442311560"/>
    <n v="1439924246"/>
    <b v="0"/>
    <n v="34"/>
    <b v="1"/>
    <s v="theater/plays"/>
    <n v="1"/>
    <n v="41.029411764705884"/>
    <x v="1"/>
    <x v="6"/>
  </r>
  <r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0"/>
    <x v="0"/>
    <s v="USD"/>
    <n v="1439136000"/>
    <n v="1438188106"/>
    <b v="0"/>
    <n v="7"/>
    <b v="1"/>
    <s v="theater/plays"/>
    <n v="1.06"/>
    <n v="75.714285714285708"/>
    <x v="1"/>
    <x v="6"/>
  </r>
  <r>
    <x v="0"/>
    <x v="0"/>
    <s v="USD"/>
    <n v="1461823140"/>
    <n v="1459411371"/>
    <b v="0"/>
    <n v="34"/>
    <b v="1"/>
    <s v="theater/plays"/>
    <n v="1.02"/>
    <n v="99"/>
    <x v="1"/>
    <x v="6"/>
  </r>
  <r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0"/>
    <x v="0"/>
    <s v="USD"/>
    <n v="1436749200"/>
    <n v="1434997018"/>
    <b v="0"/>
    <n v="18"/>
    <b v="1"/>
    <s v="theater/plays"/>
    <n v="1.32"/>
    <n v="36.666666666666664"/>
    <x v="1"/>
    <x v="6"/>
  </r>
  <r>
    <x v="0"/>
    <x v="1"/>
    <s v="GBP"/>
    <n v="1460318400"/>
    <n v="1457881057"/>
    <b v="0"/>
    <n v="22"/>
    <b v="1"/>
    <s v="theater/plays"/>
    <n v="1"/>
    <n v="125"/>
    <x v="1"/>
    <x v="6"/>
  </r>
  <r>
    <x v="0"/>
    <x v="0"/>
    <s v="USD"/>
    <n v="1467301334"/>
    <n v="1464709334"/>
    <b v="0"/>
    <n v="26"/>
    <b v="1"/>
    <s v="theater/plays"/>
    <n v="1.28"/>
    <n v="49.230769230769234"/>
    <x v="1"/>
    <x v="6"/>
  </r>
  <r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0"/>
    <x v="0"/>
    <s v="USD"/>
    <n v="1447269367"/>
    <n v="1444673767"/>
    <b v="0"/>
    <n v="8"/>
    <b v="1"/>
    <s v="theater/plays"/>
    <n v="1.262"/>
    <n v="78.875"/>
    <x v="1"/>
    <x v="6"/>
  </r>
  <r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0"/>
    <x v="5"/>
    <s v="CAD"/>
    <n v="1416211140"/>
    <n v="1413016216"/>
    <b v="0"/>
    <n v="28"/>
    <b v="1"/>
    <s v="theater/plays"/>
    <n v="1.8044444444444445"/>
    <n v="43.5"/>
    <x v="1"/>
    <x v="6"/>
  </r>
  <r>
    <x v="0"/>
    <x v="1"/>
    <s v="GBP"/>
    <n v="1471428340"/>
    <n v="1469009140"/>
    <b v="0"/>
    <n v="83"/>
    <b v="1"/>
    <s v="theater/plays"/>
    <n v="1.2845"/>
    <n v="30.951807228915662"/>
    <x v="1"/>
    <x v="6"/>
  </r>
  <r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0"/>
    <x v="1"/>
    <s v="GBP"/>
    <n v="1466899491"/>
    <n v="1464307491"/>
    <b v="0"/>
    <n v="8"/>
    <b v="1"/>
    <s v="theater/plays"/>
    <n v="1.23"/>
    <n v="46.125"/>
    <x v="1"/>
    <x v="6"/>
  </r>
  <r>
    <x v="0"/>
    <x v="1"/>
    <s v="GBP"/>
    <n v="1441042275"/>
    <n v="1438882275"/>
    <b v="0"/>
    <n v="32"/>
    <b v="1"/>
    <s v="theater/plays"/>
    <n v="1.05"/>
    <n v="39.375"/>
    <x v="1"/>
    <x v="6"/>
  </r>
  <r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0"/>
    <x v="0"/>
    <s v="USD"/>
    <n v="1425758257"/>
    <n v="1423166257"/>
    <b v="0"/>
    <n v="24"/>
    <b v="1"/>
    <s v="theater/plays"/>
    <n v="1"/>
    <n v="104.16666666666667"/>
    <x v="1"/>
    <x v="6"/>
  </r>
  <r>
    <x v="0"/>
    <x v="0"/>
    <s v="USD"/>
    <n v="1428780159"/>
    <n v="1426188159"/>
    <b v="0"/>
    <n v="8"/>
    <b v="1"/>
    <s v="theater/plays"/>
    <n v="1.004"/>
    <n v="31.375"/>
    <x v="1"/>
    <x v="6"/>
  </r>
  <r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0"/>
    <x v="1"/>
    <s v="GBP"/>
    <n v="1441358873"/>
    <n v="1438939673"/>
    <b v="0"/>
    <n v="42"/>
    <b v="1"/>
    <s v="theater/plays"/>
    <n v="1.02"/>
    <n v="24.285714285714285"/>
    <x v="1"/>
    <x v="6"/>
  </r>
  <r>
    <x v="0"/>
    <x v="1"/>
    <s v="GBP"/>
    <n v="1462224398"/>
    <n v="1459632398"/>
    <b v="0"/>
    <n v="64"/>
    <b v="1"/>
    <s v="theater/plays"/>
    <n v="1.048"/>
    <n v="40.9375"/>
    <x v="1"/>
    <x v="6"/>
  </r>
  <r>
    <x v="0"/>
    <x v="0"/>
    <s v="USD"/>
    <n v="1400796420"/>
    <n v="1398342170"/>
    <b v="0"/>
    <n v="25"/>
    <b v="1"/>
    <s v="theater/plays"/>
    <n v="1.0183333333333333"/>
    <n v="61.1"/>
    <x v="1"/>
    <x v="6"/>
  </r>
  <r>
    <x v="0"/>
    <x v="1"/>
    <s v="GBP"/>
    <n v="1403964324"/>
    <n v="1401372324"/>
    <b v="0"/>
    <n v="20"/>
    <b v="1"/>
    <s v="theater/plays"/>
    <n v="1"/>
    <n v="38.65"/>
    <x v="1"/>
    <x v="6"/>
  </r>
  <r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0"/>
    <x v="13"/>
    <s v="EUR"/>
    <n v="1479382594"/>
    <n v="1476786994"/>
    <b v="0"/>
    <n v="14"/>
    <b v="1"/>
    <s v="theater/plays"/>
    <n v="1"/>
    <n v="171.42857142857142"/>
    <x v="1"/>
    <x v="6"/>
  </r>
  <r>
    <x v="0"/>
    <x v="1"/>
    <s v="GBP"/>
    <n v="1408289724"/>
    <n v="1403105724"/>
    <b v="0"/>
    <n v="20"/>
    <b v="1"/>
    <s v="theater/plays"/>
    <n v="1.0045454545454546"/>
    <n v="110.5"/>
    <x v="1"/>
    <x v="6"/>
  </r>
  <r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0"/>
    <x v="1"/>
    <s v="GBP"/>
    <n v="1435352400"/>
    <n v="1431718575"/>
    <b v="0"/>
    <n v="22"/>
    <b v="1"/>
    <s v="theater/plays"/>
    <n v="1.44"/>
    <n v="22.90909090909091"/>
    <x v="1"/>
    <x v="6"/>
  </r>
  <r>
    <x v="0"/>
    <x v="2"/>
    <s v="AUD"/>
    <n v="1438333080"/>
    <n v="1436408308"/>
    <b v="0"/>
    <n v="24"/>
    <b v="1"/>
    <s v="theater/plays"/>
    <n v="1.0349999999999999"/>
    <n v="43.125"/>
    <x v="1"/>
    <x v="6"/>
  </r>
  <r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0"/>
    <x v="0"/>
    <s v="USD"/>
    <n v="1438799760"/>
    <n v="1437236378"/>
    <b v="0"/>
    <n v="54"/>
    <b v="1"/>
    <s v="theater/plays"/>
    <n v="1.024"/>
    <n v="47.407407407407405"/>
    <x v="1"/>
    <x v="6"/>
  </r>
  <r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0"/>
    <x v="0"/>
    <s v="USD"/>
    <n v="1420009200"/>
    <n v="1417593483"/>
    <b v="0"/>
    <n v="26"/>
    <b v="1"/>
    <s v="theater/plays"/>
    <n v="1.1435"/>
    <n v="87.961538461538467"/>
    <x v="1"/>
    <x v="6"/>
  </r>
  <r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0"/>
    <x v="1"/>
    <s v="GBP"/>
    <n v="1434894082"/>
    <n v="1432302082"/>
    <b v="0"/>
    <n v="9"/>
    <b v="1"/>
    <s v="theater/plays"/>
    <n v="1"/>
    <n v="55.555555555555557"/>
    <x v="1"/>
    <x v="6"/>
  </r>
  <r>
    <x v="0"/>
    <x v="1"/>
    <s v="GBP"/>
    <n v="1415440846"/>
    <n v="1412845246"/>
    <b v="0"/>
    <n v="78"/>
    <b v="1"/>
    <s v="theater/plays"/>
    <n v="1.028"/>
    <n v="39.53846153846154"/>
    <x v="1"/>
    <x v="6"/>
  </r>
  <r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0"/>
    <x v="0"/>
    <s v="USD"/>
    <n v="1480947054"/>
    <n v="1475759454"/>
    <b v="0"/>
    <n v="5"/>
    <b v="1"/>
    <s v="theater/plays"/>
    <n v="1"/>
    <n v="20"/>
    <x v="1"/>
    <x v="6"/>
  </r>
  <r>
    <x v="0"/>
    <x v="0"/>
    <s v="USD"/>
    <n v="1430029680"/>
    <n v="1427741583"/>
    <b v="0"/>
    <n v="27"/>
    <b v="1"/>
    <s v="theater/plays"/>
    <n v="1.3"/>
    <n v="28.888888888888889"/>
    <x v="1"/>
    <x v="6"/>
  </r>
  <r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0"/>
    <x v="1"/>
    <s v="GBP"/>
    <n v="1459444656"/>
    <n v="1456856256"/>
    <b v="0"/>
    <n v="14"/>
    <b v="1"/>
    <s v="theater/plays"/>
    <n v="1"/>
    <n v="35.714285714285715"/>
    <x v="1"/>
    <x v="6"/>
  </r>
  <r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0"/>
    <x v="1"/>
    <s v="GBP"/>
    <n v="1406719110"/>
    <n v="1405509510"/>
    <b v="0"/>
    <n v="45"/>
    <b v="1"/>
    <s v="theater/plays"/>
    <n v="1"/>
    <n v="33.333333333333336"/>
    <x v="1"/>
    <x v="6"/>
  </r>
  <r>
    <x v="0"/>
    <x v="0"/>
    <s v="USD"/>
    <n v="1459822682"/>
    <n v="1458613082"/>
    <b v="0"/>
    <n v="49"/>
    <b v="1"/>
    <s v="theater/plays"/>
    <n v="2.87"/>
    <n v="58.571428571428569"/>
    <x v="1"/>
    <x v="6"/>
  </r>
  <r>
    <x v="0"/>
    <x v="0"/>
    <s v="USD"/>
    <n v="1460970805"/>
    <n v="1455790405"/>
    <b v="0"/>
    <n v="24"/>
    <b v="1"/>
    <s v="theater/plays"/>
    <n v="1.085"/>
    <n v="135.625"/>
    <x v="1"/>
    <x v="6"/>
  </r>
  <r>
    <x v="0"/>
    <x v="1"/>
    <s v="GBP"/>
    <n v="1436772944"/>
    <n v="1434180944"/>
    <b v="0"/>
    <n v="112"/>
    <b v="1"/>
    <s v="theater/plays"/>
    <n v="1.155"/>
    <n v="30.9375"/>
    <x v="1"/>
    <x v="6"/>
  </r>
  <r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0"/>
    <x v="1"/>
    <s v="GBP"/>
    <n v="1467054000"/>
    <n v="1463144254"/>
    <b v="0"/>
    <n v="28"/>
    <b v="1"/>
    <s v="theater/plays"/>
    <n v="1.266"/>
    <n v="22.607142857142858"/>
    <x v="1"/>
    <x v="6"/>
  </r>
  <r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0"/>
    <x v="0"/>
    <s v="USD"/>
    <n v="1422075540"/>
    <n v="1419979544"/>
    <b v="0"/>
    <n v="18"/>
    <b v="1"/>
    <s v="theater/plays"/>
    <n v="1.75"/>
    <n v="68.055555555555557"/>
    <x v="1"/>
    <x v="6"/>
  </r>
  <r>
    <x v="0"/>
    <x v="0"/>
    <s v="USD"/>
    <n v="1423630740"/>
    <n v="1418673307"/>
    <b v="0"/>
    <n v="35"/>
    <b v="1"/>
    <s v="theater/plays"/>
    <n v="1.2725"/>
    <n v="72.714285714285708"/>
    <x v="1"/>
    <x v="6"/>
  </r>
  <r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0"/>
    <x v="5"/>
    <s v="CAD"/>
    <n v="1409072982"/>
    <n v="1407258582"/>
    <b v="0"/>
    <n v="15"/>
    <b v="1"/>
    <s v="theater/plays"/>
    <n v="1.0772727272727274"/>
    <n v="79"/>
    <x v="1"/>
    <x v="6"/>
  </r>
  <r>
    <x v="0"/>
    <x v="0"/>
    <s v="USD"/>
    <n v="1456984740"/>
    <n v="1455717790"/>
    <b v="0"/>
    <n v="33"/>
    <b v="1"/>
    <s v="theater/plays"/>
    <n v="1.026"/>
    <n v="77.727272727272734"/>
    <x v="1"/>
    <x v="6"/>
  </r>
  <r>
    <x v="0"/>
    <x v="0"/>
    <s v="USD"/>
    <n v="1409720340"/>
    <n v="1408129822"/>
    <b v="0"/>
    <n v="27"/>
    <b v="1"/>
    <s v="theater/plays"/>
    <n v="1.101"/>
    <n v="40.777777777777779"/>
    <x v="1"/>
    <x v="6"/>
  </r>
  <r>
    <x v="0"/>
    <x v="0"/>
    <s v="USD"/>
    <n v="1440892800"/>
    <n v="1438715077"/>
    <b v="0"/>
    <n v="17"/>
    <b v="1"/>
    <s v="theater/plays"/>
    <n v="2.02"/>
    <n v="59.411764705882355"/>
    <x v="1"/>
    <x v="6"/>
  </r>
  <r>
    <x v="0"/>
    <x v="0"/>
    <s v="USD"/>
    <n v="1476390164"/>
    <n v="1473970964"/>
    <b v="0"/>
    <n v="4"/>
    <b v="1"/>
    <s v="theater/plays"/>
    <n v="1.3"/>
    <n v="3.25"/>
    <x v="1"/>
    <x v="6"/>
  </r>
  <r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0"/>
    <x v="1"/>
    <s v="GBP"/>
    <n v="1455390126"/>
    <n v="1452798126"/>
    <b v="0"/>
    <n v="15"/>
    <b v="1"/>
    <s v="theater/plays"/>
    <n v="1.84"/>
    <n v="30.666666666666668"/>
    <x v="1"/>
    <x v="6"/>
  </r>
  <r>
    <x v="0"/>
    <x v="1"/>
    <s v="GBP"/>
    <n v="1471185057"/>
    <n v="1468593057"/>
    <b v="0"/>
    <n v="64"/>
    <b v="1"/>
    <s v="theater/plays"/>
    <n v="1.3026666666666666"/>
    <n v="61.0625"/>
    <x v="1"/>
    <x v="6"/>
  </r>
  <r>
    <x v="0"/>
    <x v="1"/>
    <s v="GBP"/>
    <n v="1450137600"/>
    <n v="1448924882"/>
    <b v="0"/>
    <n v="20"/>
    <b v="1"/>
    <s v="theater/plays"/>
    <n v="1.0545454545454545"/>
    <n v="29"/>
    <x v="1"/>
    <x v="6"/>
  </r>
  <r>
    <x v="0"/>
    <x v="1"/>
    <s v="GBP"/>
    <n v="1466172000"/>
    <n v="1463418090"/>
    <b v="0"/>
    <n v="27"/>
    <b v="1"/>
    <s v="theater/plays"/>
    <n v="1"/>
    <n v="29.62962962962963"/>
    <x v="1"/>
    <x v="6"/>
  </r>
  <r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0"/>
    <x v="1"/>
    <s v="GBP"/>
    <n v="1439806936"/>
    <n v="1437214936"/>
    <b v="0"/>
    <n v="31"/>
    <b v="1"/>
    <s v="theater/plays"/>
    <n v="1.623"/>
    <n v="52.354838709677416"/>
    <x v="1"/>
    <x v="6"/>
  </r>
  <r>
    <x v="0"/>
    <x v="1"/>
    <s v="GBP"/>
    <n v="1428483201"/>
    <n v="1425891201"/>
    <b v="0"/>
    <n v="51"/>
    <b v="1"/>
    <s v="theater/plays"/>
    <n v="1.36"/>
    <n v="66.666666666666671"/>
    <x v="1"/>
    <x v="6"/>
  </r>
  <r>
    <x v="0"/>
    <x v="5"/>
    <s v="CAD"/>
    <n v="1402334811"/>
    <n v="1401470811"/>
    <b v="0"/>
    <n v="57"/>
    <b v="1"/>
    <s v="theater/plays"/>
    <n v="1.444"/>
    <n v="126.66666666666667"/>
    <x v="1"/>
    <x v="6"/>
  </r>
  <r>
    <x v="0"/>
    <x v="0"/>
    <s v="USD"/>
    <n v="1403964574"/>
    <n v="1401372574"/>
    <b v="0"/>
    <n v="20"/>
    <b v="1"/>
    <s v="theater/plays"/>
    <n v="1"/>
    <n v="62.5"/>
    <x v="1"/>
    <x v="6"/>
  </r>
  <r>
    <x v="0"/>
    <x v="0"/>
    <s v="USD"/>
    <n v="1434675616"/>
    <n v="1432083616"/>
    <b v="0"/>
    <n v="71"/>
    <b v="1"/>
    <s v="theater/plays"/>
    <n v="1.008"/>
    <n v="35.492957746478872"/>
    <x v="1"/>
    <x v="6"/>
  </r>
  <r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0"/>
    <x v="1"/>
    <s v="GBP"/>
    <n v="1426801664"/>
    <n v="1424213264"/>
    <b v="0"/>
    <n v="45"/>
    <b v="1"/>
    <s v="theater/plays"/>
    <n v="1.248"/>
    <n v="69.333333333333329"/>
    <x v="1"/>
    <x v="6"/>
  </r>
  <r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0"/>
    <x v="1"/>
    <s v="GBP"/>
    <n v="1433343850"/>
    <n v="1430751850"/>
    <b v="0"/>
    <n v="56"/>
    <b v="1"/>
    <s v="theater/plays"/>
    <n v="1.01"/>
    <n v="36.071428571428569"/>
    <x v="1"/>
    <x v="6"/>
  </r>
  <r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0"/>
    <x v="0"/>
    <s v="USD"/>
    <n v="1411874580"/>
    <n v="1409030371"/>
    <b v="0"/>
    <n v="21"/>
    <b v="1"/>
    <s v="theater/plays"/>
    <n v="1.00099"/>
    <n v="47.666190476190479"/>
    <x v="1"/>
    <x v="6"/>
  </r>
  <r>
    <x v="0"/>
    <x v="0"/>
    <s v="USD"/>
    <n v="1406358000"/>
    <n v="1404841270"/>
    <b v="0"/>
    <n v="34"/>
    <b v="1"/>
    <s v="theater/plays"/>
    <n v="1.2"/>
    <n v="88.235294117647058"/>
    <x v="1"/>
    <x v="6"/>
  </r>
  <r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0"/>
    <x v="0"/>
    <s v="USD"/>
    <n v="1463803140"/>
    <n v="1459446487"/>
    <b v="0"/>
    <n v="29"/>
    <b v="1"/>
    <s v="theater/plays"/>
    <n v="1"/>
    <n v="68.965517241379317"/>
    <x v="1"/>
    <x v="6"/>
  </r>
  <r>
    <x v="2"/>
    <x v="0"/>
    <s v="USD"/>
    <n v="1450040396"/>
    <n v="1444852796"/>
    <b v="0"/>
    <n v="0"/>
    <b v="0"/>
    <s v="theater/musical"/>
    <n v="0"/>
    <e v="#DIV/0!"/>
    <x v="1"/>
    <x v="40"/>
  </r>
  <r>
    <x v="2"/>
    <x v="0"/>
    <s v="USD"/>
    <n v="1462467600"/>
    <n v="1457403364"/>
    <b v="0"/>
    <n v="2"/>
    <b v="0"/>
    <s v="theater/musical"/>
    <n v="1.9999999999999999E-6"/>
    <n v="1"/>
    <x v="1"/>
    <x v="40"/>
  </r>
  <r>
    <x v="2"/>
    <x v="1"/>
    <s v="GBP"/>
    <n v="1417295990"/>
    <n v="1414700390"/>
    <b v="0"/>
    <n v="1"/>
    <b v="0"/>
    <s v="theater/musical"/>
    <n v="3.3333333333333332E-4"/>
    <n v="1"/>
    <x v="1"/>
    <x v="40"/>
  </r>
  <r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2"/>
    <x v="1"/>
    <s v="GBP"/>
    <n v="1416781749"/>
    <n v="1415053749"/>
    <b v="0"/>
    <n v="1"/>
    <b v="0"/>
    <s v="theater/musical"/>
    <n v="0.2"/>
    <n v="100"/>
    <x v="1"/>
    <x v="40"/>
  </r>
  <r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2"/>
    <x v="0"/>
    <s v="USD"/>
    <n v="1461186676"/>
    <n v="1458594676"/>
    <b v="0"/>
    <n v="10"/>
    <b v="0"/>
    <s v="theater/musical"/>
    <n v="0.36457142857142855"/>
    <n v="127.6"/>
    <x v="1"/>
    <x v="40"/>
  </r>
  <r>
    <x v="2"/>
    <x v="0"/>
    <s v="USD"/>
    <n v="1442248829"/>
    <n v="1439224829"/>
    <b v="0"/>
    <n v="0"/>
    <b v="0"/>
    <s v="theater/musical"/>
    <n v="0"/>
    <e v="#DIV/0!"/>
    <x v="1"/>
    <x v="40"/>
  </r>
  <r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2"/>
    <x v="5"/>
    <s v="CAD"/>
    <n v="1429456132"/>
    <n v="1424275732"/>
    <b v="0"/>
    <n v="2"/>
    <b v="0"/>
    <s v="theater/musical"/>
    <n v="6.545454545454546E-2"/>
    <n v="108"/>
    <x v="1"/>
    <x v="40"/>
  </r>
  <r>
    <x v="2"/>
    <x v="0"/>
    <s v="USD"/>
    <n v="1475853060"/>
    <n v="1470672906"/>
    <b v="0"/>
    <n v="1"/>
    <b v="0"/>
    <s v="theater/musical"/>
    <n v="4.0000000000000003E-5"/>
    <n v="1"/>
    <x v="1"/>
    <x v="40"/>
  </r>
  <r>
    <x v="2"/>
    <x v="0"/>
    <s v="USD"/>
    <n v="1431283530"/>
    <n v="1428691530"/>
    <b v="0"/>
    <n v="3"/>
    <b v="0"/>
    <s v="theater/musical"/>
    <n v="5.5E-2"/>
    <n v="18.333333333333332"/>
    <x v="1"/>
    <x v="40"/>
  </r>
  <r>
    <x v="2"/>
    <x v="0"/>
    <s v="USD"/>
    <n v="1412485200"/>
    <n v="1410966179"/>
    <b v="0"/>
    <n v="0"/>
    <b v="0"/>
    <s v="theater/musical"/>
    <n v="0"/>
    <e v="#DIV/0!"/>
    <x v="1"/>
    <x v="40"/>
  </r>
  <r>
    <x v="2"/>
    <x v="12"/>
    <s v="EUR"/>
    <n v="1448902800"/>
    <n v="1445369727"/>
    <b v="0"/>
    <n v="2"/>
    <b v="0"/>
    <s v="theater/musical"/>
    <n v="2.1428571428571429E-2"/>
    <n v="7.5"/>
    <x v="1"/>
    <x v="40"/>
  </r>
  <r>
    <x v="2"/>
    <x v="0"/>
    <s v="USD"/>
    <n v="1447734439"/>
    <n v="1444274839"/>
    <b v="0"/>
    <n v="0"/>
    <b v="0"/>
    <s v="theater/musical"/>
    <n v="0"/>
    <e v="#DIV/0!"/>
    <x v="1"/>
    <x v="40"/>
  </r>
  <r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2"/>
    <x v="5"/>
    <s v="CAD"/>
    <n v="1479773838"/>
    <n v="1477178238"/>
    <b v="0"/>
    <n v="1"/>
    <b v="0"/>
    <s v="theater/musical"/>
    <n v="1E-3"/>
    <n v="1"/>
    <x v="1"/>
    <x v="40"/>
  </r>
  <r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2"/>
    <x v="1"/>
    <s v="GBP"/>
    <n v="1475258327"/>
    <n v="1471370327"/>
    <b v="0"/>
    <n v="2"/>
    <b v="0"/>
    <s v="theater/musical"/>
    <n v="0.06"/>
    <n v="15"/>
    <x v="1"/>
    <x v="40"/>
  </r>
  <r>
    <x v="0"/>
    <x v="0"/>
    <s v="USD"/>
    <n v="1412492445"/>
    <n v="1409900445"/>
    <b v="0"/>
    <n v="73"/>
    <b v="1"/>
    <s v="theater/plays"/>
    <n v="1.003825"/>
    <n v="550.04109589041093"/>
    <x v="1"/>
    <x v="6"/>
  </r>
  <r>
    <x v="0"/>
    <x v="5"/>
    <s v="CAD"/>
    <n v="1402938394"/>
    <n v="1400691994"/>
    <b v="0"/>
    <n v="8"/>
    <b v="1"/>
    <s v="theater/plays"/>
    <n v="1.04"/>
    <n v="97.5"/>
    <x v="1"/>
    <x v="6"/>
  </r>
  <r>
    <x v="0"/>
    <x v="1"/>
    <s v="GBP"/>
    <n v="1454412584"/>
    <n v="1452598184"/>
    <b v="0"/>
    <n v="17"/>
    <b v="1"/>
    <s v="theater/plays"/>
    <n v="1"/>
    <n v="29.411764705882351"/>
    <x v="1"/>
    <x v="6"/>
  </r>
  <r>
    <x v="0"/>
    <x v="0"/>
    <s v="USD"/>
    <n v="1407686340"/>
    <n v="1404833442"/>
    <b v="0"/>
    <n v="9"/>
    <b v="1"/>
    <s v="theater/plays"/>
    <n v="1.04"/>
    <n v="57.777777777777779"/>
    <x v="1"/>
    <x v="6"/>
  </r>
  <r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0"/>
    <x v="1"/>
    <s v="GBP"/>
    <n v="1459702800"/>
    <n v="1457690386"/>
    <b v="0"/>
    <n v="38"/>
    <b v="1"/>
    <s v="theater/plays"/>
    <n v="1.744"/>
    <n v="68.84210526315789"/>
    <x v="1"/>
    <x v="6"/>
  </r>
  <r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0"/>
    <x v="16"/>
    <s v="CHF"/>
    <n v="1485989940"/>
    <n v="1483393836"/>
    <b v="0"/>
    <n v="46"/>
    <b v="1"/>
    <s v="theater/plays"/>
    <n v="1.0582"/>
    <n v="115.02173913043478"/>
    <x v="1"/>
    <x v="6"/>
  </r>
  <r>
    <x v="0"/>
    <x v="8"/>
    <s v="DKK"/>
    <n v="1464817320"/>
    <n v="1462806419"/>
    <b v="0"/>
    <n v="20"/>
    <b v="1"/>
    <s v="theater/plays"/>
    <n v="1.1074999999999999"/>
    <n v="110.75"/>
    <x v="1"/>
    <x v="6"/>
  </r>
  <r>
    <x v="0"/>
    <x v="0"/>
    <s v="USD"/>
    <n v="1404273540"/>
    <n v="1400272580"/>
    <b v="0"/>
    <n v="20"/>
    <b v="1"/>
    <s v="theater/plays"/>
    <n v="1.0066666666666666"/>
    <n v="75.5"/>
    <x v="1"/>
    <x v="6"/>
  </r>
  <r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0"/>
    <x v="1"/>
    <s v="GBP"/>
    <n v="1419368925"/>
    <n v="1417208925"/>
    <b v="0"/>
    <n v="22"/>
    <b v="1"/>
    <s v="theater/plays"/>
    <n v="1"/>
    <n v="11.363636363636363"/>
    <x v="1"/>
    <x v="6"/>
  </r>
  <r>
    <x v="0"/>
    <x v="0"/>
    <s v="USD"/>
    <n v="1460260800"/>
    <n v="1458336672"/>
    <b v="0"/>
    <n v="36"/>
    <b v="1"/>
    <s v="theater/plays"/>
    <n v="1.1100000000000001"/>
    <n v="92.5"/>
    <x v="1"/>
    <x v="6"/>
  </r>
  <r>
    <x v="0"/>
    <x v="5"/>
    <s v="CAD"/>
    <n v="1427775414"/>
    <n v="1425187014"/>
    <b v="0"/>
    <n v="40"/>
    <b v="1"/>
    <s v="theater/plays"/>
    <n v="1.0142500000000001"/>
    <n v="202.85"/>
    <x v="1"/>
    <x v="6"/>
  </r>
  <r>
    <x v="0"/>
    <x v="1"/>
    <s v="GBP"/>
    <n v="1482321030"/>
    <n v="1477133430"/>
    <b v="0"/>
    <n v="9"/>
    <b v="1"/>
    <s v="theater/plays"/>
    <n v="1.04"/>
    <n v="26"/>
    <x v="1"/>
    <x v="6"/>
  </r>
  <r>
    <x v="0"/>
    <x v="0"/>
    <s v="USD"/>
    <n v="1466056689"/>
    <n v="1464847089"/>
    <b v="0"/>
    <n v="19"/>
    <b v="1"/>
    <s v="theater/plays"/>
    <n v="1.09375"/>
    <n v="46.05263157894737"/>
    <x v="1"/>
    <x v="6"/>
  </r>
  <r>
    <x v="0"/>
    <x v="6"/>
    <s v="EUR"/>
    <n v="1446062040"/>
    <n v="1445109822"/>
    <b v="0"/>
    <n v="14"/>
    <b v="1"/>
    <s v="theater/plays"/>
    <n v="1.1516129032258065"/>
    <n v="51"/>
    <x v="1"/>
    <x v="6"/>
  </r>
  <r>
    <x v="0"/>
    <x v="0"/>
    <s v="USD"/>
    <n v="1406185200"/>
    <n v="1404337382"/>
    <b v="0"/>
    <n v="38"/>
    <b v="1"/>
    <s v="theater/plays"/>
    <n v="1"/>
    <n v="31.578947368421051"/>
    <x v="1"/>
    <x v="6"/>
  </r>
  <r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0"/>
    <x v="0"/>
    <s v="USD"/>
    <n v="1405915140"/>
    <n v="1404140667"/>
    <b v="0"/>
    <n v="40"/>
    <b v="1"/>
    <s v="theater/plays"/>
    <n v="1.0085714285714287"/>
    <n v="88.25"/>
    <x v="1"/>
    <x v="6"/>
  </r>
  <r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0"/>
    <x v="1"/>
    <s v="GBP"/>
    <n v="1415191920"/>
    <n v="1412233497"/>
    <b v="0"/>
    <n v="114"/>
    <b v="1"/>
    <s v="theater/plays"/>
    <n v="1.13625"/>
    <n v="39.868421052631582"/>
    <x v="1"/>
    <x v="6"/>
  </r>
  <r>
    <x v="0"/>
    <x v="12"/>
    <s v="EUR"/>
    <n v="1472936229"/>
    <n v="1467752229"/>
    <b v="0"/>
    <n v="31"/>
    <b v="1"/>
    <s v="theater/plays"/>
    <n v="1"/>
    <n v="145.16129032258064"/>
    <x v="1"/>
    <x v="6"/>
  </r>
  <r>
    <x v="0"/>
    <x v="1"/>
    <s v="GBP"/>
    <n v="1463353200"/>
    <n v="1462285182"/>
    <b v="0"/>
    <n v="3"/>
    <b v="1"/>
    <s v="theater/plays"/>
    <n v="1.4"/>
    <n v="23.333333333333332"/>
    <x v="1"/>
    <x v="6"/>
  </r>
  <r>
    <x v="0"/>
    <x v="0"/>
    <s v="USD"/>
    <n v="1410550484"/>
    <n v="1408995284"/>
    <b v="0"/>
    <n v="16"/>
    <b v="1"/>
    <s v="theater/plays"/>
    <n v="1.2875000000000001"/>
    <n v="64.375"/>
    <x v="1"/>
    <x v="6"/>
  </r>
  <r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0"/>
    <x v="0"/>
    <s v="USD"/>
    <n v="1404190740"/>
    <n v="1401214581"/>
    <b v="0"/>
    <n v="30"/>
    <b v="1"/>
    <s v="theater/plays"/>
    <n v="1.101"/>
    <n v="73.400000000000006"/>
    <x v="1"/>
    <x v="6"/>
  </r>
  <r>
    <x v="0"/>
    <x v="0"/>
    <s v="USD"/>
    <n v="1475664834"/>
    <n v="1473850434"/>
    <b v="0"/>
    <n v="34"/>
    <b v="1"/>
    <s v="theater/plays"/>
    <n v="1.1276666666666666"/>
    <n v="99.5"/>
    <x v="1"/>
    <x v="6"/>
  </r>
  <r>
    <x v="0"/>
    <x v="0"/>
    <s v="USD"/>
    <n v="1452872290"/>
    <n v="1452008290"/>
    <b v="0"/>
    <n v="18"/>
    <b v="1"/>
    <s v="theater/plays"/>
    <n v="1.119"/>
    <n v="62.166666666666664"/>
    <x v="1"/>
    <x v="6"/>
  </r>
  <r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0"/>
    <x v="0"/>
    <s v="USD"/>
    <n v="1403846055"/>
    <n v="1401254055"/>
    <b v="0"/>
    <n v="25"/>
    <b v="1"/>
    <s v="theater/plays"/>
    <n v="1.0024500000000001"/>
    <n v="200.49"/>
    <x v="1"/>
    <x v="6"/>
  </r>
  <r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0"/>
    <x v="0"/>
    <s v="USD"/>
    <n v="1417101683"/>
    <n v="1414506083"/>
    <b v="0"/>
    <n v="31"/>
    <b v="1"/>
    <s v="theater/plays"/>
    <n v="1.2"/>
    <n v="58.064516129032256"/>
    <x v="1"/>
    <x v="6"/>
  </r>
  <r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0"/>
    <x v="0"/>
    <s v="USD"/>
    <n v="1411084800"/>
    <n v="1410304179"/>
    <b v="0"/>
    <n v="17"/>
    <b v="1"/>
    <s v="theater/plays"/>
    <n v="1.26"/>
    <n v="74.117647058823536"/>
    <x v="1"/>
    <x v="6"/>
  </r>
  <r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0"/>
    <x v="0"/>
    <s v="USD"/>
    <n v="1421009610"/>
    <n v="1419281610"/>
    <b v="0"/>
    <n v="33"/>
    <b v="1"/>
    <s v="theater/plays"/>
    <n v="1.00125"/>
    <n v="121.36363636363636"/>
    <x v="1"/>
    <x v="6"/>
  </r>
  <r>
    <x v="0"/>
    <x v="1"/>
    <s v="GBP"/>
    <n v="1423838916"/>
    <n v="1418654916"/>
    <b v="0"/>
    <n v="78"/>
    <b v="1"/>
    <s v="theater/plays"/>
    <n v="1.55"/>
    <n v="39.743589743589745"/>
    <x v="1"/>
    <x v="6"/>
  </r>
  <r>
    <x v="0"/>
    <x v="1"/>
    <s v="GBP"/>
    <n v="1462878648"/>
    <n v="1461064248"/>
    <b v="0"/>
    <n v="30"/>
    <b v="1"/>
    <s v="theater/plays"/>
    <n v="1.08"/>
    <n v="72"/>
    <x v="1"/>
    <x v="6"/>
  </r>
  <r>
    <x v="0"/>
    <x v="0"/>
    <s v="USD"/>
    <n v="1456946487"/>
    <n v="1454354487"/>
    <b v="0"/>
    <n v="136"/>
    <b v="1"/>
    <s v="theater/plays"/>
    <n v="1.1052"/>
    <n v="40.632352941176471"/>
    <x v="1"/>
    <x v="6"/>
  </r>
  <r>
    <x v="0"/>
    <x v="0"/>
    <s v="USD"/>
    <n v="1413383216"/>
    <n v="1410791216"/>
    <b v="0"/>
    <n v="40"/>
    <b v="1"/>
    <s v="theater/plays"/>
    <n v="1.008"/>
    <n v="63"/>
    <x v="1"/>
    <x v="6"/>
  </r>
  <r>
    <x v="0"/>
    <x v="0"/>
    <s v="USD"/>
    <n v="1412092800"/>
    <n v="1409493800"/>
    <b v="0"/>
    <n v="18"/>
    <b v="1"/>
    <s v="theater/plays"/>
    <n v="1.212"/>
    <n v="33.666666666666664"/>
    <x v="1"/>
    <x v="6"/>
  </r>
  <r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0"/>
    <x v="0"/>
    <s v="USD"/>
    <n v="1471071540"/>
    <n v="1467720388"/>
    <b v="0"/>
    <n v="30"/>
    <b v="1"/>
    <s v="theater/plays"/>
    <n v="1.2342857142857142"/>
    <n v="43.2"/>
    <x v="1"/>
    <x v="6"/>
  </r>
  <r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0"/>
    <x v="0"/>
    <s v="USD"/>
    <n v="1410558949"/>
    <n v="1409262949"/>
    <b v="0"/>
    <n v="13"/>
    <b v="1"/>
    <s v="theater/plays"/>
    <n v="1.2133333333333334"/>
    <n v="140"/>
    <x v="1"/>
    <x v="6"/>
  </r>
  <r>
    <x v="0"/>
    <x v="0"/>
    <s v="USD"/>
    <n v="1469165160"/>
    <n v="1467335378"/>
    <b v="0"/>
    <n v="23"/>
    <b v="1"/>
    <s v="theater/plays"/>
    <n v="1.86"/>
    <n v="80.869565217391298"/>
    <x v="1"/>
    <x v="6"/>
  </r>
  <r>
    <x v="0"/>
    <x v="0"/>
    <s v="USD"/>
    <n v="1404444286"/>
    <n v="1403234686"/>
    <b v="0"/>
    <n v="39"/>
    <b v="1"/>
    <s v="theater/plays"/>
    <n v="3"/>
    <n v="53.846153846153847"/>
    <x v="1"/>
    <x v="6"/>
  </r>
  <r>
    <x v="0"/>
    <x v="1"/>
    <s v="GBP"/>
    <n v="1403715546"/>
    <n v="1401123546"/>
    <b v="0"/>
    <n v="35"/>
    <b v="1"/>
    <s v="theater/plays"/>
    <n v="1.0825"/>
    <n v="30.928571428571427"/>
    <x v="1"/>
    <x v="6"/>
  </r>
  <r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0"/>
    <x v="1"/>
    <s v="GBP"/>
    <n v="1431204449"/>
    <n v="1428526049"/>
    <b v="0"/>
    <n v="13"/>
    <b v="1"/>
    <s v="theater/plays"/>
    <n v="1.0075000000000001"/>
    <n v="310"/>
    <x v="1"/>
    <x v="6"/>
  </r>
  <r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0"/>
    <x v="1"/>
    <s v="GBP"/>
    <n v="1434994266"/>
    <n v="1432402266"/>
    <b v="0"/>
    <n v="4"/>
    <b v="1"/>
    <s v="theater/plays"/>
    <n v="2.1"/>
    <n v="105"/>
    <x v="1"/>
    <x v="6"/>
  </r>
  <r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0"/>
    <x v="0"/>
    <s v="USD"/>
    <n v="1415230084"/>
    <n v="1413412084"/>
    <b v="0"/>
    <n v="44"/>
    <b v="1"/>
    <s v="theater/plays"/>
    <n v="1.008"/>
    <n v="114.54545454545455"/>
    <x v="1"/>
    <x v="6"/>
  </r>
  <r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0"/>
    <x v="1"/>
    <s v="GBP"/>
    <n v="1455831000"/>
    <n v="1454366467"/>
    <b v="0"/>
    <n v="15"/>
    <b v="1"/>
    <s v="theater/plays"/>
    <n v="1.27"/>
    <n v="25.4"/>
    <x v="1"/>
    <x v="6"/>
  </r>
  <r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2"/>
    <x v="0"/>
    <s v="USD"/>
    <n v="1439828159"/>
    <n v="1437236159"/>
    <b v="0"/>
    <n v="1"/>
    <b v="0"/>
    <s v="theater/plays"/>
    <n v="0.1"/>
    <n v="100"/>
    <x v="1"/>
    <x v="6"/>
  </r>
  <r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2"/>
    <x v="9"/>
    <s v="EUR"/>
    <n v="1422100800"/>
    <n v="1416932133"/>
    <b v="0"/>
    <n v="4"/>
    <b v="0"/>
    <s v="theater/plays"/>
    <n v="0.15411764705882353"/>
    <n v="32.75"/>
    <x v="1"/>
    <x v="6"/>
  </r>
  <r>
    <x v="2"/>
    <x v="0"/>
    <s v="USD"/>
    <n v="1429396200"/>
    <n v="1428539708"/>
    <b v="0"/>
    <n v="0"/>
    <b v="0"/>
    <s v="theater/plays"/>
    <n v="0"/>
    <e v="#DIV/0!"/>
    <x v="1"/>
    <x v="6"/>
  </r>
  <r>
    <x v="2"/>
    <x v="0"/>
    <s v="USD"/>
    <n v="1432589896"/>
    <n v="1427405896"/>
    <b v="0"/>
    <n v="7"/>
    <b v="0"/>
    <s v="theater/plays"/>
    <n v="0.28466666666666668"/>
    <n v="61"/>
    <x v="1"/>
    <x v="6"/>
  </r>
  <r>
    <x v="2"/>
    <x v="1"/>
    <s v="GBP"/>
    <n v="1432831089"/>
    <n v="1430239089"/>
    <b v="0"/>
    <n v="2"/>
    <b v="0"/>
    <s v="theater/plays"/>
    <n v="0.13333333333333333"/>
    <n v="10"/>
    <x v="1"/>
    <x v="6"/>
  </r>
  <r>
    <x v="2"/>
    <x v="1"/>
    <s v="GBP"/>
    <n v="1427133600"/>
    <n v="1423847093"/>
    <b v="0"/>
    <n v="1"/>
    <b v="0"/>
    <s v="theater/plays"/>
    <n v="6.6666666666666671E-3"/>
    <n v="10"/>
    <x v="1"/>
    <x v="6"/>
  </r>
  <r>
    <x v="2"/>
    <x v="0"/>
    <s v="USD"/>
    <n v="1447311540"/>
    <n v="1445358903"/>
    <b v="0"/>
    <n v="4"/>
    <b v="0"/>
    <s v="theater/plays"/>
    <n v="0.21428571428571427"/>
    <n v="37.5"/>
    <x v="1"/>
    <x v="6"/>
  </r>
  <r>
    <x v="2"/>
    <x v="1"/>
    <s v="GBP"/>
    <n v="1405461600"/>
    <n v="1403562705"/>
    <b v="0"/>
    <n v="6"/>
    <b v="0"/>
    <s v="theater/plays"/>
    <n v="0.18"/>
    <n v="45"/>
    <x v="1"/>
    <x v="6"/>
  </r>
  <r>
    <x v="2"/>
    <x v="1"/>
    <s v="GBP"/>
    <n v="1468752468"/>
    <n v="1467024468"/>
    <b v="0"/>
    <n v="8"/>
    <b v="0"/>
    <s v="theater/plays"/>
    <n v="0.20125000000000001"/>
    <n v="100.625"/>
    <x v="1"/>
    <x v="6"/>
  </r>
  <r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2"/>
    <x v="0"/>
    <s v="USD"/>
    <n v="1450389950"/>
    <n v="1447797950"/>
    <b v="0"/>
    <n v="0"/>
    <b v="0"/>
    <s v="theater/plays"/>
    <n v="0"/>
    <e v="#DIV/0!"/>
    <x v="1"/>
    <x v="6"/>
  </r>
  <r>
    <x v="2"/>
    <x v="0"/>
    <s v="USD"/>
    <n v="1409980144"/>
    <n v="1407388144"/>
    <b v="0"/>
    <n v="4"/>
    <b v="0"/>
    <s v="theater/plays"/>
    <n v="0.02"/>
    <n v="25"/>
    <x v="1"/>
    <x v="6"/>
  </r>
  <r>
    <x v="2"/>
    <x v="0"/>
    <s v="USD"/>
    <n v="1404406964"/>
    <n v="1401814964"/>
    <b v="0"/>
    <n v="0"/>
    <b v="0"/>
    <s v="theater/plays"/>
    <n v="0"/>
    <e v="#DIV/0!"/>
    <x v="1"/>
    <x v="6"/>
  </r>
  <r>
    <x v="2"/>
    <x v="0"/>
    <s v="USD"/>
    <n v="1404532740"/>
    <n v="1401823952"/>
    <b v="0"/>
    <n v="0"/>
    <b v="0"/>
    <s v="theater/plays"/>
    <n v="0"/>
    <e v="#DIV/0!"/>
    <x v="1"/>
    <x v="6"/>
  </r>
  <r>
    <x v="2"/>
    <x v="0"/>
    <s v="USD"/>
    <n v="1407689102"/>
    <n v="1405097102"/>
    <b v="0"/>
    <n v="1"/>
    <b v="0"/>
    <s v="theater/plays"/>
    <n v="0.1"/>
    <n v="10"/>
    <x v="1"/>
    <x v="6"/>
  </r>
  <r>
    <x v="2"/>
    <x v="0"/>
    <s v="USD"/>
    <n v="1475918439"/>
    <n v="1473326439"/>
    <b v="0"/>
    <n v="1"/>
    <b v="0"/>
    <s v="theater/plays"/>
    <n v="2.3764705882352941E-2"/>
    <n v="202"/>
    <x v="1"/>
    <x v="6"/>
  </r>
  <r>
    <x v="2"/>
    <x v="1"/>
    <s v="GBP"/>
    <n v="1436137140"/>
    <n v="1433833896"/>
    <b v="0"/>
    <n v="1"/>
    <b v="0"/>
    <s v="theater/plays"/>
    <n v="0.01"/>
    <n v="25"/>
    <x v="1"/>
    <x v="6"/>
  </r>
  <r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0"/>
    <x v="0"/>
    <s v="USD"/>
    <n v="1461902340"/>
    <n v="1459220588"/>
    <b v="0"/>
    <n v="7"/>
    <b v="1"/>
    <s v="theater/musical"/>
    <n v="1.05"/>
    <n v="75"/>
    <x v="1"/>
    <x v="40"/>
  </r>
  <r>
    <x v="0"/>
    <x v="0"/>
    <s v="USD"/>
    <n v="1423555140"/>
    <n v="1421105608"/>
    <b v="0"/>
    <n v="28"/>
    <b v="1"/>
    <s v="theater/musical"/>
    <n v="1.0044999999999999"/>
    <n v="215.25"/>
    <x v="1"/>
    <x v="40"/>
  </r>
  <r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0"/>
    <x v="0"/>
    <s v="USD"/>
    <n v="1406350740"/>
    <n v="1403125737"/>
    <b v="0"/>
    <n v="27"/>
    <b v="1"/>
    <s v="theater/musical"/>
    <n v="1.2"/>
    <n v="111.11111111111111"/>
    <x v="1"/>
    <x v="40"/>
  </r>
  <r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0"/>
    <x v="1"/>
    <s v="GBP"/>
    <n v="1439247600"/>
    <n v="1434625937"/>
    <b v="0"/>
    <n v="3"/>
    <b v="1"/>
    <s v="theater/musical"/>
    <n v="1"/>
    <n v="166.66666666666666"/>
    <x v="1"/>
    <x v="40"/>
  </r>
  <r>
    <x v="0"/>
    <x v="1"/>
    <s v="GBP"/>
    <n v="1438543889"/>
    <n v="1436383889"/>
    <b v="0"/>
    <n v="28"/>
    <b v="1"/>
    <s v="theater/musical"/>
    <n v="1.0624"/>
    <n v="47.428571428571431"/>
    <x v="1"/>
    <x v="40"/>
  </r>
  <r>
    <x v="0"/>
    <x v="0"/>
    <s v="USD"/>
    <n v="1427907626"/>
    <n v="1425319226"/>
    <b v="0"/>
    <n v="77"/>
    <b v="1"/>
    <s v="theater/musical"/>
    <n v="1"/>
    <n v="64.935064935064929"/>
    <x v="1"/>
    <x v="40"/>
  </r>
  <r>
    <x v="0"/>
    <x v="0"/>
    <s v="USD"/>
    <n v="1464482160"/>
    <n v="1462824832"/>
    <b v="0"/>
    <n v="27"/>
    <b v="1"/>
    <s v="theater/musical"/>
    <n v="1"/>
    <n v="55.555555555555557"/>
    <x v="1"/>
    <x v="40"/>
  </r>
  <r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0"/>
    <x v="0"/>
    <s v="USD"/>
    <n v="1425185940"/>
    <n v="1423960097"/>
    <b v="0"/>
    <n v="56"/>
    <b v="1"/>
    <s v="theater/musical"/>
    <n v="1.1675"/>
    <n v="41.696428571428569"/>
    <x v="1"/>
    <x v="40"/>
  </r>
  <r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0"/>
    <x v="0"/>
    <s v="USD"/>
    <n v="1460730079"/>
    <n v="1458138079"/>
    <b v="0"/>
    <n v="15"/>
    <b v="1"/>
    <s v="theater/musical"/>
    <n v="1"/>
    <n v="73.333333333333329"/>
    <x v="1"/>
    <x v="40"/>
  </r>
  <r>
    <x v="0"/>
    <x v="1"/>
    <s v="GBP"/>
    <n v="1434234010"/>
    <n v="1431642010"/>
    <b v="0"/>
    <n v="20"/>
    <b v="1"/>
    <s v="theater/musical"/>
    <n v="1"/>
    <n v="100"/>
    <x v="1"/>
    <x v="40"/>
  </r>
  <r>
    <x v="0"/>
    <x v="0"/>
    <s v="USD"/>
    <n v="1463529600"/>
    <n v="1462307652"/>
    <b v="0"/>
    <n v="38"/>
    <b v="1"/>
    <s v="theater/musical"/>
    <n v="1.46"/>
    <n v="38.421052631578945"/>
    <x v="1"/>
    <x v="40"/>
  </r>
  <r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0"/>
    <x v="5"/>
    <s v="CAD"/>
    <n v="1428606055"/>
    <n v="1427223655"/>
    <b v="0"/>
    <n v="25"/>
    <b v="1"/>
    <s v="theater/musical"/>
    <n v="1"/>
    <n v="100"/>
    <x v="1"/>
    <x v="40"/>
  </r>
  <r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0"/>
    <x v="0"/>
    <s v="USD"/>
    <n v="1436817960"/>
    <n v="1433999785"/>
    <b v="0"/>
    <n v="30"/>
    <b v="1"/>
    <s v="theater/musical"/>
    <n v="1.2"/>
    <n v="100"/>
    <x v="1"/>
    <x v="40"/>
  </r>
  <r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0"/>
    <x v="5"/>
    <s v="CAD"/>
    <n v="1468193532"/>
    <n v="1465601532"/>
    <b v="0"/>
    <n v="10"/>
    <b v="1"/>
    <s v="theater/musical"/>
    <n v="1.1499999999999999"/>
    <n v="115"/>
    <x v="1"/>
    <x v="40"/>
  </r>
  <r>
    <x v="0"/>
    <x v="1"/>
    <s v="GBP"/>
    <n v="1470132180"/>
    <n v="1467040769"/>
    <b v="0"/>
    <n v="30"/>
    <b v="1"/>
    <s v="theater/musical"/>
    <n v="1.5075000000000001"/>
    <n v="100.5"/>
    <x v="1"/>
    <x v="40"/>
  </r>
  <r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0"/>
    <x v="0"/>
    <s v="USD"/>
    <n v="1436587140"/>
    <n v="1434113406"/>
    <b v="0"/>
    <n v="10"/>
    <b v="1"/>
    <s v="theater/musical"/>
    <n v="1.0028571428571429"/>
    <n v="35.1"/>
    <x v="1"/>
    <x v="40"/>
  </r>
  <r>
    <x v="2"/>
    <x v="0"/>
    <s v="USD"/>
    <n v="1450887480"/>
    <n v="1448469719"/>
    <b v="0"/>
    <n v="1"/>
    <b v="0"/>
    <s v="theater/musical"/>
    <n v="6.6666666666666671E-3"/>
    <n v="500"/>
    <x v="1"/>
    <x v="40"/>
  </r>
  <r>
    <x v="2"/>
    <x v="1"/>
    <s v="GBP"/>
    <n v="1434395418"/>
    <n v="1431630618"/>
    <b v="0"/>
    <n v="4"/>
    <b v="0"/>
    <s v="theater/musical"/>
    <n v="3.267605633802817E-2"/>
    <n v="29"/>
    <x v="1"/>
    <x v="40"/>
  </r>
  <r>
    <x v="2"/>
    <x v="0"/>
    <s v="USD"/>
    <n v="1479834023"/>
    <n v="1477238423"/>
    <b v="0"/>
    <n v="0"/>
    <b v="0"/>
    <s v="theater/musical"/>
    <n v="0"/>
    <e v="#DIV/0!"/>
    <x v="1"/>
    <x v="40"/>
  </r>
  <r>
    <x v="2"/>
    <x v="0"/>
    <s v="USD"/>
    <n v="1404664592"/>
    <n v="1399480592"/>
    <b v="0"/>
    <n v="0"/>
    <b v="0"/>
    <s v="theater/musical"/>
    <n v="0"/>
    <e v="#DIV/0!"/>
    <x v="1"/>
    <x v="40"/>
  </r>
  <r>
    <x v="2"/>
    <x v="0"/>
    <s v="USD"/>
    <n v="1436957022"/>
    <n v="1434365022"/>
    <b v="0"/>
    <n v="2"/>
    <b v="0"/>
    <s v="theater/musical"/>
    <n v="2.8E-3"/>
    <n v="17.5"/>
    <x v="1"/>
    <x v="40"/>
  </r>
  <r>
    <x v="2"/>
    <x v="0"/>
    <s v="USD"/>
    <n v="1418769129"/>
    <n v="1416954729"/>
    <b v="0"/>
    <n v="24"/>
    <b v="0"/>
    <s v="theater/musical"/>
    <n v="0.59657142857142853"/>
    <n v="174"/>
    <x v="1"/>
    <x v="40"/>
  </r>
  <r>
    <x v="2"/>
    <x v="1"/>
    <s v="GBP"/>
    <n v="1433685354"/>
    <n v="1431093354"/>
    <b v="0"/>
    <n v="1"/>
    <b v="0"/>
    <s v="theater/musical"/>
    <n v="0.01"/>
    <n v="50"/>
    <x v="1"/>
    <x v="40"/>
  </r>
  <r>
    <x v="2"/>
    <x v="1"/>
    <s v="GBP"/>
    <n v="1440801000"/>
    <n v="1437042490"/>
    <b v="0"/>
    <n v="2"/>
    <b v="0"/>
    <s v="theater/musical"/>
    <n v="1.6666666666666666E-2"/>
    <n v="5"/>
    <x v="1"/>
    <x v="40"/>
  </r>
  <r>
    <x v="2"/>
    <x v="0"/>
    <s v="USD"/>
    <n v="1484354556"/>
    <n v="1479170556"/>
    <b v="0"/>
    <n v="1"/>
    <b v="0"/>
    <s v="theater/musical"/>
    <n v="4.4444444444444447E-5"/>
    <n v="1"/>
    <x v="1"/>
    <x v="40"/>
  </r>
  <r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2"/>
    <x v="0"/>
    <s v="USD"/>
    <n v="1407691248"/>
    <n v="1405099248"/>
    <b v="0"/>
    <n v="5"/>
    <b v="0"/>
    <s v="theater/musical"/>
    <n v="1.4642857142857143E-2"/>
    <n v="205"/>
    <x v="1"/>
    <x v="40"/>
  </r>
  <r>
    <x v="2"/>
    <x v="0"/>
    <s v="USD"/>
    <n v="1457734843"/>
    <n v="1455142843"/>
    <b v="0"/>
    <n v="4"/>
    <b v="0"/>
    <s v="theater/musical"/>
    <n v="4.02E-2"/>
    <n v="100.5"/>
    <x v="1"/>
    <x v="40"/>
  </r>
  <r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2"/>
    <x v="0"/>
    <s v="USD"/>
    <n v="1445482906"/>
    <n v="1442890906"/>
    <b v="0"/>
    <n v="0"/>
    <b v="0"/>
    <s v="theater/musical"/>
    <n v="0"/>
    <e v="#DIV/0!"/>
    <x v="1"/>
    <x v="40"/>
  </r>
  <r>
    <x v="2"/>
    <x v="0"/>
    <s v="USD"/>
    <n v="1457133568"/>
    <n v="1454541568"/>
    <b v="0"/>
    <n v="40"/>
    <b v="0"/>
    <s v="theater/musical"/>
    <n v="0.19650000000000001"/>
    <n v="58.95"/>
    <x v="1"/>
    <x v="40"/>
  </r>
  <r>
    <x v="2"/>
    <x v="0"/>
    <s v="USD"/>
    <n v="1469948400"/>
    <n v="1465172024"/>
    <b v="0"/>
    <n v="0"/>
    <b v="0"/>
    <s v="theater/musical"/>
    <n v="0"/>
    <e v="#DIV/0!"/>
    <x v="1"/>
    <x v="40"/>
  </r>
  <r>
    <x v="2"/>
    <x v="0"/>
    <s v="USD"/>
    <n v="1411852640"/>
    <n v="1406668640"/>
    <b v="0"/>
    <n v="2"/>
    <b v="0"/>
    <s v="theater/musical"/>
    <n v="2.0000000000000002E-5"/>
    <n v="1.5"/>
    <x v="1"/>
    <x v="40"/>
  </r>
  <r>
    <x v="2"/>
    <x v="2"/>
    <s v="AUD"/>
    <n v="1404022381"/>
    <n v="1402294381"/>
    <b v="0"/>
    <n v="1"/>
    <b v="0"/>
    <s v="theater/musical"/>
    <n v="6.6666666666666664E-4"/>
    <n v="5"/>
    <x v="1"/>
    <x v="40"/>
  </r>
  <r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0"/>
    <x v="1"/>
    <s v="GBP"/>
    <n v="1429955619"/>
    <n v="1424775219"/>
    <b v="0"/>
    <n v="24"/>
    <b v="1"/>
    <s v="theater/plays"/>
    <n v="1"/>
    <n v="41.666666666666664"/>
    <x v="1"/>
    <x v="6"/>
  </r>
  <r>
    <x v="0"/>
    <x v="1"/>
    <s v="GBP"/>
    <n v="1406761200"/>
    <n v="1402403907"/>
    <b v="0"/>
    <n v="38"/>
    <b v="1"/>
    <s v="theater/plays"/>
    <n v="1.0125"/>
    <n v="53.289473684210527"/>
    <x v="1"/>
    <x v="6"/>
  </r>
  <r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0"/>
    <x v="1"/>
    <s v="GBP"/>
    <n v="1464692400"/>
    <n v="1461769373"/>
    <b v="0"/>
    <n v="19"/>
    <b v="1"/>
    <s v="theater/plays"/>
    <n v="3.3"/>
    <n v="43.421052631578945"/>
    <x v="1"/>
    <x v="6"/>
  </r>
  <r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0"/>
    <x v="0"/>
    <s v="USD"/>
    <n v="1405614823"/>
    <n v="1403022823"/>
    <b v="0"/>
    <n v="37"/>
    <b v="1"/>
    <s v="theater/plays"/>
    <n v="1.19238"/>
    <n v="48.339729729729726"/>
    <x v="1"/>
    <x v="6"/>
  </r>
  <r>
    <x v="0"/>
    <x v="0"/>
    <s v="USD"/>
    <n v="1445659140"/>
    <n v="1444236216"/>
    <b v="0"/>
    <n v="20"/>
    <b v="1"/>
    <s v="theater/plays"/>
    <n v="1.0725"/>
    <n v="107.25"/>
    <x v="1"/>
    <x v="6"/>
  </r>
  <r>
    <x v="0"/>
    <x v="0"/>
    <s v="USD"/>
    <n v="1426187582"/>
    <n v="1423599182"/>
    <b v="0"/>
    <n v="10"/>
    <b v="1"/>
    <s v="theater/plays"/>
    <n v="2.2799999999999998"/>
    <n v="57"/>
    <x v="1"/>
    <x v="6"/>
  </r>
  <r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0"/>
    <x v="1"/>
    <s v="GBP"/>
    <n v="1436110717"/>
    <n v="1433518717"/>
    <b v="0"/>
    <n v="20"/>
    <b v="1"/>
    <s v="theater/plays"/>
    <n v="1.4333333333333333"/>
    <n v="21.5"/>
    <x v="1"/>
    <x v="6"/>
  </r>
  <r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0"/>
    <x v="0"/>
    <s v="USD"/>
    <n v="1437364740"/>
    <n v="1434405044"/>
    <b v="0"/>
    <n v="41"/>
    <b v="1"/>
    <s v="theater/plays"/>
    <n v="1.06"/>
    <n v="64.634146341463421"/>
    <x v="1"/>
    <x v="6"/>
  </r>
  <r>
    <x v="0"/>
    <x v="1"/>
    <s v="GBP"/>
    <n v="1470058860"/>
    <n v="1469026903"/>
    <b v="0"/>
    <n v="7"/>
    <b v="1"/>
    <s v="theater/plays"/>
    <n v="1.08"/>
    <n v="38.571428571428569"/>
    <x v="1"/>
    <x v="6"/>
  </r>
  <r>
    <x v="0"/>
    <x v="0"/>
    <s v="USD"/>
    <n v="1434505214"/>
    <n v="1432690814"/>
    <b v="0"/>
    <n v="49"/>
    <b v="1"/>
    <s v="theater/plays"/>
    <n v="1.0542"/>
    <n v="107.57142857142857"/>
    <x v="1"/>
    <x v="6"/>
  </r>
  <r>
    <x v="0"/>
    <x v="1"/>
    <s v="GBP"/>
    <n v="1430993394"/>
    <n v="1428401394"/>
    <b v="0"/>
    <n v="26"/>
    <b v="1"/>
    <s v="theater/plays"/>
    <n v="1.1916666666666667"/>
    <n v="27.5"/>
    <x v="1"/>
    <x v="6"/>
  </r>
  <r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0"/>
    <x v="0"/>
    <s v="USD"/>
    <n v="1420033187"/>
    <n v="1414845587"/>
    <b v="0"/>
    <n v="28"/>
    <b v="1"/>
    <s v="theater/plays"/>
    <n v="1"/>
    <n v="178.57142857142858"/>
    <x v="1"/>
    <x v="6"/>
  </r>
  <r>
    <x v="0"/>
    <x v="0"/>
    <s v="USD"/>
    <n v="1472676371"/>
    <n v="1470948371"/>
    <b v="0"/>
    <n v="8"/>
    <b v="1"/>
    <s v="theater/plays"/>
    <n v="1.002"/>
    <n v="62.625"/>
    <x v="1"/>
    <x v="6"/>
  </r>
  <r>
    <x v="0"/>
    <x v="0"/>
    <s v="USD"/>
    <n v="1464371211"/>
    <n v="1463161611"/>
    <b v="0"/>
    <n v="3"/>
    <b v="1"/>
    <s v="theater/plays"/>
    <n v="2.25"/>
    <n v="75"/>
    <x v="1"/>
    <x v="6"/>
  </r>
  <r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0"/>
    <x v="5"/>
    <s v="CAD"/>
    <n v="1417460940"/>
    <n v="1416516972"/>
    <b v="0"/>
    <n v="20"/>
    <b v="1"/>
    <s v="theater/plays"/>
    <n v="1.1666666666666667"/>
    <n v="70"/>
    <x v="1"/>
    <x v="6"/>
  </r>
  <r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0"/>
    <x v="1"/>
    <s v="GBP"/>
    <n v="1461278208"/>
    <n v="1459463808"/>
    <b v="0"/>
    <n v="8"/>
    <b v="1"/>
    <s v="theater/plays"/>
    <n v="1.6"/>
    <n v="40"/>
    <x v="1"/>
    <x v="6"/>
  </r>
  <r>
    <x v="0"/>
    <x v="0"/>
    <s v="USD"/>
    <n v="1470197340"/>
    <n v="1467497652"/>
    <b v="0"/>
    <n v="14"/>
    <b v="1"/>
    <s v="theater/plays"/>
    <n v="1.125"/>
    <n v="64.285714285714292"/>
    <x v="1"/>
    <x v="6"/>
  </r>
  <r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0"/>
    <x v="11"/>
    <s v="SEK"/>
    <n v="1432314209"/>
    <n v="1429722209"/>
    <b v="0"/>
    <n v="100"/>
    <b v="1"/>
    <s v="theater/plays"/>
    <n v="1.00824"/>
    <n v="1008.24"/>
    <x v="1"/>
    <x v="6"/>
  </r>
  <r>
    <x v="0"/>
    <x v="0"/>
    <s v="USD"/>
    <n v="1438226724"/>
    <n v="1433042724"/>
    <b v="0"/>
    <n v="32"/>
    <b v="1"/>
    <s v="theater/plays"/>
    <n v="1.0125"/>
    <n v="63.28125"/>
    <x v="1"/>
    <x v="6"/>
  </r>
  <r>
    <x v="0"/>
    <x v="1"/>
    <s v="GBP"/>
    <n v="1459180229"/>
    <n v="1457023829"/>
    <b v="0"/>
    <n v="3"/>
    <b v="1"/>
    <s v="theater/plays"/>
    <n v="65"/>
    <n v="21.666666666666668"/>
    <x v="1"/>
    <x v="6"/>
  </r>
  <r>
    <x v="2"/>
    <x v="0"/>
    <s v="USD"/>
    <n v="1405882287"/>
    <n v="1400698287"/>
    <b v="1"/>
    <n v="34"/>
    <b v="0"/>
    <s v="theater/plays"/>
    <n v="8.72E-2"/>
    <n v="25.647058823529413"/>
    <x v="1"/>
    <x v="6"/>
  </r>
  <r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2"/>
    <x v="0"/>
    <s v="USD"/>
    <n v="1412405940"/>
    <n v="1409721542"/>
    <b v="1"/>
    <n v="8"/>
    <b v="0"/>
    <s v="theater/plays"/>
    <n v="2.7E-2"/>
    <n v="23.625"/>
    <x v="1"/>
    <x v="6"/>
  </r>
  <r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2"/>
    <x v="0"/>
    <s v="USD"/>
    <n v="1420081143"/>
    <n v="1417489143"/>
    <b v="1"/>
    <n v="4"/>
    <b v="0"/>
    <s v="theater/plays"/>
    <n v="3.7999999999999999E-2"/>
    <n v="9.5"/>
    <x v="1"/>
    <x v="6"/>
  </r>
  <r>
    <x v="2"/>
    <x v="1"/>
    <s v="GBP"/>
    <n v="1437129179"/>
    <n v="1434537179"/>
    <b v="1"/>
    <n v="24"/>
    <b v="0"/>
    <s v="theater/plays"/>
    <n v="0.34079999999999999"/>
    <n v="35.5"/>
    <x v="1"/>
    <x v="6"/>
  </r>
  <r>
    <x v="2"/>
    <x v="0"/>
    <s v="USD"/>
    <n v="1427427276"/>
    <n v="1425270876"/>
    <b v="0"/>
    <n v="2"/>
    <b v="0"/>
    <s v="theater/plays"/>
    <n v="2E-3"/>
    <n v="10"/>
    <x v="1"/>
    <x v="6"/>
  </r>
  <r>
    <x v="2"/>
    <x v="0"/>
    <s v="USD"/>
    <n v="1409602178"/>
    <n v="1406578178"/>
    <b v="0"/>
    <n v="2"/>
    <b v="0"/>
    <s v="theater/plays"/>
    <n v="2.5999999999999998E-4"/>
    <n v="13"/>
    <x v="1"/>
    <x v="6"/>
  </r>
  <r>
    <x v="2"/>
    <x v="0"/>
    <s v="USD"/>
    <n v="1431206058"/>
    <n v="1428614058"/>
    <b v="0"/>
    <n v="20"/>
    <b v="0"/>
    <s v="theater/plays"/>
    <n v="0.16254545454545455"/>
    <n v="89.4"/>
    <x v="1"/>
    <x v="6"/>
  </r>
  <r>
    <x v="2"/>
    <x v="0"/>
    <s v="USD"/>
    <n v="1427408271"/>
    <n v="1424819871"/>
    <b v="0"/>
    <n v="1"/>
    <b v="0"/>
    <s v="theater/plays"/>
    <n v="2.5000000000000001E-2"/>
    <n v="25"/>
    <x v="1"/>
    <x v="6"/>
  </r>
  <r>
    <x v="2"/>
    <x v="0"/>
    <s v="USD"/>
    <n v="1425833403"/>
    <n v="1423245003"/>
    <b v="0"/>
    <n v="1"/>
    <b v="0"/>
    <s v="theater/plays"/>
    <n v="2.0000000000000001E-4"/>
    <n v="1"/>
    <x v="1"/>
    <x v="6"/>
  </r>
  <r>
    <x v="2"/>
    <x v="0"/>
    <s v="USD"/>
    <n v="1406913120"/>
    <n v="1404927690"/>
    <b v="0"/>
    <n v="4"/>
    <b v="0"/>
    <s v="theater/plays"/>
    <n v="5.1999999999999998E-2"/>
    <n v="65"/>
    <x v="1"/>
    <x v="6"/>
  </r>
  <r>
    <x v="2"/>
    <x v="1"/>
    <s v="GBP"/>
    <n v="1432328400"/>
    <n v="1430734844"/>
    <b v="0"/>
    <n v="1"/>
    <b v="0"/>
    <s v="theater/plays"/>
    <n v="0.02"/>
    <n v="10"/>
    <x v="1"/>
    <x v="6"/>
  </r>
  <r>
    <x v="2"/>
    <x v="0"/>
    <s v="USD"/>
    <n v="1403730000"/>
    <n v="1401485207"/>
    <b v="0"/>
    <n v="1"/>
    <b v="0"/>
    <s v="theater/plays"/>
    <n v="4.0000000000000002E-4"/>
    <n v="1"/>
    <x v="1"/>
    <x v="6"/>
  </r>
  <r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2"/>
    <x v="0"/>
    <s v="USD"/>
    <n v="1415828820"/>
    <n v="1412258977"/>
    <b v="0"/>
    <n v="1"/>
    <b v="0"/>
    <s v="theater/plays"/>
    <n v="0.05"/>
    <n v="100"/>
    <x v="1"/>
    <x v="6"/>
  </r>
  <r>
    <x v="2"/>
    <x v="0"/>
    <s v="USD"/>
    <n v="1473699540"/>
    <n v="1472451356"/>
    <b v="0"/>
    <n v="1"/>
    <b v="0"/>
    <s v="theater/plays"/>
    <n v="1.3333333333333334E-4"/>
    <n v="1"/>
    <x v="1"/>
    <x v="6"/>
  </r>
  <r>
    <x v="2"/>
    <x v="0"/>
    <s v="USD"/>
    <n v="1446739905"/>
    <n v="1441552305"/>
    <b v="0"/>
    <n v="0"/>
    <b v="0"/>
    <s v="theater/plays"/>
    <n v="0"/>
    <e v="#DIV/0!"/>
    <x v="1"/>
    <x v="6"/>
  </r>
  <r>
    <x v="2"/>
    <x v="0"/>
    <s v="USD"/>
    <n v="1447799054"/>
    <n v="1445203454"/>
    <b v="0"/>
    <n v="3"/>
    <b v="0"/>
    <s v="theater/plays"/>
    <n v="1.2E-2"/>
    <n v="20"/>
    <x v="1"/>
    <x v="6"/>
  </r>
  <r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2"/>
    <x v="0"/>
    <s v="USD"/>
    <n v="1458703740"/>
    <n v="1454453021"/>
    <b v="0"/>
    <n v="2"/>
    <b v="0"/>
    <s v="theater/plays"/>
    <n v="5.4999999999999997E-3"/>
    <n v="5.5"/>
    <x v="1"/>
    <x v="6"/>
  </r>
  <r>
    <x v="2"/>
    <x v="0"/>
    <s v="USD"/>
    <n v="1466278339"/>
    <n v="1463686339"/>
    <b v="0"/>
    <n v="5"/>
    <b v="0"/>
    <s v="theater/plays"/>
    <n v="0.1255"/>
    <n v="50.2"/>
    <x v="1"/>
    <x v="6"/>
  </r>
  <r>
    <x v="1"/>
    <x v="1"/>
    <s v="GBP"/>
    <n v="1410191405"/>
    <n v="1408031405"/>
    <b v="0"/>
    <n v="1"/>
    <b v="0"/>
    <s v="theater/musical"/>
    <n v="2E-3"/>
    <n v="10"/>
    <x v="1"/>
    <x v="40"/>
  </r>
  <r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1"/>
    <x v="0"/>
    <s v="USD"/>
    <n v="1404360478"/>
    <n v="1401768478"/>
    <b v="0"/>
    <n v="10"/>
    <b v="0"/>
    <s v="theater/musical"/>
    <n v="0.15"/>
    <n v="150"/>
    <x v="1"/>
    <x v="40"/>
  </r>
  <r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1"/>
    <x v="0"/>
    <s v="USD"/>
    <n v="1439522996"/>
    <n v="1435202996"/>
    <b v="0"/>
    <n v="0"/>
    <b v="0"/>
    <s v="theater/musical"/>
    <n v="0"/>
    <e v="#DIV/0!"/>
    <x v="1"/>
    <x v="40"/>
  </r>
  <r>
    <x v="1"/>
    <x v="0"/>
    <s v="USD"/>
    <n v="1444322535"/>
    <n v="1441730535"/>
    <b v="0"/>
    <n v="0"/>
    <b v="0"/>
    <s v="theater/musical"/>
    <n v="0"/>
    <e v="#DIV/0!"/>
    <x v="1"/>
    <x v="40"/>
  </r>
  <r>
    <x v="1"/>
    <x v="4"/>
    <s v="NZD"/>
    <n v="1422061200"/>
    <n v="1420244622"/>
    <b v="0"/>
    <n v="0"/>
    <b v="0"/>
    <s v="theater/musical"/>
    <n v="0"/>
    <e v="#DIV/0!"/>
    <x v="1"/>
    <x v="40"/>
  </r>
  <r>
    <x v="1"/>
    <x v="8"/>
    <s v="DKK"/>
    <n v="1472896800"/>
    <n v="1472804365"/>
    <b v="0"/>
    <n v="0"/>
    <b v="0"/>
    <s v="theater/musical"/>
    <n v="0"/>
    <e v="#DIV/0!"/>
    <x v="1"/>
    <x v="40"/>
  </r>
  <r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1"/>
    <x v="0"/>
    <s v="USD"/>
    <n v="1435636740"/>
    <n v="1433014746"/>
    <b v="0"/>
    <n v="1"/>
    <b v="0"/>
    <s v="theater/musical"/>
    <n v="5.5555555555555556E-4"/>
    <n v="10"/>
    <x v="1"/>
    <x v="40"/>
  </r>
  <r>
    <x v="1"/>
    <x v="1"/>
    <s v="GBP"/>
    <n v="1422218396"/>
    <n v="1419626396"/>
    <b v="0"/>
    <n v="0"/>
    <b v="0"/>
    <s v="theater/musical"/>
    <n v="0"/>
    <e v="#DIV/0!"/>
    <x v="1"/>
    <x v="40"/>
  </r>
  <r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1"/>
    <x v="0"/>
    <s v="USD"/>
    <n v="1487550399"/>
    <n v="1484958399"/>
    <b v="0"/>
    <n v="1"/>
    <b v="0"/>
    <s v="theater/musical"/>
    <n v="0.05"/>
    <n v="25"/>
    <x v="1"/>
    <x v="40"/>
  </r>
  <r>
    <x v="1"/>
    <x v="2"/>
    <s v="AUD"/>
    <n v="1454281380"/>
    <n v="1451950570"/>
    <b v="0"/>
    <n v="0"/>
    <b v="0"/>
    <s v="theater/musical"/>
    <n v="0"/>
    <e v="#DIV/0!"/>
    <x v="1"/>
    <x v="40"/>
  </r>
  <r>
    <x v="1"/>
    <x v="1"/>
    <s v="GBP"/>
    <n v="1409668069"/>
    <n v="1407076069"/>
    <b v="0"/>
    <n v="0"/>
    <b v="0"/>
    <s v="theater/musical"/>
    <n v="0"/>
    <e v="#DIV/0!"/>
    <x v="1"/>
    <x v="40"/>
  </r>
  <r>
    <x v="1"/>
    <x v="0"/>
    <s v="USD"/>
    <n v="1427479192"/>
    <n v="1425322792"/>
    <b v="0"/>
    <n v="0"/>
    <b v="0"/>
    <s v="theater/musical"/>
    <n v="0"/>
    <e v="#DIV/0!"/>
    <x v="1"/>
    <x v="40"/>
  </r>
  <r>
    <x v="1"/>
    <x v="0"/>
    <s v="USD"/>
    <n v="1462834191"/>
    <n v="1460242191"/>
    <b v="0"/>
    <n v="0"/>
    <b v="0"/>
    <s v="theater/musical"/>
    <n v="0"/>
    <e v="#DIV/0!"/>
    <x v="1"/>
    <x v="40"/>
  </r>
  <r>
    <x v="1"/>
    <x v="2"/>
    <s v="AUD"/>
    <n v="1418275702"/>
    <n v="1415683702"/>
    <b v="0"/>
    <n v="0"/>
    <b v="0"/>
    <s v="theater/musical"/>
    <n v="0"/>
    <e v="#DIV/0!"/>
    <x v="1"/>
    <x v="40"/>
  </r>
  <r>
    <x v="1"/>
    <x v="0"/>
    <s v="USD"/>
    <n v="1430517600"/>
    <n v="1426538129"/>
    <b v="0"/>
    <n v="2"/>
    <b v="0"/>
    <s v="theater/musical"/>
    <n v="1.7500000000000002E-2"/>
    <n v="17.5"/>
    <x v="1"/>
    <x v="40"/>
  </r>
  <r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2"/>
    <x v="0"/>
    <s v="USD"/>
    <n v="1439662344"/>
    <n v="1434478344"/>
    <b v="0"/>
    <n v="8"/>
    <b v="0"/>
    <s v="theater/plays"/>
    <n v="0.16826666666666668"/>
    <n v="315.5"/>
    <x v="1"/>
    <x v="6"/>
  </r>
  <r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2"/>
    <x v="0"/>
    <s v="USD"/>
    <n v="1408863600"/>
    <n v="1408203557"/>
    <b v="0"/>
    <n v="0"/>
    <b v="0"/>
    <s v="theater/plays"/>
    <n v="0"/>
    <e v="#DIV/0!"/>
    <x v="1"/>
    <x v="6"/>
  </r>
  <r>
    <x v="2"/>
    <x v="0"/>
    <s v="USD"/>
    <n v="1404194400"/>
    <n v="1400600840"/>
    <b v="0"/>
    <n v="84"/>
    <b v="0"/>
    <s v="theater/plays"/>
    <n v="0.2155"/>
    <n v="128.27380952380952"/>
    <x v="1"/>
    <x v="6"/>
  </r>
  <r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2"/>
    <x v="0"/>
    <s v="USD"/>
    <n v="1425103218"/>
    <n v="1422424818"/>
    <b v="0"/>
    <n v="1"/>
    <b v="0"/>
    <s v="theater/plays"/>
    <n v="0.05"/>
    <n v="50"/>
    <x v="1"/>
    <x v="6"/>
  </r>
  <r>
    <x v="2"/>
    <x v="0"/>
    <s v="USD"/>
    <n v="1402979778"/>
    <n v="1401770178"/>
    <b v="0"/>
    <n v="4"/>
    <b v="0"/>
    <s v="theater/plays"/>
    <n v="0.10625"/>
    <n v="42.5"/>
    <x v="1"/>
    <x v="6"/>
  </r>
  <r>
    <x v="2"/>
    <x v="4"/>
    <s v="NZD"/>
    <n v="1420750683"/>
    <n v="1418158683"/>
    <b v="0"/>
    <n v="10"/>
    <b v="0"/>
    <s v="theater/plays"/>
    <n v="0.17599999999999999"/>
    <n v="44"/>
    <x v="1"/>
    <x v="6"/>
  </r>
  <r>
    <x v="2"/>
    <x v="1"/>
    <s v="GBP"/>
    <n v="1439827200"/>
    <n v="1436355270"/>
    <b v="0"/>
    <n v="16"/>
    <b v="0"/>
    <s v="theater/plays"/>
    <n v="0.3256"/>
    <n v="50.875"/>
    <x v="1"/>
    <x v="6"/>
  </r>
  <r>
    <x v="2"/>
    <x v="0"/>
    <s v="USD"/>
    <n v="1407868561"/>
    <n v="1406140561"/>
    <b v="0"/>
    <n v="2"/>
    <b v="0"/>
    <s v="theater/plays"/>
    <n v="1.2500000000000001E-2"/>
    <n v="62.5"/>
    <x v="1"/>
    <x v="6"/>
  </r>
  <r>
    <x v="2"/>
    <x v="0"/>
    <s v="USD"/>
    <n v="1433988791"/>
    <n v="1431396791"/>
    <b v="0"/>
    <n v="5"/>
    <b v="0"/>
    <s v="theater/plays"/>
    <n v="5.3999999999999999E-2"/>
    <n v="27"/>
    <x v="1"/>
    <x v="6"/>
  </r>
  <r>
    <x v="2"/>
    <x v="0"/>
    <s v="USD"/>
    <n v="1450554599"/>
    <n v="1447098599"/>
    <b v="0"/>
    <n v="1"/>
    <b v="0"/>
    <s v="theater/plays"/>
    <n v="8.3333333333333332E-3"/>
    <n v="25"/>
    <x v="1"/>
    <x v="6"/>
  </r>
  <r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2"/>
    <x v="0"/>
    <s v="USD"/>
    <n v="1439581080"/>
    <n v="1435709765"/>
    <b v="0"/>
    <n v="0"/>
    <b v="0"/>
    <s v="theater/plays"/>
    <n v="0"/>
    <e v="#DIV/0!"/>
    <x v="1"/>
    <x v="6"/>
  </r>
  <r>
    <x v="2"/>
    <x v="0"/>
    <s v="USD"/>
    <n v="1429074240"/>
    <n v="1427866200"/>
    <b v="0"/>
    <n v="2"/>
    <b v="0"/>
    <s v="theater/plays"/>
    <n v="2.9999999999999997E-4"/>
    <n v="1.5"/>
    <x v="1"/>
    <x v="6"/>
  </r>
  <r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2"/>
    <x v="1"/>
    <s v="GBP"/>
    <n v="1435325100"/>
    <n v="1432072893"/>
    <b v="0"/>
    <n v="16"/>
    <b v="0"/>
    <s v="theater/plays"/>
    <n v="0.67333333333333334"/>
    <n v="63.125"/>
    <x v="1"/>
    <x v="6"/>
  </r>
  <r>
    <x v="2"/>
    <x v="0"/>
    <s v="USD"/>
    <n v="1414354080"/>
    <n v="1411587606"/>
    <b v="0"/>
    <n v="4"/>
    <b v="0"/>
    <s v="theater/plays"/>
    <n v="0.153"/>
    <n v="38.25"/>
    <x v="1"/>
    <x v="6"/>
  </r>
  <r>
    <x v="2"/>
    <x v="0"/>
    <s v="USD"/>
    <n v="1406603696"/>
    <n v="1405307696"/>
    <b v="0"/>
    <n v="4"/>
    <b v="0"/>
    <s v="theater/plays"/>
    <n v="8.666666666666667E-2"/>
    <n v="16.25"/>
    <x v="1"/>
    <x v="6"/>
  </r>
  <r>
    <x v="2"/>
    <x v="0"/>
    <s v="USD"/>
    <n v="1410424642"/>
    <n v="1407832642"/>
    <b v="0"/>
    <n v="4"/>
    <b v="0"/>
    <s v="theater/plays"/>
    <n v="2.2499999999999998E-3"/>
    <n v="33.75"/>
    <x v="1"/>
    <x v="6"/>
  </r>
  <r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2"/>
    <x v="0"/>
    <s v="USD"/>
    <n v="1429936500"/>
    <n v="1424759330"/>
    <b v="0"/>
    <n v="1"/>
    <b v="0"/>
    <s v="theater/plays"/>
    <n v="6.666666666666667E-5"/>
    <n v="1"/>
    <x v="1"/>
    <x v="6"/>
  </r>
  <r>
    <x v="2"/>
    <x v="0"/>
    <s v="USD"/>
    <n v="1448863449"/>
    <n v="1446267849"/>
    <b v="0"/>
    <n v="7"/>
    <b v="0"/>
    <s v="theater/plays"/>
    <n v="0.1"/>
    <n v="142.85714285714286"/>
    <x v="1"/>
    <x v="6"/>
  </r>
  <r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2"/>
    <x v="1"/>
    <s v="GBP"/>
    <n v="1464824309"/>
    <n v="1462232309"/>
    <b v="0"/>
    <n v="1"/>
    <b v="0"/>
    <s v="theater/plays"/>
    <n v="3.3333333333333335E-3"/>
    <n v="5"/>
    <x v="1"/>
    <x v="6"/>
  </r>
  <r>
    <x v="2"/>
    <x v="8"/>
    <s v="DKK"/>
    <n v="1464952752"/>
    <n v="1462360752"/>
    <b v="0"/>
    <n v="0"/>
    <b v="0"/>
    <s v="theater/plays"/>
    <n v="0"/>
    <e v="#DIV/0!"/>
    <x v="1"/>
    <x v="6"/>
  </r>
  <r>
    <x v="2"/>
    <x v="1"/>
    <s v="GBP"/>
    <n v="1410439161"/>
    <n v="1407847161"/>
    <b v="0"/>
    <n v="1"/>
    <b v="0"/>
    <s v="theater/plays"/>
    <n v="2.8571428571428571E-3"/>
    <n v="10"/>
    <x v="1"/>
    <x v="6"/>
  </r>
  <r>
    <x v="2"/>
    <x v="1"/>
    <s v="GBP"/>
    <n v="1407168000"/>
    <n v="1406131023"/>
    <b v="0"/>
    <n v="3"/>
    <b v="0"/>
    <s v="theater/plays"/>
    <n v="2E-3"/>
    <n v="40"/>
    <x v="1"/>
    <x v="6"/>
  </r>
  <r>
    <x v="2"/>
    <x v="1"/>
    <s v="GBP"/>
    <n v="1453075200"/>
    <n v="1450628773"/>
    <b v="0"/>
    <n v="3"/>
    <b v="0"/>
    <s v="theater/plays"/>
    <n v="1.7999999999999999E-2"/>
    <n v="30"/>
    <x v="1"/>
    <x v="6"/>
  </r>
  <r>
    <x v="2"/>
    <x v="1"/>
    <s v="GBP"/>
    <n v="1479032260"/>
    <n v="1476436660"/>
    <b v="0"/>
    <n v="3"/>
    <b v="0"/>
    <s v="theater/plays"/>
    <n v="5.3999999999999999E-2"/>
    <n v="45"/>
    <x v="1"/>
    <x v="6"/>
  </r>
  <r>
    <x v="2"/>
    <x v="1"/>
    <s v="GBP"/>
    <n v="1414346400"/>
    <n v="1413291655"/>
    <b v="0"/>
    <n v="0"/>
    <b v="0"/>
    <s v="theater/plays"/>
    <n v="0"/>
    <e v="#DIV/0!"/>
    <x v="1"/>
    <x v="6"/>
  </r>
  <r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2"/>
    <x v="0"/>
    <s v="USD"/>
    <n v="1403823722"/>
    <n v="1401231722"/>
    <b v="0"/>
    <n v="40"/>
    <b v="0"/>
    <s v="theater/plays"/>
    <n v="0.15266666666666667"/>
    <n v="57.25"/>
    <x v="1"/>
    <x v="6"/>
  </r>
  <r>
    <x v="2"/>
    <x v="0"/>
    <s v="USD"/>
    <n v="1406753639"/>
    <n v="1404161639"/>
    <b v="0"/>
    <n v="3"/>
    <b v="0"/>
    <s v="theater/plays"/>
    <n v="0.1"/>
    <n v="5"/>
    <x v="1"/>
    <x v="6"/>
  </r>
  <r>
    <x v="2"/>
    <x v="2"/>
    <s v="AUD"/>
    <n v="1419645748"/>
    <n v="1417053748"/>
    <b v="0"/>
    <n v="1"/>
    <b v="0"/>
    <s v="theater/plays"/>
    <n v="3.0000000000000001E-3"/>
    <n v="15"/>
    <x v="1"/>
    <x v="6"/>
  </r>
  <r>
    <x v="2"/>
    <x v="1"/>
    <s v="GBP"/>
    <n v="1407565504"/>
    <n v="1404973504"/>
    <b v="0"/>
    <n v="2"/>
    <b v="0"/>
    <s v="theater/plays"/>
    <n v="0.01"/>
    <n v="12.5"/>
    <x v="1"/>
    <x v="6"/>
  </r>
  <r>
    <x v="2"/>
    <x v="0"/>
    <s v="USD"/>
    <n v="1444971540"/>
    <n v="1442593427"/>
    <b v="0"/>
    <n v="7"/>
    <b v="0"/>
    <s v="theater/plays"/>
    <n v="0.13020000000000001"/>
    <n v="93"/>
    <x v="1"/>
    <x v="6"/>
  </r>
  <r>
    <x v="2"/>
    <x v="0"/>
    <s v="USD"/>
    <n v="1474228265"/>
    <n v="1471636265"/>
    <b v="0"/>
    <n v="14"/>
    <b v="0"/>
    <s v="theater/plays"/>
    <n v="2.265E-2"/>
    <n v="32.357142857142854"/>
    <x v="1"/>
    <x v="6"/>
  </r>
  <r>
    <x v="2"/>
    <x v="2"/>
    <s v="AUD"/>
    <n v="1459490400"/>
    <n v="1457078868"/>
    <b v="0"/>
    <n v="0"/>
    <b v="0"/>
    <s v="theater/plays"/>
    <n v="0"/>
    <e v="#DIV/0!"/>
    <x v="1"/>
    <x v="6"/>
  </r>
  <r>
    <x v="2"/>
    <x v="0"/>
    <s v="USD"/>
    <n v="1441510707"/>
    <n v="1439350707"/>
    <b v="0"/>
    <n v="0"/>
    <b v="0"/>
    <s v="theater/plays"/>
    <n v="0"/>
    <e v="#DIV/0!"/>
    <x v="1"/>
    <x v="6"/>
  </r>
  <r>
    <x v="2"/>
    <x v="0"/>
    <s v="USD"/>
    <n v="1458097364"/>
    <n v="1455508964"/>
    <b v="0"/>
    <n v="1"/>
    <b v="0"/>
    <s v="theater/plays"/>
    <n v="8.3333333333333331E-5"/>
    <n v="1"/>
    <x v="1"/>
    <x v="6"/>
  </r>
  <r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2"/>
    <x v="0"/>
    <s v="USD"/>
    <n v="1443704400"/>
    <n v="1439827639"/>
    <b v="0"/>
    <n v="12"/>
    <b v="0"/>
    <s v="theater/plays"/>
    <n v="0.11"/>
    <n v="45.833333333333336"/>
    <x v="1"/>
    <x v="6"/>
  </r>
  <r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2"/>
    <x v="0"/>
    <s v="USD"/>
    <n v="1480576720"/>
    <n v="1477981120"/>
    <b v="0"/>
    <n v="0"/>
    <b v="0"/>
    <s v="theater/plays"/>
    <n v="0"/>
    <e v="#DIV/0!"/>
    <x v="1"/>
    <x v="6"/>
  </r>
  <r>
    <x v="2"/>
    <x v="0"/>
    <s v="USD"/>
    <n v="1468249760"/>
    <n v="1465830560"/>
    <b v="0"/>
    <n v="10"/>
    <b v="0"/>
    <s v="theater/plays"/>
    <n v="0.86135181975736563"/>
    <n v="248.5"/>
    <x v="1"/>
    <x v="6"/>
  </r>
  <r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2"/>
    <x v="2"/>
    <s v="AUD"/>
    <n v="1412656200"/>
    <n v="1412328979"/>
    <b v="0"/>
    <n v="1"/>
    <b v="0"/>
    <s v="theater/plays"/>
    <n v="1E-3"/>
    <n v="5"/>
    <x v="1"/>
    <x v="6"/>
  </r>
  <r>
    <x v="2"/>
    <x v="0"/>
    <s v="USD"/>
    <n v="1420199351"/>
    <n v="1416311351"/>
    <b v="0"/>
    <n v="2"/>
    <b v="0"/>
    <s v="theater/plays"/>
    <n v="2.2000000000000001E-3"/>
    <n v="5.5"/>
    <x v="1"/>
    <x v="6"/>
  </r>
  <r>
    <x v="2"/>
    <x v="0"/>
    <s v="USD"/>
    <n v="1416877200"/>
    <n v="1414505137"/>
    <b v="0"/>
    <n v="2"/>
    <b v="0"/>
    <s v="theater/plays"/>
    <n v="9.0909090909090905E-3"/>
    <n v="25"/>
    <x v="1"/>
    <x v="6"/>
  </r>
  <r>
    <x v="2"/>
    <x v="0"/>
    <s v="USD"/>
    <n v="1434490914"/>
    <n v="1429306914"/>
    <b v="0"/>
    <n v="0"/>
    <b v="0"/>
    <s v="theater/plays"/>
    <n v="0"/>
    <e v="#DIV/0!"/>
    <x v="1"/>
    <x v="6"/>
  </r>
  <r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2"/>
    <x v="0"/>
    <s v="USD"/>
    <n v="1440690875"/>
    <n v="1438098875"/>
    <b v="0"/>
    <n v="0"/>
    <b v="0"/>
    <s v="theater/plays"/>
    <n v="0"/>
    <e v="#DIV/0!"/>
    <x v="1"/>
    <x v="6"/>
  </r>
  <r>
    <x v="2"/>
    <x v="0"/>
    <s v="USD"/>
    <n v="1431717268"/>
    <n v="1429125268"/>
    <b v="0"/>
    <n v="1"/>
    <b v="0"/>
    <s v="theater/plays"/>
    <n v="2.5000000000000001E-3"/>
    <n v="5"/>
    <x v="1"/>
    <x v="6"/>
  </r>
  <r>
    <x v="2"/>
    <x v="0"/>
    <s v="USD"/>
    <n v="1425110400"/>
    <n v="1422388822"/>
    <b v="0"/>
    <n v="5"/>
    <b v="0"/>
    <s v="theater/plays"/>
    <n v="3.2500000000000001E-2"/>
    <n v="39"/>
    <x v="1"/>
    <x v="6"/>
  </r>
  <r>
    <x v="2"/>
    <x v="0"/>
    <s v="USD"/>
    <n v="1475378744"/>
    <n v="1472786744"/>
    <b v="0"/>
    <n v="2"/>
    <b v="0"/>
    <s v="theater/plays"/>
    <n v="3.3666666666666664E-2"/>
    <n v="50.5"/>
    <x v="1"/>
    <x v="6"/>
  </r>
  <r>
    <x v="2"/>
    <x v="2"/>
    <s v="AUD"/>
    <n v="1410076123"/>
    <n v="1404892123"/>
    <b v="0"/>
    <n v="0"/>
    <b v="0"/>
    <s v="theater/plays"/>
    <n v="0"/>
    <e v="#DIV/0!"/>
    <x v="1"/>
    <x v="6"/>
  </r>
  <r>
    <x v="2"/>
    <x v="2"/>
    <s v="AUD"/>
    <n v="1423623221"/>
    <n v="1421031221"/>
    <b v="0"/>
    <n v="32"/>
    <b v="0"/>
    <s v="theater/plays"/>
    <n v="0.15770000000000001"/>
    <n v="49.28125"/>
    <x v="1"/>
    <x v="6"/>
  </r>
  <r>
    <x v="2"/>
    <x v="0"/>
    <s v="USD"/>
    <n v="1460140500"/>
    <n v="1457628680"/>
    <b v="0"/>
    <n v="1"/>
    <b v="0"/>
    <s v="theater/plays"/>
    <n v="6.2500000000000003E-3"/>
    <n v="25"/>
    <x v="1"/>
    <x v="6"/>
  </r>
  <r>
    <x v="2"/>
    <x v="17"/>
    <s v="EUR"/>
    <n v="1462301342"/>
    <n v="1457120942"/>
    <b v="0"/>
    <n v="1"/>
    <b v="0"/>
    <s v="theater/plays"/>
    <n v="5.0000000000000004E-6"/>
    <n v="1"/>
    <x v="1"/>
    <x v="6"/>
  </r>
  <r>
    <x v="2"/>
    <x v="0"/>
    <s v="USD"/>
    <n v="1445885890"/>
    <n v="1440701890"/>
    <b v="0"/>
    <n v="1"/>
    <b v="0"/>
    <s v="theater/plays"/>
    <n v="9.6153846153846159E-4"/>
    <n v="25"/>
    <x v="1"/>
    <x v="6"/>
  </r>
  <r>
    <x v="2"/>
    <x v="0"/>
    <s v="USD"/>
    <n v="1469834940"/>
    <n v="1467162586"/>
    <b v="0"/>
    <n v="0"/>
    <b v="0"/>
    <s v="theater/plays"/>
    <n v="0"/>
    <e v="#DIV/0!"/>
    <x v="1"/>
    <x v="6"/>
  </r>
  <r>
    <x v="2"/>
    <x v="5"/>
    <s v="CAD"/>
    <n v="1405352264"/>
    <n v="1400168264"/>
    <b v="0"/>
    <n v="0"/>
    <b v="0"/>
    <s v="theater/plays"/>
    <n v="0"/>
    <e v="#DIV/0!"/>
    <x v="1"/>
    <x v="6"/>
  </r>
  <r>
    <x v="2"/>
    <x v="0"/>
    <s v="USD"/>
    <n v="1448745741"/>
    <n v="1446150141"/>
    <b v="0"/>
    <n v="8"/>
    <b v="0"/>
    <s v="theater/plays"/>
    <n v="0.24285714285714285"/>
    <n v="53.125"/>
    <x v="1"/>
    <x v="6"/>
  </r>
  <r>
    <x v="2"/>
    <x v="0"/>
    <s v="USD"/>
    <n v="1461543600"/>
    <n v="1459203727"/>
    <b v="0"/>
    <n v="0"/>
    <b v="0"/>
    <s v="theater/plays"/>
    <n v="0"/>
    <e v="#DIV/0!"/>
    <x v="1"/>
    <x v="6"/>
  </r>
  <r>
    <x v="2"/>
    <x v="0"/>
    <s v="USD"/>
    <n v="1468020354"/>
    <n v="1464045954"/>
    <b v="0"/>
    <n v="1"/>
    <b v="0"/>
    <s v="theater/plays"/>
    <n v="2.5000000000000001E-4"/>
    <n v="7"/>
    <x v="1"/>
    <x v="6"/>
  </r>
  <r>
    <x v="2"/>
    <x v="0"/>
    <s v="USD"/>
    <n v="1406988000"/>
    <n v="1403822912"/>
    <b v="0"/>
    <n v="16"/>
    <b v="0"/>
    <s v="theater/plays"/>
    <n v="0.32050000000000001"/>
    <n v="40.0625"/>
    <x v="1"/>
    <x v="6"/>
  </r>
  <r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2"/>
    <x v="0"/>
    <s v="USD"/>
    <n v="1451852256"/>
    <n v="1449260256"/>
    <b v="0"/>
    <n v="4"/>
    <b v="0"/>
    <s v="theater/plays"/>
    <n v="1.4999999999999999E-2"/>
    <n v="11.25"/>
    <x v="1"/>
    <x v="6"/>
  </r>
  <r>
    <x v="2"/>
    <x v="1"/>
    <s v="GBP"/>
    <n v="1399584210"/>
    <n v="1397683410"/>
    <b v="0"/>
    <n v="2"/>
    <b v="0"/>
    <s v="theater/plays"/>
    <n v="4.1999999999999997E-3"/>
    <n v="10.5"/>
    <x v="1"/>
    <x v="6"/>
  </r>
  <r>
    <x v="2"/>
    <x v="1"/>
    <s v="GBP"/>
    <n v="1448722494"/>
    <n v="1446562494"/>
    <b v="0"/>
    <n v="3"/>
    <b v="0"/>
    <s v="theater/plays"/>
    <n v="3.214285714285714E-2"/>
    <n v="15"/>
    <x v="1"/>
    <x v="6"/>
  </r>
  <r>
    <x v="2"/>
    <x v="5"/>
    <s v="CAD"/>
    <n v="1447821717"/>
    <n v="1445226117"/>
    <b v="0"/>
    <n v="0"/>
    <b v="0"/>
    <s v="theater/plays"/>
    <n v="0"/>
    <e v="#DIV/0!"/>
    <x v="1"/>
    <x v="6"/>
  </r>
  <r>
    <x v="2"/>
    <x v="0"/>
    <s v="USD"/>
    <n v="1429460386"/>
    <n v="1424279986"/>
    <b v="0"/>
    <n v="3"/>
    <b v="0"/>
    <s v="theater/plays"/>
    <n v="6.3E-2"/>
    <n v="42"/>
    <x v="1"/>
    <x v="6"/>
  </r>
  <r>
    <x v="2"/>
    <x v="0"/>
    <s v="USD"/>
    <n v="1460608780"/>
    <n v="1455428380"/>
    <b v="0"/>
    <n v="4"/>
    <b v="0"/>
    <s v="theater/plays"/>
    <n v="0.14249999999999999"/>
    <n v="71.25"/>
    <x v="1"/>
    <x v="6"/>
  </r>
  <r>
    <x v="2"/>
    <x v="0"/>
    <s v="USD"/>
    <n v="1406170740"/>
    <n v="1402506278"/>
    <b v="0"/>
    <n v="2"/>
    <b v="0"/>
    <s v="theater/plays"/>
    <n v="6.0000000000000001E-3"/>
    <n v="22.5"/>
    <x v="1"/>
    <x v="6"/>
  </r>
  <r>
    <x v="2"/>
    <x v="0"/>
    <s v="USD"/>
    <n v="1488783507"/>
    <n v="1486191507"/>
    <b v="0"/>
    <n v="10"/>
    <b v="0"/>
    <s v="theater/plays"/>
    <n v="0.2411764705882353"/>
    <n v="41"/>
    <x v="1"/>
    <x v="6"/>
  </r>
  <r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2"/>
    <x v="0"/>
    <s v="USD"/>
    <n v="1460925811"/>
    <n v="1458333811"/>
    <b v="0"/>
    <n v="2"/>
    <b v="0"/>
    <s v="theater/plays"/>
    <n v="7.3333333333333334E-4"/>
    <n v="5.5"/>
    <x v="1"/>
    <x v="6"/>
  </r>
  <r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2"/>
    <x v="0"/>
    <s v="USD"/>
    <n v="1423186634"/>
    <n v="1418002634"/>
    <b v="0"/>
    <n v="8"/>
    <b v="0"/>
    <s v="theater/plays"/>
    <n v="0.21099999999999999"/>
    <n v="26.375"/>
    <x v="1"/>
    <x v="6"/>
  </r>
  <r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2"/>
    <x v="1"/>
    <s v="GBP"/>
    <n v="1464872848"/>
    <n v="1462280848"/>
    <b v="0"/>
    <n v="11"/>
    <b v="0"/>
    <s v="theater/plays"/>
    <n v="0.32"/>
    <n v="29.09090909090909"/>
    <x v="1"/>
    <x v="6"/>
  </r>
  <r>
    <x v="2"/>
    <x v="0"/>
    <s v="USD"/>
    <n v="1468442898"/>
    <n v="1465850898"/>
    <b v="0"/>
    <n v="0"/>
    <b v="0"/>
    <s v="theater/plays"/>
    <n v="0"/>
    <e v="#DIV/0!"/>
    <x v="1"/>
    <x v="6"/>
  </r>
  <r>
    <x v="2"/>
    <x v="0"/>
    <s v="USD"/>
    <n v="1406876400"/>
    <n v="1405024561"/>
    <b v="0"/>
    <n v="10"/>
    <b v="0"/>
    <s v="theater/plays"/>
    <n v="0.47692307692307695"/>
    <n v="62"/>
    <x v="1"/>
    <x v="6"/>
  </r>
  <r>
    <x v="2"/>
    <x v="0"/>
    <s v="USD"/>
    <n v="1469213732"/>
    <n v="1466621732"/>
    <b v="0"/>
    <n v="6"/>
    <b v="0"/>
    <s v="theater/plays"/>
    <n v="1.4500000000000001E-2"/>
    <n v="217.5"/>
    <x v="1"/>
    <x v="6"/>
  </r>
  <r>
    <x v="2"/>
    <x v="0"/>
    <s v="USD"/>
    <n v="1422717953"/>
    <n v="1417533953"/>
    <b v="0"/>
    <n v="8"/>
    <b v="0"/>
    <s v="theater/plays"/>
    <n v="0.107"/>
    <n v="26.75"/>
    <x v="1"/>
    <x v="6"/>
  </r>
  <r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2"/>
    <x v="0"/>
    <s v="USD"/>
    <n v="1404570147"/>
    <n v="1401978147"/>
    <b v="0"/>
    <n v="7"/>
    <b v="0"/>
    <s v="theater/plays"/>
    <n v="0.18"/>
    <n v="64.285714285714292"/>
    <x v="1"/>
    <x v="6"/>
  </r>
  <r>
    <x v="2"/>
    <x v="0"/>
    <s v="USD"/>
    <n v="1468729149"/>
    <n v="1463545149"/>
    <b v="0"/>
    <n v="7"/>
    <b v="0"/>
    <s v="theater/plays"/>
    <n v="4.0833333333333333E-2"/>
    <n v="175"/>
    <x v="1"/>
    <x v="6"/>
  </r>
  <r>
    <x v="2"/>
    <x v="1"/>
    <s v="GBP"/>
    <n v="1436297180"/>
    <n v="1431113180"/>
    <b v="0"/>
    <n v="5"/>
    <b v="0"/>
    <s v="theater/plays"/>
    <n v="0.2"/>
    <n v="34"/>
    <x v="1"/>
    <x v="6"/>
  </r>
  <r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2"/>
    <x v="1"/>
    <s v="GBP"/>
    <n v="1415404800"/>
    <n v="1412809644"/>
    <b v="0"/>
    <n v="10"/>
    <b v="0"/>
    <s v="theater/plays"/>
    <n v="6.3333333333333339E-2"/>
    <n v="9.5"/>
    <x v="1"/>
    <x v="6"/>
  </r>
  <r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2"/>
    <x v="1"/>
    <s v="GBP"/>
    <n v="1400278290"/>
    <n v="1399414290"/>
    <b v="0"/>
    <n v="13"/>
    <b v="0"/>
    <s v="theater/plays"/>
    <n v="0.3775"/>
    <n v="11.615384615384615"/>
    <x v="1"/>
    <x v="6"/>
  </r>
  <r>
    <x v="2"/>
    <x v="0"/>
    <s v="USD"/>
    <n v="1440813413"/>
    <n v="1439517413"/>
    <b v="0"/>
    <n v="4"/>
    <b v="0"/>
    <s v="theater/plays"/>
    <n v="2.1333333333333333E-2"/>
    <n v="8"/>
    <x v="1"/>
    <x v="6"/>
  </r>
  <r>
    <x v="2"/>
    <x v="0"/>
    <s v="USD"/>
    <n v="1447009181"/>
    <n v="1444413581"/>
    <b v="0"/>
    <n v="0"/>
    <b v="0"/>
    <s v="theater/plays"/>
    <n v="0"/>
    <e v="#DIV/0!"/>
    <x v="1"/>
    <x v="6"/>
  </r>
  <r>
    <x v="2"/>
    <x v="1"/>
    <s v="GBP"/>
    <n v="1456934893"/>
    <n v="1454342893"/>
    <b v="0"/>
    <n v="3"/>
    <b v="0"/>
    <s v="theater/plays"/>
    <n v="4.1818181818181817E-2"/>
    <n v="23"/>
    <x v="1"/>
    <x v="6"/>
  </r>
  <r>
    <x v="2"/>
    <x v="0"/>
    <s v="USD"/>
    <n v="1433086082"/>
    <n v="1430494082"/>
    <b v="0"/>
    <n v="1"/>
    <b v="0"/>
    <s v="theater/plays"/>
    <n v="0.2"/>
    <n v="100"/>
    <x v="1"/>
    <x v="6"/>
  </r>
  <r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2"/>
    <x v="0"/>
    <s v="USD"/>
    <n v="1431549912"/>
    <n v="1428957912"/>
    <b v="0"/>
    <n v="1"/>
    <b v="0"/>
    <s v="theater/plays"/>
    <n v="6.0000000000000002E-5"/>
    <n v="3"/>
    <x v="1"/>
    <x v="6"/>
  </r>
  <r>
    <x v="2"/>
    <x v="0"/>
    <s v="USD"/>
    <n v="1405761690"/>
    <n v="1403169690"/>
    <b v="0"/>
    <n v="1"/>
    <b v="0"/>
    <s v="theater/plays"/>
    <n v="2.5000000000000001E-3"/>
    <n v="5"/>
    <x v="1"/>
    <x v="6"/>
  </r>
  <r>
    <x v="2"/>
    <x v="1"/>
    <s v="GBP"/>
    <n v="1423913220"/>
    <n v="1421339077"/>
    <b v="0"/>
    <n v="4"/>
    <b v="0"/>
    <s v="theater/plays"/>
    <n v="0.35"/>
    <n v="17.5"/>
    <x v="1"/>
    <x v="6"/>
  </r>
  <r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2"/>
    <x v="1"/>
    <s v="GBP"/>
    <n v="1428222221"/>
    <n v="1425633821"/>
    <b v="0"/>
    <n v="0"/>
    <b v="0"/>
    <s v="theater/plays"/>
    <n v="0"/>
    <e v="#DIV/0!"/>
    <x v="1"/>
    <x v="6"/>
  </r>
  <r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2"/>
    <x v="0"/>
    <s v="USD"/>
    <n v="1462631358"/>
    <n v="1457450958"/>
    <b v="0"/>
    <n v="1"/>
    <b v="0"/>
    <s v="theater/plays"/>
    <n v="1.25E-3"/>
    <n v="10"/>
    <x v="1"/>
    <x v="6"/>
  </r>
  <r>
    <x v="2"/>
    <x v="1"/>
    <s v="GBP"/>
    <n v="1488394800"/>
    <n v="1486681708"/>
    <b v="0"/>
    <n v="14"/>
    <b v="0"/>
    <s v="theater/plays"/>
    <n v="0.3775"/>
    <n v="32.357142857142854"/>
    <x v="1"/>
    <x v="6"/>
  </r>
  <r>
    <x v="2"/>
    <x v="0"/>
    <s v="USD"/>
    <n v="1411779761"/>
    <n v="1409187761"/>
    <b v="0"/>
    <n v="4"/>
    <b v="0"/>
    <s v="theater/plays"/>
    <n v="1.84E-2"/>
    <n v="5.75"/>
    <x v="1"/>
    <x v="6"/>
  </r>
  <r>
    <x v="2"/>
    <x v="0"/>
    <s v="USD"/>
    <n v="1424009147"/>
    <n v="1421417147"/>
    <b v="0"/>
    <n v="2"/>
    <b v="0"/>
    <s v="theater/plays"/>
    <n v="0.10050000000000001"/>
    <n v="100.5"/>
    <x v="1"/>
    <x v="6"/>
  </r>
  <r>
    <x v="2"/>
    <x v="0"/>
    <s v="USD"/>
    <n v="1412740457"/>
    <n v="1410148457"/>
    <b v="0"/>
    <n v="1"/>
    <b v="0"/>
    <s v="theater/plays"/>
    <n v="2E-3"/>
    <n v="1"/>
    <x v="1"/>
    <x v="6"/>
  </r>
  <r>
    <x v="2"/>
    <x v="0"/>
    <s v="USD"/>
    <n v="1413832985"/>
    <n v="1408648985"/>
    <b v="0"/>
    <n v="2"/>
    <b v="0"/>
    <s v="theater/plays"/>
    <n v="1.3333333333333334E-2"/>
    <n v="20"/>
    <x v="1"/>
    <x v="6"/>
  </r>
  <r>
    <x v="2"/>
    <x v="0"/>
    <s v="USD"/>
    <n v="1455647587"/>
    <n v="1453487587"/>
    <b v="0"/>
    <n v="1"/>
    <b v="0"/>
    <s v="theater/plays"/>
    <n v="6.666666666666667E-5"/>
    <n v="2"/>
    <x v="1"/>
    <x v="6"/>
  </r>
  <r>
    <x v="2"/>
    <x v="0"/>
    <s v="USD"/>
    <n v="1409070480"/>
    <n v="1406572381"/>
    <b v="0"/>
    <n v="1"/>
    <b v="0"/>
    <s v="theater/plays"/>
    <n v="2.5000000000000001E-3"/>
    <n v="5"/>
    <x v="1"/>
    <x v="6"/>
  </r>
  <r>
    <x v="2"/>
    <x v="1"/>
    <s v="GBP"/>
    <n v="1437606507"/>
    <n v="1435014507"/>
    <b v="0"/>
    <n v="4"/>
    <b v="0"/>
    <s v="theater/plays"/>
    <n v="0.06"/>
    <n v="15"/>
    <x v="1"/>
    <x v="6"/>
  </r>
  <r>
    <x v="2"/>
    <x v="1"/>
    <s v="GBP"/>
    <n v="1410281360"/>
    <n v="1406825360"/>
    <b v="0"/>
    <n v="3"/>
    <b v="0"/>
    <s v="theater/plays"/>
    <n v="3.8860103626943004E-2"/>
    <n v="25"/>
    <x v="1"/>
    <x v="6"/>
  </r>
  <r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2"/>
    <x v="1"/>
    <s v="GBP"/>
    <n v="1422450278"/>
    <n v="1419858278"/>
    <b v="0"/>
    <n v="4"/>
    <b v="0"/>
    <s v="theater/plays"/>
    <n v="7.5999999999999998E-2"/>
    <n v="4.75"/>
    <x v="1"/>
    <x v="6"/>
  </r>
  <r>
    <x v="2"/>
    <x v="1"/>
    <s v="GBP"/>
    <n v="1430571849"/>
    <n v="1427979849"/>
    <b v="0"/>
    <n v="0"/>
    <b v="0"/>
    <s v="theater/plays"/>
    <n v="0"/>
    <e v="#DIV/0!"/>
    <x v="1"/>
    <x v="6"/>
  </r>
  <r>
    <x v="2"/>
    <x v="0"/>
    <s v="USD"/>
    <n v="1424070823"/>
    <n v="1421478823"/>
    <b v="0"/>
    <n v="2"/>
    <b v="0"/>
    <s v="theater/plays"/>
    <n v="1.2999999999999999E-2"/>
    <n v="13"/>
    <x v="1"/>
    <x v="6"/>
  </r>
  <r>
    <x v="2"/>
    <x v="0"/>
    <s v="USD"/>
    <n v="1457157269"/>
    <n v="1455861269"/>
    <b v="0"/>
    <n v="0"/>
    <b v="0"/>
    <s v="theater/plays"/>
    <n v="0"/>
    <e v="#DIV/0!"/>
    <x v="1"/>
    <x v="6"/>
  </r>
  <r>
    <x v="2"/>
    <x v="0"/>
    <s v="USD"/>
    <n v="1437331463"/>
    <n v="1434739463"/>
    <b v="0"/>
    <n v="1"/>
    <b v="0"/>
    <s v="theater/plays"/>
    <n v="1.4285714285714287E-4"/>
    <n v="1"/>
    <x v="1"/>
    <x v="6"/>
  </r>
  <r>
    <x v="2"/>
    <x v="1"/>
    <s v="GBP"/>
    <n v="1410987400"/>
    <n v="1408395400"/>
    <b v="0"/>
    <n v="7"/>
    <b v="0"/>
    <s v="theater/plays"/>
    <n v="0.14000000000000001"/>
    <n v="10"/>
    <x v="1"/>
    <x v="6"/>
  </r>
  <r>
    <x v="2"/>
    <x v="0"/>
    <s v="USD"/>
    <n v="1409846874"/>
    <n v="1407254874"/>
    <b v="0"/>
    <n v="2"/>
    <b v="0"/>
    <s v="theater/plays"/>
    <n v="1.0500000000000001E-2"/>
    <n v="52.5"/>
    <x v="1"/>
    <x v="6"/>
  </r>
  <r>
    <x v="2"/>
    <x v="1"/>
    <s v="GBP"/>
    <n v="1475877108"/>
    <n v="1473285108"/>
    <b v="0"/>
    <n v="4"/>
    <b v="0"/>
    <s v="theater/plays"/>
    <n v="8.666666666666667E-2"/>
    <n v="32.5"/>
    <x v="1"/>
    <x v="6"/>
  </r>
  <r>
    <x v="2"/>
    <x v="0"/>
    <s v="USD"/>
    <n v="1460737680"/>
    <n v="1455725596"/>
    <b v="0"/>
    <n v="4"/>
    <b v="0"/>
    <s v="theater/plays"/>
    <n v="8.2857142857142851E-3"/>
    <n v="7.25"/>
    <x v="1"/>
    <x v="6"/>
  </r>
  <r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2"/>
    <x v="0"/>
    <s v="USD"/>
    <n v="1414360358"/>
    <n v="1409176358"/>
    <b v="0"/>
    <n v="2"/>
    <b v="0"/>
    <s v="theater/plays"/>
    <n v="8.3333333333333332E-3"/>
    <n v="62.5"/>
    <x v="1"/>
    <x v="6"/>
  </r>
  <r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2"/>
    <x v="0"/>
    <s v="USD"/>
    <n v="1458860363"/>
    <n v="1454975963"/>
    <b v="0"/>
    <n v="0"/>
    <b v="0"/>
    <s v="theater/plays"/>
    <n v="0"/>
    <e v="#DIV/0!"/>
    <x v="1"/>
    <x v="6"/>
  </r>
  <r>
    <x v="2"/>
    <x v="0"/>
    <s v="USD"/>
    <n v="1441037097"/>
    <n v="1438445097"/>
    <b v="0"/>
    <n v="1"/>
    <b v="0"/>
    <s v="theater/plays"/>
    <n v="1.2500000000000001E-2"/>
    <n v="10"/>
    <x v="1"/>
    <x v="6"/>
  </r>
  <r>
    <x v="2"/>
    <x v="6"/>
    <s v="EUR"/>
    <n v="1437889336"/>
    <n v="1432705336"/>
    <b v="0"/>
    <n v="4"/>
    <b v="0"/>
    <s v="theater/plays"/>
    <n v="0.05"/>
    <n v="62.5"/>
    <x v="1"/>
    <x v="6"/>
  </r>
  <r>
    <x v="2"/>
    <x v="0"/>
    <s v="USD"/>
    <n v="1449247439"/>
    <n v="1444059839"/>
    <b v="0"/>
    <n v="0"/>
    <b v="0"/>
    <s v="theater/plays"/>
    <n v="0"/>
    <e v="#DIV/0!"/>
    <x v="1"/>
    <x v="6"/>
  </r>
  <r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2"/>
    <x v="0"/>
    <s v="USD"/>
    <n v="1402007500"/>
    <n v="1399415500"/>
    <b v="0"/>
    <n v="11"/>
    <b v="0"/>
    <s v="theater/plays"/>
    <n v="0.28050000000000003"/>
    <n v="51"/>
    <x v="1"/>
    <x v="6"/>
  </r>
  <r>
    <x v="2"/>
    <x v="0"/>
    <s v="USD"/>
    <n v="1450053370"/>
    <n v="1447461370"/>
    <b v="0"/>
    <n v="0"/>
    <b v="0"/>
    <s v="theater/plays"/>
    <n v="0"/>
    <e v="#DIV/0!"/>
    <x v="1"/>
    <x v="6"/>
  </r>
  <r>
    <x v="2"/>
    <x v="0"/>
    <s v="USD"/>
    <n v="1454525340"/>
    <n v="1452008599"/>
    <b v="0"/>
    <n v="6"/>
    <b v="0"/>
    <s v="theater/plays"/>
    <n v="0.16"/>
    <n v="66.666666666666671"/>
    <x v="1"/>
    <x v="6"/>
  </r>
  <r>
    <x v="2"/>
    <x v="0"/>
    <s v="USD"/>
    <n v="1418914964"/>
    <n v="1414591364"/>
    <b v="0"/>
    <n v="0"/>
    <b v="0"/>
    <s v="theater/plays"/>
    <n v="0"/>
    <e v="#DIV/0!"/>
    <x v="1"/>
    <x v="6"/>
  </r>
  <r>
    <x v="2"/>
    <x v="0"/>
    <s v="USD"/>
    <n v="1450211116"/>
    <n v="1445023516"/>
    <b v="0"/>
    <n v="7"/>
    <b v="0"/>
    <s v="theater/plays"/>
    <n v="6.8287037037037035E-2"/>
    <n v="59"/>
    <x v="1"/>
    <x v="6"/>
  </r>
  <r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2"/>
    <x v="0"/>
    <s v="USD"/>
    <n v="1428097450"/>
    <n v="1425509050"/>
    <b v="0"/>
    <n v="2"/>
    <b v="0"/>
    <s v="theater/plays"/>
    <n v="1.4814814814814815E-2"/>
    <n v="100"/>
    <x v="1"/>
    <x v="6"/>
  </r>
  <r>
    <x v="2"/>
    <x v="0"/>
    <s v="USD"/>
    <n v="1413925887"/>
    <n v="1411333887"/>
    <b v="0"/>
    <n v="25"/>
    <b v="0"/>
    <s v="theater/plays"/>
    <n v="0.36849999999999999"/>
    <n v="147.4"/>
    <x v="1"/>
    <x v="6"/>
  </r>
  <r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2"/>
    <x v="0"/>
    <s v="USD"/>
    <n v="1464099900"/>
    <n v="1462585315"/>
    <b v="0"/>
    <n v="2"/>
    <b v="0"/>
    <s v="theater/plays"/>
    <n v="0.11428571428571428"/>
    <n v="40"/>
    <x v="1"/>
    <x v="6"/>
  </r>
  <r>
    <x v="2"/>
    <x v="0"/>
    <s v="USD"/>
    <n v="1413573010"/>
    <n v="1408389010"/>
    <b v="0"/>
    <n v="4"/>
    <b v="0"/>
    <s v="theater/plays"/>
    <n v="0.12039999999999999"/>
    <n v="75.25"/>
    <x v="1"/>
    <x v="6"/>
  </r>
  <r>
    <x v="2"/>
    <x v="0"/>
    <s v="USD"/>
    <n v="1448949540"/>
    <n v="1446048367"/>
    <b v="0"/>
    <n v="5"/>
    <b v="0"/>
    <s v="theater/plays"/>
    <n v="0.6"/>
    <n v="60"/>
    <x v="1"/>
    <x v="6"/>
  </r>
  <r>
    <x v="2"/>
    <x v="0"/>
    <s v="USD"/>
    <n v="1437188400"/>
    <n v="1432100004"/>
    <b v="0"/>
    <n v="2"/>
    <b v="0"/>
    <s v="theater/plays"/>
    <n v="0.3125"/>
    <n v="1250"/>
    <x v="1"/>
    <x v="6"/>
  </r>
  <r>
    <x v="2"/>
    <x v="1"/>
    <s v="GBP"/>
    <n v="1473160954"/>
    <n v="1467976954"/>
    <b v="0"/>
    <n v="2"/>
    <b v="0"/>
    <s v="theater/plays"/>
    <n v="4.1999999999999997E-3"/>
    <n v="10.5"/>
    <x v="1"/>
    <x v="6"/>
  </r>
  <r>
    <x v="2"/>
    <x v="0"/>
    <s v="USD"/>
    <n v="1421781360"/>
    <n v="1419213664"/>
    <b v="0"/>
    <n v="3"/>
    <b v="0"/>
    <s v="theater/plays"/>
    <n v="2.0999999999999999E-3"/>
    <n v="7"/>
    <x v="1"/>
    <x v="6"/>
  </r>
  <r>
    <x v="2"/>
    <x v="5"/>
    <s v="CAD"/>
    <n v="1416524325"/>
    <n v="1415228325"/>
    <b v="0"/>
    <n v="0"/>
    <b v="0"/>
    <s v="theater/plays"/>
    <n v="0"/>
    <e v="#DIV/0!"/>
    <x v="1"/>
    <x v="6"/>
  </r>
  <r>
    <x v="2"/>
    <x v="0"/>
    <s v="USD"/>
    <n v="1428642000"/>
    <n v="1426050982"/>
    <b v="0"/>
    <n v="4"/>
    <b v="0"/>
    <s v="theater/plays"/>
    <n v="0.375"/>
    <n v="56.25"/>
    <x v="1"/>
    <x v="6"/>
  </r>
  <r>
    <x v="2"/>
    <x v="2"/>
    <s v="AUD"/>
    <n v="1408596589"/>
    <n v="1406004589"/>
    <b v="0"/>
    <n v="1"/>
    <b v="0"/>
    <s v="theater/plays"/>
    <n v="2.0000000000000001E-4"/>
    <n v="1"/>
    <x v="1"/>
    <x v="6"/>
  </r>
  <r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2"/>
    <x v="0"/>
    <s v="USD"/>
    <n v="1420938000"/>
    <n v="1418862743"/>
    <b v="0"/>
    <n v="4"/>
    <b v="0"/>
    <s v="theater/plays"/>
    <n v="2.1999999999999999E-2"/>
    <n v="27.5"/>
    <x v="1"/>
    <x v="6"/>
  </r>
  <r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2"/>
    <x v="0"/>
    <s v="USD"/>
    <n v="1436914815"/>
    <n v="1434322815"/>
    <b v="0"/>
    <n v="1"/>
    <b v="0"/>
    <s v="theater/plays"/>
    <n v="8.0000000000000004E-4"/>
    <n v="16"/>
    <x v="1"/>
    <x v="6"/>
  </r>
  <r>
    <x v="2"/>
    <x v="0"/>
    <s v="USD"/>
    <n v="1414077391"/>
    <n v="1411485391"/>
    <b v="0"/>
    <n v="1"/>
    <b v="0"/>
    <s v="theater/plays"/>
    <n v="6.6666666666666664E-4"/>
    <n v="1"/>
    <x v="1"/>
    <x v="6"/>
  </r>
  <r>
    <x v="2"/>
    <x v="0"/>
    <s v="USD"/>
    <n v="1399618380"/>
    <n v="1399058797"/>
    <b v="0"/>
    <n v="0"/>
    <b v="0"/>
    <s v="theater/plays"/>
    <n v="0"/>
    <e v="#DIV/0!"/>
    <x v="1"/>
    <x v="6"/>
  </r>
  <r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2"/>
    <x v="1"/>
    <s v="GBP"/>
    <n v="1416081600"/>
    <n v="1413477228"/>
    <b v="0"/>
    <n v="2"/>
    <b v="0"/>
    <s v="theater/plays"/>
    <n v="0.22"/>
    <n v="55"/>
    <x v="1"/>
    <x v="6"/>
  </r>
  <r>
    <x v="2"/>
    <x v="0"/>
    <s v="USD"/>
    <n v="1475294400"/>
    <n v="1472674285"/>
    <b v="0"/>
    <n v="0"/>
    <b v="0"/>
    <s v="theater/plays"/>
    <n v="0"/>
    <e v="#DIV/0!"/>
    <x v="1"/>
    <x v="6"/>
  </r>
  <r>
    <x v="2"/>
    <x v="1"/>
    <s v="GBP"/>
    <n v="1403192031"/>
    <n v="1400600031"/>
    <b v="0"/>
    <n v="21"/>
    <b v="0"/>
    <s v="theater/plays"/>
    <n v="0.1762"/>
    <n v="41.952380952380949"/>
    <x v="1"/>
    <x v="6"/>
  </r>
  <r>
    <x v="2"/>
    <x v="0"/>
    <s v="USD"/>
    <n v="1467575940"/>
    <n v="1465856639"/>
    <b v="0"/>
    <n v="9"/>
    <b v="0"/>
    <s v="theater/plays"/>
    <n v="0.53"/>
    <n v="88.333333333333329"/>
    <x v="1"/>
    <x v="6"/>
  </r>
  <r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2"/>
    <x v="0"/>
    <s v="USD"/>
    <n v="1459483140"/>
    <n v="1458178044"/>
    <b v="0"/>
    <n v="4"/>
    <b v="0"/>
    <s v="theater/plays"/>
    <n v="2.5333333333333333E-2"/>
    <n v="23.75"/>
    <x v="1"/>
    <x v="6"/>
  </r>
  <r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2"/>
    <x v="5"/>
    <s v="CAD"/>
    <n v="1403539200"/>
    <n v="1400604056"/>
    <b v="0"/>
    <n v="5"/>
    <b v="0"/>
    <s v="theater/plays"/>
    <n v="2.8500000000000001E-2"/>
    <n v="57"/>
    <x v="1"/>
    <x v="6"/>
  </r>
  <r>
    <x v="2"/>
    <x v="0"/>
    <s v="USD"/>
    <n v="1461205423"/>
    <n v="1456025023"/>
    <b v="0"/>
    <n v="0"/>
    <b v="0"/>
    <s v="theater/plays"/>
    <n v="0"/>
    <e v="#DIV/0!"/>
    <x v="1"/>
    <x v="6"/>
  </r>
  <r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2"/>
    <x v="1"/>
    <s v="GBP"/>
    <n v="1403886084"/>
    <n v="1401294084"/>
    <b v="0"/>
    <n v="9"/>
    <b v="0"/>
    <s v="theater/plays"/>
    <n v="1.4210526315789474E-2"/>
    <n v="15"/>
    <x v="1"/>
    <x v="6"/>
  </r>
  <r>
    <x v="2"/>
    <x v="2"/>
    <s v="AUD"/>
    <n v="1430316426"/>
    <n v="1427724426"/>
    <b v="0"/>
    <n v="6"/>
    <b v="0"/>
    <s v="theater/plays"/>
    <n v="0.1925"/>
    <n v="64.166666666666671"/>
    <x v="1"/>
    <x v="6"/>
  </r>
  <r>
    <x v="2"/>
    <x v="0"/>
    <s v="USD"/>
    <n v="1407883811"/>
    <n v="1405291811"/>
    <b v="0"/>
    <n v="4"/>
    <b v="0"/>
    <s v="theater/plays"/>
    <n v="6.7499999999999999E-3"/>
    <n v="6.75"/>
    <x v="1"/>
    <x v="6"/>
  </r>
  <r>
    <x v="2"/>
    <x v="0"/>
    <s v="USD"/>
    <n v="1463619388"/>
    <n v="1461027388"/>
    <b v="0"/>
    <n v="1"/>
    <b v="0"/>
    <s v="theater/plays"/>
    <n v="1.6666666666666668E-3"/>
    <n v="25"/>
    <x v="1"/>
    <x v="6"/>
  </r>
  <r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2"/>
    <x v="0"/>
    <s v="USD"/>
    <n v="1484348700"/>
    <n v="1481756855"/>
    <b v="0"/>
    <n v="1"/>
    <b v="0"/>
    <s v="theater/plays"/>
    <n v="0.01"/>
    <n v="34.950000000000003"/>
    <x v="1"/>
    <x v="6"/>
  </r>
  <r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2"/>
    <x v="0"/>
    <s v="USD"/>
    <n v="1425178800"/>
    <n v="1422374420"/>
    <b v="0"/>
    <n v="6"/>
    <b v="0"/>
    <s v="theater/plays"/>
    <n v="0.16500000000000001"/>
    <n v="27.5"/>
    <x v="1"/>
    <x v="6"/>
  </r>
  <r>
    <x v="2"/>
    <x v="14"/>
    <s v="MXN"/>
    <n v="1482779931"/>
    <n v="1480187931"/>
    <b v="0"/>
    <n v="0"/>
    <b v="0"/>
    <s v="theater/plays"/>
    <n v="0"/>
    <e v="#DIV/0!"/>
    <x v="1"/>
    <x v="6"/>
  </r>
  <r>
    <x v="2"/>
    <x v="1"/>
    <s v="GBP"/>
    <n v="1408646111"/>
    <n v="1403462111"/>
    <b v="0"/>
    <n v="2"/>
    <b v="0"/>
    <s v="theater/plays"/>
    <n v="4.0000000000000001E-3"/>
    <n v="2"/>
    <x v="1"/>
    <x v="6"/>
  </r>
  <r>
    <x v="2"/>
    <x v="0"/>
    <s v="USD"/>
    <n v="1431144000"/>
    <n v="1426407426"/>
    <b v="0"/>
    <n v="2"/>
    <b v="0"/>
    <s v="theater/plays"/>
    <n v="1.0571428571428572E-2"/>
    <n v="18.5"/>
    <x v="1"/>
    <x v="6"/>
  </r>
  <r>
    <x v="2"/>
    <x v="1"/>
    <s v="GBP"/>
    <n v="1446732975"/>
    <n v="1444137375"/>
    <b v="0"/>
    <n v="21"/>
    <b v="0"/>
    <s v="theater/plays"/>
    <n v="0.26727272727272727"/>
    <n v="35"/>
    <x v="1"/>
    <x v="6"/>
  </r>
  <r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2"/>
    <x v="0"/>
    <s v="USD"/>
    <n v="1413921060"/>
    <n v="1411499149"/>
    <b v="0"/>
    <n v="0"/>
    <b v="0"/>
    <s v="theater/plays"/>
    <n v="0"/>
    <e v="#DIV/0!"/>
    <x v="1"/>
    <x v="6"/>
  </r>
  <r>
    <x v="2"/>
    <x v="0"/>
    <s v="USD"/>
    <n v="1482339794"/>
    <n v="1479747794"/>
    <b v="0"/>
    <n v="6"/>
    <b v="0"/>
    <s v="theater/plays"/>
    <n v="8.8999999999999996E-2"/>
    <n v="222.5"/>
    <x v="1"/>
    <x v="6"/>
  </r>
  <r>
    <x v="2"/>
    <x v="1"/>
    <s v="GBP"/>
    <n v="1485543242"/>
    <n v="1482951242"/>
    <b v="0"/>
    <n v="0"/>
    <b v="0"/>
    <s v="theater/plays"/>
    <n v="0"/>
    <e v="#DIV/0!"/>
    <x v="1"/>
    <x v="6"/>
  </r>
  <r>
    <x v="2"/>
    <x v="0"/>
    <s v="USD"/>
    <n v="1466375521"/>
    <n v="1463783521"/>
    <b v="0"/>
    <n v="1"/>
    <b v="0"/>
    <s v="theater/plays"/>
    <n v="1.6666666666666668E-3"/>
    <n v="5"/>
    <x v="1"/>
    <x v="6"/>
  </r>
  <r>
    <x v="2"/>
    <x v="0"/>
    <s v="USD"/>
    <n v="1465930440"/>
    <n v="1463849116"/>
    <b v="0"/>
    <n v="0"/>
    <b v="0"/>
    <s v="theater/plays"/>
    <n v="0"/>
    <e v="#DIV/0!"/>
    <x v="1"/>
    <x v="6"/>
  </r>
  <r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2"/>
    <x v="0"/>
    <s v="USD"/>
    <n v="1447542000"/>
    <n v="1446179553"/>
    <b v="0"/>
    <n v="2"/>
    <b v="0"/>
    <s v="theater/plays"/>
    <n v="0.02"/>
    <n v="1.5"/>
    <x v="1"/>
    <x v="6"/>
  </r>
  <r>
    <x v="2"/>
    <x v="0"/>
    <s v="USD"/>
    <n v="1452795416"/>
    <n v="1450203416"/>
    <b v="0"/>
    <n v="6"/>
    <b v="0"/>
    <s v="theater/plays"/>
    <n v="0.21685714285714286"/>
    <n v="126.5"/>
    <x v="1"/>
    <x v="6"/>
  </r>
  <r>
    <x v="2"/>
    <x v="13"/>
    <s v="EUR"/>
    <n v="1476008906"/>
    <n v="1473416906"/>
    <b v="0"/>
    <n v="1"/>
    <b v="0"/>
    <s v="theater/plays"/>
    <n v="3.3333333333333335E-3"/>
    <n v="10"/>
    <x v="1"/>
    <x v="6"/>
  </r>
  <r>
    <x v="2"/>
    <x v="0"/>
    <s v="USD"/>
    <n v="1427169540"/>
    <n v="1424701775"/>
    <b v="0"/>
    <n v="1"/>
    <b v="0"/>
    <s v="theater/plays"/>
    <n v="2.8571428571428571E-3"/>
    <n v="10"/>
    <x v="1"/>
    <x v="6"/>
  </r>
  <r>
    <x v="2"/>
    <x v="0"/>
    <s v="USD"/>
    <n v="1448078400"/>
    <n v="1445985299"/>
    <b v="0"/>
    <n v="5"/>
    <b v="0"/>
    <s v="theater/plays"/>
    <n v="4.7E-2"/>
    <n v="9.4"/>
    <x v="1"/>
    <x v="6"/>
  </r>
  <r>
    <x v="2"/>
    <x v="0"/>
    <s v="USD"/>
    <n v="1468777786"/>
    <n v="1466185786"/>
    <b v="0"/>
    <n v="0"/>
    <b v="0"/>
    <s v="theater/plays"/>
    <n v="0"/>
    <e v="#DIV/0!"/>
    <x v="1"/>
    <x v="6"/>
  </r>
  <r>
    <x v="2"/>
    <x v="1"/>
    <s v="GBP"/>
    <n v="1421403960"/>
    <n v="1418827324"/>
    <b v="0"/>
    <n v="3"/>
    <b v="0"/>
    <s v="theater/plays"/>
    <n v="0.108"/>
    <n v="72"/>
    <x v="1"/>
    <x v="6"/>
  </r>
  <r>
    <x v="2"/>
    <x v="0"/>
    <s v="USD"/>
    <n v="1433093700"/>
    <n v="1430242488"/>
    <b v="0"/>
    <n v="8"/>
    <b v="0"/>
    <s v="theater/plays"/>
    <n v="4.8000000000000001E-2"/>
    <n v="30"/>
    <x v="1"/>
    <x v="6"/>
  </r>
  <r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2"/>
    <x v="0"/>
    <s v="USD"/>
    <n v="1421410151"/>
    <n v="1418818151"/>
    <b v="0"/>
    <n v="8"/>
    <b v="0"/>
    <s v="theater/plays"/>
    <n v="0.1275"/>
    <n v="25.5"/>
    <x v="1"/>
    <x v="6"/>
  </r>
  <r>
    <x v="2"/>
    <x v="0"/>
    <s v="USD"/>
    <n v="1428205247"/>
    <n v="1423024847"/>
    <b v="0"/>
    <n v="1"/>
    <b v="0"/>
    <s v="theater/plays"/>
    <n v="1.8181818181818181E-4"/>
    <n v="20"/>
    <x v="1"/>
    <x v="6"/>
  </r>
  <r>
    <x v="2"/>
    <x v="1"/>
    <s v="GBP"/>
    <n v="1440272093"/>
    <n v="1435088093"/>
    <b v="0"/>
    <n v="4"/>
    <b v="0"/>
    <s v="theater/plays"/>
    <n v="2.4E-2"/>
    <n v="15"/>
    <x v="1"/>
    <x v="6"/>
  </r>
  <r>
    <x v="2"/>
    <x v="0"/>
    <s v="USD"/>
    <n v="1413953940"/>
    <n v="1410141900"/>
    <b v="0"/>
    <n v="8"/>
    <b v="0"/>
    <s v="theater/plays"/>
    <n v="0.36499999999999999"/>
    <n v="91.25"/>
    <x v="1"/>
    <x v="6"/>
  </r>
  <r>
    <x v="2"/>
    <x v="14"/>
    <s v="MXN"/>
    <n v="1482108350"/>
    <n v="1479516350"/>
    <b v="0"/>
    <n v="1"/>
    <b v="0"/>
    <s v="theater/plays"/>
    <n v="2.6666666666666668E-2"/>
    <n v="800"/>
    <x v="1"/>
    <x v="6"/>
  </r>
  <r>
    <x v="2"/>
    <x v="1"/>
    <s v="GBP"/>
    <n v="1488271860"/>
    <n v="1484484219"/>
    <b v="0"/>
    <n v="5"/>
    <b v="0"/>
    <s v="theater/plays"/>
    <n v="0.11428571428571428"/>
    <n v="80"/>
    <x v="1"/>
    <x v="6"/>
  </r>
  <r>
    <x v="2"/>
    <x v="1"/>
    <s v="GBP"/>
    <n v="1454284500"/>
    <n v="1449431237"/>
    <b v="0"/>
    <n v="0"/>
    <b v="0"/>
    <s v="theater/plays"/>
    <n v="0"/>
    <e v="#DIV/0!"/>
    <x v="1"/>
    <x v="6"/>
  </r>
  <r>
    <x v="2"/>
    <x v="0"/>
    <s v="USD"/>
    <n v="1465060797"/>
    <n v="1462468797"/>
    <b v="0"/>
    <n v="0"/>
    <b v="0"/>
    <s v="theater/plays"/>
    <n v="0"/>
    <e v="#DIV/0!"/>
    <x v="1"/>
    <x v="6"/>
  </r>
  <r>
    <x v="2"/>
    <x v="0"/>
    <s v="USD"/>
    <n v="1472847873"/>
    <n v="1468959873"/>
    <b v="0"/>
    <n v="1"/>
    <b v="0"/>
    <s v="theater/plays"/>
    <n v="1.1111111111111112E-2"/>
    <n v="50"/>
    <x v="1"/>
    <x v="6"/>
  </r>
  <r>
    <x v="2"/>
    <x v="0"/>
    <s v="USD"/>
    <n v="1414205990"/>
    <n v="1413341990"/>
    <b v="0"/>
    <n v="0"/>
    <b v="0"/>
    <s v="theater/plays"/>
    <n v="0"/>
    <e v="#DIV/0!"/>
    <x v="1"/>
    <x v="6"/>
  </r>
  <r>
    <x v="2"/>
    <x v="0"/>
    <s v="USD"/>
    <n v="1485380482"/>
    <n v="1482788482"/>
    <b v="0"/>
    <n v="0"/>
    <b v="0"/>
    <s v="theater/plays"/>
    <n v="0"/>
    <e v="#DIV/0!"/>
    <x v="1"/>
    <x v="6"/>
  </r>
  <r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2"/>
    <x v="0"/>
    <s v="USD"/>
    <n v="1440613920"/>
    <n v="1435953566"/>
    <b v="0"/>
    <n v="6"/>
    <b v="0"/>
    <s v="theater/plays"/>
    <n v="0.1"/>
    <n v="16.666666666666668"/>
    <x v="1"/>
    <x v="6"/>
  </r>
  <r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2"/>
    <x v="0"/>
    <s v="USD"/>
    <n v="1411596001"/>
    <n v="1409608801"/>
    <b v="0"/>
    <n v="4"/>
    <b v="0"/>
    <s v="theater/plays"/>
    <n v="2.0500000000000001E-2"/>
    <n v="10.25"/>
    <x v="1"/>
    <x v="6"/>
  </r>
  <r>
    <x v="2"/>
    <x v="0"/>
    <s v="USD"/>
    <n v="1488517200"/>
    <n v="1485909937"/>
    <b v="0"/>
    <n v="1"/>
    <b v="0"/>
    <s v="theater/plays"/>
    <n v="1.9666666666666666E-2"/>
    <n v="59"/>
    <x v="1"/>
    <x v="6"/>
  </r>
  <r>
    <x v="2"/>
    <x v="1"/>
    <s v="GBP"/>
    <n v="1448805404"/>
    <n v="1446209804"/>
    <b v="0"/>
    <n v="0"/>
    <b v="0"/>
    <s v="theater/plays"/>
    <n v="0"/>
    <e v="#DIV/0!"/>
    <x v="1"/>
    <x v="6"/>
  </r>
  <r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2"/>
    <x v="17"/>
    <s v="EUR"/>
    <n v="1456617600"/>
    <n v="1454280186"/>
    <b v="0"/>
    <n v="1"/>
    <b v="0"/>
    <s v="theater/plays"/>
    <n v="4.0000000000000002E-4"/>
    <n v="1"/>
    <x v="1"/>
    <x v="6"/>
  </r>
  <r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DFF68A-3A17-427C-A631-2BDDBE4E2A9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3"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1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512CA-1632-4F3E-8138-E4EEE69EAE6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7">
    <format dxfId="6">
      <pivotArea collapsedLevelsAreSubtotals="1" fieldPosition="0">
        <references count="1">
          <reference field="16" count="0"/>
        </references>
      </pivotArea>
    </format>
    <format dxfId="5">
      <pivotArea collapsedLevelsAreSubtotals="1" fieldPosition="0">
        <references count="1">
          <reference field="16" count="0"/>
        </references>
      </pivotArea>
    </format>
    <format dxfId="4">
      <pivotArea dataOnly="0" labelOnly="1" fieldPosition="0">
        <references count="1">
          <reference field="5" count="0"/>
        </references>
      </pivotArea>
    </format>
    <format dxfId="3">
      <pivotArea dataOnly="0" labelOnly="1" grandCol="1" outline="0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grandRow="1" outline="0" collapsedLevelsAreSubtotals="1" fieldPosition="0"/>
    </format>
  </format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6F883-B6E8-4853-B9B5-0BB29785EE2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7774"/>
  <sheetViews>
    <sheetView zoomScale="64" zoomScaleNormal="64" workbookViewId="0">
      <selection activeCell="L162" sqref="L162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2.5703125" customWidth="1"/>
    <col min="16" max="16" width="21.5703125" customWidth="1"/>
    <col min="17" max="17" width="13.140625" bestFit="1" customWidth="1"/>
    <col min="18" max="18" width="20" customWidth="1"/>
    <col min="19" max="19" width="30.140625" customWidth="1"/>
    <col min="20" max="20" width="25.28515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E2/D2</f>
        <v>1.3685882352941177</v>
      </c>
      <c r="P2" s="7">
        <f t="shared" ref="P2:P65" si="1">E2/L2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1.4260827250608272</v>
      </c>
      <c r="P3" s="7">
        <f t="shared" si="1"/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E66/D66</f>
        <v>1.7333333333333334</v>
      </c>
      <c r="P66" s="7">
        <f t="shared" ref="P66:P129" si="5">E66/L66</f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1.0752857142857142</v>
      </c>
      <c r="P67" s="7">
        <f t="shared" si="5"/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E130/D130</f>
        <v>1.8669999999999999E-2</v>
      </c>
      <c r="P130" s="7">
        <f t="shared" ref="P130:P193" si="9">E130/L130</f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7" t="e">
        <f t="shared" si="9"/>
        <v>#DIV/0!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E194/D194</f>
        <v>1.7E-5</v>
      </c>
      <c r="P194" s="7">
        <f t="shared" ref="P194:P257" si="13">E194/L194</f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7" t="e">
        <f t="shared" si="13"/>
        <v>#DIV/0!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E258/D258</f>
        <v>1.391</v>
      </c>
      <c r="P258" s="7">
        <f t="shared" ref="P258:P321" si="17">E258/L258</f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1.0672648571428571</v>
      </c>
      <c r="P259" s="7">
        <f t="shared" si="17"/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E322/D322</f>
        <v>1.0658000000000001</v>
      </c>
      <c r="P322" s="7">
        <f t="shared" ref="P322:P385" si="21">E322/L322</f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1.0266285714285714</v>
      </c>
      <c r="P323" s="7">
        <f t="shared" si="21"/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E386/D386</f>
        <v>1.1210500000000001</v>
      </c>
      <c r="P386" s="7">
        <f t="shared" ref="P386:P449" si="25">E386/L386</f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1.05982</v>
      </c>
      <c r="P387" s="7">
        <f t="shared" si="25"/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E450/D450</f>
        <v>3.2804E-2</v>
      </c>
      <c r="P450" s="7">
        <f t="shared" ref="P450:P513" si="29">E450/L450</f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2.2499999999999999E-2</v>
      </c>
      <c r="P451" s="7">
        <f t="shared" si="29"/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E514/D514</f>
        <v>1.3749999999999999E-3</v>
      </c>
      <c r="P514" s="7">
        <f t="shared" ref="P514:P577" si="33">E514/L514</f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0.13924</v>
      </c>
      <c r="P515" s="7">
        <f t="shared" si="33"/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E578/D578</f>
        <v>1.2500000000000001E-5</v>
      </c>
      <c r="P578" s="7">
        <f t="shared" ref="P578:P641" si="37">E578/L578</f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2E-3</v>
      </c>
      <c r="P579" s="7">
        <f t="shared" si="37"/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E642/D642</f>
        <v>1.4428571428571428</v>
      </c>
      <c r="P642" s="7">
        <f t="shared" ref="P642:P705" si="41">E642/L642</f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1.1916249999999999</v>
      </c>
      <c r="P643" s="7">
        <f t="shared" si="41"/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E706/D706</f>
        <v>8.7454545454545458E-3</v>
      </c>
      <c r="P706" s="7">
        <f t="shared" ref="P706:P769" si="45">E706/L706</f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9.7699999999999992E-3</v>
      </c>
      <c r="P707" s="7">
        <f t="shared" si="45"/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E770/D770</f>
        <v>0</v>
      </c>
      <c r="P770" s="7" t="e">
        <f t="shared" ref="P770:P833" si="49">E770/L770</f>
        <v>#DIV/0!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0.41399999999999998</v>
      </c>
      <c r="P771" s="7">
        <f t="shared" si="49"/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E834/D834</f>
        <v>1.0060706666666666</v>
      </c>
      <c r="P834" s="7">
        <f t="shared" ref="P834:P897" si="53">E834/L834</f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1.0166666666666666</v>
      </c>
      <c r="P835" s="7">
        <f t="shared" si="53"/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E898/D898</f>
        <v>0.4</v>
      </c>
      <c r="P898" s="7">
        <f t="shared" ref="P898:P961" si="57">E898/L898</f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 t="e">
        <f t="shared" si="57"/>
        <v>#DIV/0!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E962/D962</f>
        <v>0.46100628930817611</v>
      </c>
      <c r="P962" s="7">
        <f t="shared" ref="P962:P1025" si="61">E962/L962</f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0.42188421052631581</v>
      </c>
      <c r="P963" s="7">
        <f t="shared" si="61"/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E1026/D1026</f>
        <v>1.1863774999999999</v>
      </c>
      <c r="P1026" s="7">
        <f t="shared" ref="P1026:P1089" si="65">E1026/L1026</f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1.099283142857143</v>
      </c>
      <c r="P1027" s="7">
        <f t="shared" si="65"/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E1090/D1090</f>
        <v>0.14182977777777778</v>
      </c>
      <c r="P1090" s="7">
        <f t="shared" ref="P1090:P1153" si="69">E1090/L1090</f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7.8266666666666665E-2</v>
      </c>
      <c r="P1091" s="7">
        <f t="shared" si="69"/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E1154/D1154</f>
        <v>5.6937500000000002E-2</v>
      </c>
      <c r="P1154" s="7">
        <f t="shared" ref="P1154:P1217" si="73">E1154/L1154</f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6.2500000000000003E-3</v>
      </c>
      <c r="P1155" s="7">
        <f t="shared" si="73"/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E1218/D1218</f>
        <v>1.4570000000000001</v>
      </c>
      <c r="P1218" s="7">
        <f t="shared" ref="P1218:P1281" si="77">E1218/L1218</f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1.026</v>
      </c>
      <c r="P1219" s="7">
        <f t="shared" si="77"/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E1282/D1282</f>
        <v>1.1091186666666666</v>
      </c>
      <c r="P1282" s="7">
        <f t="shared" ref="P1282:P1345" si="81">E1282/L1282</f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1.1071428571428572</v>
      </c>
      <c r="P1283" s="7">
        <f t="shared" si="81"/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E1346/D1346</f>
        <v>3.7773333333333334</v>
      </c>
      <c r="P1346" s="7">
        <f t="shared" ref="P1346:P1409" si="85">E1346/L1346</f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1.25</v>
      </c>
      <c r="P1347" s="7">
        <f t="shared" si="85"/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E1410/D1410</f>
        <v>7.1999999999999995E-2</v>
      </c>
      <c r="P1410" s="7">
        <f t="shared" ref="P1410:P1473" si="89">E1410/L1410</f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 t="e">
        <f t="shared" si="89"/>
        <v>#DIV/0!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E1474/D1474</f>
        <v>1.3870400000000001</v>
      </c>
      <c r="P1474" s="7">
        <f t="shared" ref="P1474:P1537" si="93">E1474/L1474</f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1.20516</v>
      </c>
      <c r="P1475" s="7">
        <f t="shared" si="93"/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E1538/D1538</f>
        <v>2.5030841666666666</v>
      </c>
      <c r="P1538" s="7">
        <f t="shared" ref="P1538:P1601" si="97">E1538/L1538</f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1.7989999999999999</v>
      </c>
      <c r="P1539" s="7">
        <f t="shared" si="97"/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E1602/D1602</f>
        <v>7.3400000000000007E-2</v>
      </c>
      <c r="P1602" s="7">
        <f t="shared" ref="P1602:P1665" si="101">E1602/L1602</f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1.082492</v>
      </c>
      <c r="P1603" s="7">
        <f t="shared" si="101"/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E1666/D1666</f>
        <v>1.2240879999999998</v>
      </c>
      <c r="P1666" s="7">
        <f t="shared" ref="P1666:P1729" si="105">E1666/L1666</f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1.1945714285714286</v>
      </c>
      <c r="P1667" s="7">
        <f t="shared" si="105"/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E1730/D1730</f>
        <v>0.68400000000000005</v>
      </c>
      <c r="P1730" s="7">
        <f t="shared" ref="P1730:P1793" si="109">E1730/L1730</f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 t="e">
        <f t="shared" si="109"/>
        <v>#DIV/0!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E1794/D1794</f>
        <v>0.61124000000000001</v>
      </c>
      <c r="P1794" s="7">
        <f t="shared" ref="P1794:P1857" si="113">E1794/L1794</f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1.3333333333333334E-2</v>
      </c>
      <c r="P1795" s="7">
        <f t="shared" si="113"/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E1858/D1858</f>
        <v>1.0125</v>
      </c>
      <c r="P1858" s="7">
        <f t="shared" ref="P1858:P1921" si="117">E1858/L1858</f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</v>
      </c>
      <c r="P1859" s="7">
        <f t="shared" si="117"/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E1922/D1922</f>
        <v>0.43030000000000002</v>
      </c>
      <c r="P1922" s="7">
        <f t="shared" ref="P1922:P1985" si="121">E1922/L1922</f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1.3680000000000001</v>
      </c>
      <c r="P1923" s="7">
        <f t="shared" si="121"/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E1986/D1986</f>
        <v>0.21146666666666666</v>
      </c>
      <c r="P1986" s="7">
        <f t="shared" ref="P1986:P2049" si="125">E1986/L1986</f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3.1875000000000001E-2</v>
      </c>
      <c r="P1987" s="7">
        <f t="shared" si="125"/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E2050/D2050</f>
        <v>1.4833229411764706</v>
      </c>
      <c r="P2050" s="7">
        <f t="shared" ref="P2050:P2113" si="129">E2050/L2050</f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1.2019070000000001</v>
      </c>
      <c r="P2051" s="7">
        <f t="shared" si="129"/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E2114/D2114</f>
        <v>1</v>
      </c>
      <c r="P2114" s="7">
        <f t="shared" ref="P2114:P2177" si="133">E2114/L2114</f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1.0485714285714285</v>
      </c>
      <c r="P2115" s="7">
        <f t="shared" si="133"/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E2178/D2178</f>
        <v>1.2602</v>
      </c>
      <c r="P2178" s="7">
        <f t="shared" ref="P2178:P2241" si="137">E2178/L2178</f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1.0012000000000001</v>
      </c>
      <c r="P2179" s="7">
        <f t="shared" si="137"/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E2242/D2242</f>
        <v>2.7067999999999999</v>
      </c>
      <c r="P2242" s="7">
        <f t="shared" ref="P2242:P2305" si="141">E2242/L2242</f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8.0640000000000001</v>
      </c>
      <c r="P2243" s="7">
        <f t="shared" si="141"/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E2306/D2306</f>
        <v>1.0070033333333335</v>
      </c>
      <c r="P2306" s="7">
        <f t="shared" ref="P2306:P2369" si="145">E2306/L2306</f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1.0122777777777778</v>
      </c>
      <c r="P2307" s="7">
        <f t="shared" si="145"/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E2370/D2370</f>
        <v>2.5000000000000001E-3</v>
      </c>
      <c r="P2370" s="7">
        <f t="shared" ref="P2370:P2433" si="149">E2370/L2370</f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 t="e">
        <f t="shared" si="149"/>
        <v>#DIV/0!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E2434/D2434</f>
        <v>1.4285714285714287E-4</v>
      </c>
      <c r="P2434" s="7">
        <f t="shared" ref="P2434:P2497" si="153">E2434/L2434</f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 t="e">
        <f t="shared" si="153"/>
        <v>#DIV/0!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E2498/D2498</f>
        <v>1</v>
      </c>
      <c r="P2498" s="7">
        <f t="shared" ref="P2498:P2561" si="157">E2498/L2498</f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1.127715</v>
      </c>
      <c r="P2499" s="7">
        <f t="shared" si="157"/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E2562/D2562</f>
        <v>1.0009999999999999</v>
      </c>
      <c r="P2562" s="7">
        <f t="shared" ref="P2562:P2625" si="161">E2562/L2562</f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 t="e">
        <f t="shared" si="161"/>
        <v>#DIV/0!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E2626/D2626</f>
        <v>13.794206249999998</v>
      </c>
      <c r="P2626" s="7">
        <f t="shared" ref="P2626:P2689" si="165">E2626/L2626</f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9.56</v>
      </c>
      <c r="P2627" s="7">
        <f t="shared" si="165"/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E2690/D2690</f>
        <v>1.48E-3</v>
      </c>
      <c r="P2690" s="7">
        <f t="shared" ref="P2690:P2753" si="169">E2690/L2690</f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2.8571428571428571E-5</v>
      </c>
      <c r="P2691" s="7">
        <f t="shared" si="169"/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E2754/D2754</f>
        <v>0.11458333333333333</v>
      </c>
      <c r="P2754" s="7">
        <f t="shared" ref="P2754:P2817" si="173">E2754/L2754</f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0.19</v>
      </c>
      <c r="P2755" s="7">
        <f t="shared" si="173"/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E2818/D2818</f>
        <v>1.4156666666666666</v>
      </c>
      <c r="P2818" s="7">
        <f t="shared" ref="P2818:P2881" si="177">E2818/L2818</f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1.3</v>
      </c>
      <c r="P2819" s="7">
        <f t="shared" si="177"/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E2882/D2882</f>
        <v>0.23333333333333334</v>
      </c>
      <c r="P2882" s="7">
        <f t="shared" ref="P2882:P2945" si="181">E2882/L2882</f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7" t="e">
        <f t="shared" si="181"/>
        <v>#DIV/0!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E2946/D2946</f>
        <v>0.01</v>
      </c>
      <c r="P2946" s="7">
        <f t="shared" ref="P2946:P3009" si="185">E2946/L2946</f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 t="e">
        <f t="shared" si="185"/>
        <v>#DIV/0!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E3010/D3010</f>
        <v>1.0116666666666667</v>
      </c>
      <c r="P3010" s="7">
        <f t="shared" ref="P3010:P3073" si="189">E3010/L3010</f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1.19756</v>
      </c>
      <c r="P3011" s="7">
        <f t="shared" si="189"/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E3074/D3074</f>
        <v>1.6666666666666666E-4</v>
      </c>
      <c r="P3074" s="7">
        <f t="shared" ref="P3074:P3137" si="193">E3074/L3074</f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2.3035714285714285E-4</v>
      </c>
      <c r="P3075" s="7">
        <f t="shared" si="193"/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E3138/D3138</f>
        <v>1.278</v>
      </c>
      <c r="P3138" s="7">
        <f t="shared" ref="P3138:P3201" si="197">E3138/L3138</f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3.3333333333333333E-2</v>
      </c>
      <c r="P3139" s="7">
        <f t="shared" si="197"/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E3202/D3202</f>
        <v>2.0000000000000002E-5</v>
      </c>
      <c r="P3202" s="7">
        <f t="shared" ref="P3202:P3265" si="201">E3202/L3202</f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1.2500000000000001E-2</v>
      </c>
      <c r="P3203" s="7">
        <f t="shared" si="201"/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E3266/D3266</f>
        <v>1.03</v>
      </c>
      <c r="P3266" s="7">
        <f t="shared" ref="P3266:P3329" si="205">E3266/L3266</f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1.64</v>
      </c>
      <c r="P3267" s="7">
        <f t="shared" si="205"/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E3330/D3330</f>
        <v>1.4638888888888888</v>
      </c>
      <c r="P3330" s="7">
        <f t="shared" ref="P3330:P3393" si="209">E3330/L3330</f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1.1679999999999999</v>
      </c>
      <c r="P3331" s="7">
        <f t="shared" si="209"/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E3394/D3394</f>
        <v>1</v>
      </c>
      <c r="P3394" s="7">
        <f t="shared" ref="P3394:P3457" si="213">E3394/L3394</f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1.0580000000000001</v>
      </c>
      <c r="P3395" s="7">
        <f t="shared" si="213"/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E3458/D3458</f>
        <v>1.913</v>
      </c>
      <c r="P3458" s="7">
        <f t="shared" ref="P3458:P3521" si="217">E3458/L3458</f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1.4019999999999999</v>
      </c>
      <c r="P3459" s="7">
        <f t="shared" si="217"/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E3522/D3522</f>
        <v>1.0075000000000001</v>
      </c>
      <c r="P3522" s="7">
        <f t="shared" ref="P3522:P3585" si="221">E3522/L3522</f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1.6942857142857144</v>
      </c>
      <c r="P3523" s="7">
        <f t="shared" si="221"/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E3586/D3586</f>
        <v>1.155</v>
      </c>
      <c r="P3586" s="7">
        <f t="shared" ref="P3586:P3649" si="225">E3586/L3586</f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1.1911764705882353</v>
      </c>
      <c r="P3587" s="7">
        <f t="shared" si="225"/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E3650/D3650</f>
        <v>1.003825</v>
      </c>
      <c r="P3650" s="7">
        <f t="shared" ref="P3650:P3713" si="229">E3650/L3650</f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1.04</v>
      </c>
      <c r="P3651" s="7">
        <f t="shared" si="229"/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E3714/D3714</f>
        <v>1.5373333333333334</v>
      </c>
      <c r="P3714" s="7">
        <f t="shared" ref="P3714:P3777" si="233">E3714/L3714</f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1.0149999999999999</v>
      </c>
      <c r="P3715" s="7">
        <f t="shared" si="233"/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E3778/D3778</f>
        <v>1.0671250000000001</v>
      </c>
      <c r="P3778" s="7">
        <f t="shared" ref="P3778:P3841" si="237">E3778/L3778</f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1.4319999999999999</v>
      </c>
      <c r="P3779" s="7">
        <f t="shared" si="237"/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E3842/D3842</f>
        <v>65</v>
      </c>
      <c r="P3842" s="7">
        <f t="shared" ref="P3842:P3905" si="241">E3842/L3842</f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8.72E-2</v>
      </c>
      <c r="P3843" s="7">
        <f t="shared" si="241"/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E3906/D3906</f>
        <v>2.9999999999999997E-4</v>
      </c>
      <c r="P3906" s="7">
        <f t="shared" ref="P3906:P3969" si="245">E3906/L3906</f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0.11533333333333333</v>
      </c>
      <c r="P3907" s="7">
        <f t="shared" si="245"/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E3970/D3970</f>
        <v>0.10539999999999999</v>
      </c>
      <c r="P3970" s="7">
        <f t="shared" ref="P3970:P4033" si="249">E3970/L3970</f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7.4690265486725665E-2</v>
      </c>
      <c r="P3971" s="7">
        <f t="shared" si="249"/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E4034/D4034</f>
        <v>6.8287037037037035E-2</v>
      </c>
      <c r="P4034" s="7">
        <f t="shared" ref="P4034:P4097" si="253">E4034/L4034</f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0.25698702928870293</v>
      </c>
      <c r="P4035" s="7">
        <f t="shared" si="253"/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E4098/D4098</f>
        <v>0.11428571428571428</v>
      </c>
      <c r="P4098" s="7">
        <f t="shared" ref="P4098:P4115" si="257">E4098/L4098</f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 t="e">
        <f t="shared" si="257"/>
        <v>#DIV/0!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  <row r="4116" spans="1:20" x14ac:dyDescent="0.25">
      <c r="S4116" s="13"/>
      <c r="T4116" s="13"/>
    </row>
    <row r="4117" spans="1:20" x14ac:dyDescent="0.25">
      <c r="S4117" s="13"/>
      <c r="T4117" s="13"/>
    </row>
    <row r="4118" spans="1:20" x14ac:dyDescent="0.25">
      <c r="S4118" s="13"/>
      <c r="T4118" s="13"/>
    </row>
    <row r="4119" spans="1:20" x14ac:dyDescent="0.25">
      <c r="S4119" s="13"/>
      <c r="T4119" s="13"/>
    </row>
    <row r="4120" spans="1:20" x14ac:dyDescent="0.25">
      <c r="S4120" s="13"/>
      <c r="T4120" s="13"/>
    </row>
    <row r="4121" spans="1:20" x14ac:dyDescent="0.25">
      <c r="S4121" s="13"/>
      <c r="T4121" s="13"/>
    </row>
    <row r="4122" spans="1:20" x14ac:dyDescent="0.25">
      <c r="S4122" s="13"/>
      <c r="T4122" s="13"/>
    </row>
    <row r="4123" spans="1:20" x14ac:dyDescent="0.25">
      <c r="S4123" s="13"/>
      <c r="T4123" s="13"/>
    </row>
    <row r="4124" spans="1:20" x14ac:dyDescent="0.25">
      <c r="S4124" s="13"/>
      <c r="T4124" s="13"/>
    </row>
    <row r="4125" spans="1:20" x14ac:dyDescent="0.25">
      <c r="S4125" s="13"/>
      <c r="T4125" s="13"/>
    </row>
    <row r="4126" spans="1:20" x14ac:dyDescent="0.25">
      <c r="S4126" s="13"/>
      <c r="T4126" s="13"/>
    </row>
    <row r="4127" spans="1:20" x14ac:dyDescent="0.25">
      <c r="S4127" s="13"/>
      <c r="T4127" s="13"/>
    </row>
    <row r="4128" spans="1:20" x14ac:dyDescent="0.25">
      <c r="S4128" s="13"/>
      <c r="T4128" s="13"/>
    </row>
    <row r="4129" spans="19:20" x14ac:dyDescent="0.25">
      <c r="S4129" s="13"/>
      <c r="T4129" s="13"/>
    </row>
    <row r="4130" spans="19:20" x14ac:dyDescent="0.25">
      <c r="S4130" s="13"/>
      <c r="T4130" s="13"/>
    </row>
    <row r="4131" spans="19:20" x14ac:dyDescent="0.25">
      <c r="S4131" s="13"/>
      <c r="T4131" s="13"/>
    </row>
    <row r="4132" spans="19:20" x14ac:dyDescent="0.25">
      <c r="S4132" s="13"/>
      <c r="T4132" s="13"/>
    </row>
    <row r="4133" spans="19:20" x14ac:dyDescent="0.25">
      <c r="S4133" s="13"/>
      <c r="T4133" s="13"/>
    </row>
    <row r="4134" spans="19:20" x14ac:dyDescent="0.25">
      <c r="S4134" s="13"/>
      <c r="T4134" s="13"/>
    </row>
    <row r="4135" spans="19:20" x14ac:dyDescent="0.25">
      <c r="S4135" s="13"/>
      <c r="T4135" s="13"/>
    </row>
    <row r="4136" spans="19:20" x14ac:dyDescent="0.25">
      <c r="S4136" s="13"/>
      <c r="T4136" s="13"/>
    </row>
    <row r="4137" spans="19:20" x14ac:dyDescent="0.25">
      <c r="S4137" s="13"/>
      <c r="T4137" s="13"/>
    </row>
    <row r="4138" spans="19:20" x14ac:dyDescent="0.25">
      <c r="S4138" s="13"/>
      <c r="T4138" s="13"/>
    </row>
    <row r="4139" spans="19:20" x14ac:dyDescent="0.25">
      <c r="S4139" s="13"/>
      <c r="T4139" s="13"/>
    </row>
    <row r="4140" spans="19:20" x14ac:dyDescent="0.25">
      <c r="S4140" s="13"/>
      <c r="T4140" s="13"/>
    </row>
    <row r="4141" spans="19:20" x14ac:dyDescent="0.25">
      <c r="S4141" s="13"/>
      <c r="T4141" s="13"/>
    </row>
    <row r="4142" spans="19:20" x14ac:dyDescent="0.25">
      <c r="S4142" s="13"/>
      <c r="T4142" s="13"/>
    </row>
    <row r="4143" spans="19:20" x14ac:dyDescent="0.25">
      <c r="S4143" s="13"/>
      <c r="T4143" s="13"/>
    </row>
    <row r="4144" spans="19:20" x14ac:dyDescent="0.25">
      <c r="S4144" s="13"/>
      <c r="T4144" s="13"/>
    </row>
    <row r="4145" spans="19:20" x14ac:dyDescent="0.25">
      <c r="S4145" s="13"/>
      <c r="T4145" s="13"/>
    </row>
    <row r="4146" spans="19:20" x14ac:dyDescent="0.25">
      <c r="S4146" s="13"/>
      <c r="T4146" s="13"/>
    </row>
    <row r="4147" spans="19:20" x14ac:dyDescent="0.25">
      <c r="S4147" s="13"/>
      <c r="T4147" s="13"/>
    </row>
    <row r="4148" spans="19:20" x14ac:dyDescent="0.25">
      <c r="S4148" s="13"/>
      <c r="T4148" s="13"/>
    </row>
    <row r="4149" spans="19:20" x14ac:dyDescent="0.25">
      <c r="S4149" s="13"/>
      <c r="T4149" s="13"/>
    </row>
    <row r="4150" spans="19:20" x14ac:dyDescent="0.25">
      <c r="S4150" s="13"/>
      <c r="T4150" s="13"/>
    </row>
    <row r="4151" spans="19:20" x14ac:dyDescent="0.25">
      <c r="S4151" s="13"/>
      <c r="T4151" s="13"/>
    </row>
    <row r="4152" spans="19:20" x14ac:dyDescent="0.25">
      <c r="S4152" s="13"/>
      <c r="T4152" s="13"/>
    </row>
    <row r="4153" spans="19:20" x14ac:dyDescent="0.25">
      <c r="S4153" s="13"/>
      <c r="T4153" s="13"/>
    </row>
    <row r="4154" spans="19:20" x14ac:dyDescent="0.25">
      <c r="S4154" s="13"/>
      <c r="T4154" s="13"/>
    </row>
    <row r="4155" spans="19:20" x14ac:dyDescent="0.25">
      <c r="S4155" s="13"/>
      <c r="T4155" s="13"/>
    </row>
    <row r="4156" spans="19:20" x14ac:dyDescent="0.25">
      <c r="S4156" s="13"/>
      <c r="T4156" s="13"/>
    </row>
    <row r="4157" spans="19:20" x14ac:dyDescent="0.25">
      <c r="S4157" s="13"/>
      <c r="T4157" s="13"/>
    </row>
    <row r="4158" spans="19:20" x14ac:dyDescent="0.25">
      <c r="S4158" s="13"/>
      <c r="T4158" s="13"/>
    </row>
    <row r="4159" spans="19:20" x14ac:dyDescent="0.25">
      <c r="S4159" s="13"/>
      <c r="T4159" s="13"/>
    </row>
    <row r="4160" spans="19:20" x14ac:dyDescent="0.25">
      <c r="S4160" s="13"/>
      <c r="T4160" s="13"/>
    </row>
    <row r="4161" spans="19:20" x14ac:dyDescent="0.25">
      <c r="S4161" s="13"/>
      <c r="T4161" s="13"/>
    </row>
    <row r="4162" spans="19:20" x14ac:dyDescent="0.25">
      <c r="S4162" s="13"/>
      <c r="T4162" s="13"/>
    </row>
    <row r="4163" spans="19:20" x14ac:dyDescent="0.25">
      <c r="S4163" s="13"/>
      <c r="T4163" s="13"/>
    </row>
    <row r="4164" spans="19:20" x14ac:dyDescent="0.25">
      <c r="S4164" s="13"/>
      <c r="T4164" s="13"/>
    </row>
    <row r="4165" spans="19:20" x14ac:dyDescent="0.25">
      <c r="S4165" s="13"/>
      <c r="T4165" s="13"/>
    </row>
    <row r="4166" spans="19:20" x14ac:dyDescent="0.25">
      <c r="S4166" s="13"/>
      <c r="T4166" s="13"/>
    </row>
    <row r="4167" spans="19:20" x14ac:dyDescent="0.25">
      <c r="S4167" s="13"/>
      <c r="T4167" s="13"/>
    </row>
    <row r="4168" spans="19:20" x14ac:dyDescent="0.25">
      <c r="S4168" s="13"/>
      <c r="T4168" s="13"/>
    </row>
    <row r="4169" spans="19:20" x14ac:dyDescent="0.25">
      <c r="S4169" s="13"/>
      <c r="T4169" s="13"/>
    </row>
    <row r="4170" spans="19:20" x14ac:dyDescent="0.25">
      <c r="S4170" s="13"/>
      <c r="T4170" s="13"/>
    </row>
    <row r="4171" spans="19:20" x14ac:dyDescent="0.25">
      <c r="S4171" s="13"/>
      <c r="T4171" s="13"/>
    </row>
    <row r="4172" spans="19:20" x14ac:dyDescent="0.25">
      <c r="S4172" s="13"/>
      <c r="T4172" s="13"/>
    </row>
    <row r="4173" spans="19:20" x14ac:dyDescent="0.25">
      <c r="S4173" s="13"/>
      <c r="T4173" s="13"/>
    </row>
    <row r="4174" spans="19:20" x14ac:dyDescent="0.25">
      <c r="S4174" s="13"/>
      <c r="T4174" s="13"/>
    </row>
    <row r="4175" spans="19:20" x14ac:dyDescent="0.25">
      <c r="S4175" s="13"/>
      <c r="T4175" s="13"/>
    </row>
    <row r="4176" spans="19:20" x14ac:dyDescent="0.25">
      <c r="S4176" s="13"/>
      <c r="T4176" s="13"/>
    </row>
    <row r="4177" spans="19:20" x14ac:dyDescent="0.25">
      <c r="S4177" s="13"/>
      <c r="T4177" s="13"/>
    </row>
    <row r="4178" spans="19:20" x14ac:dyDescent="0.25">
      <c r="S4178" s="13"/>
      <c r="T4178" s="13"/>
    </row>
    <row r="4179" spans="19:20" x14ac:dyDescent="0.25">
      <c r="S4179" s="13"/>
      <c r="T4179" s="13"/>
    </row>
    <row r="4180" spans="19:20" x14ac:dyDescent="0.25">
      <c r="S4180" s="13"/>
      <c r="T4180" s="13"/>
    </row>
    <row r="4181" spans="19:20" x14ac:dyDescent="0.25">
      <c r="S4181" s="13"/>
      <c r="T4181" s="13"/>
    </row>
    <row r="4182" spans="19:20" x14ac:dyDescent="0.25">
      <c r="S4182" s="13"/>
      <c r="T4182" s="13"/>
    </row>
    <row r="4183" spans="19:20" x14ac:dyDescent="0.25">
      <c r="S4183" s="13"/>
      <c r="T4183" s="13"/>
    </row>
    <row r="4184" spans="19:20" x14ac:dyDescent="0.25">
      <c r="S4184" s="13"/>
      <c r="T4184" s="13"/>
    </row>
    <row r="4185" spans="19:20" x14ac:dyDescent="0.25">
      <c r="S4185" s="13"/>
      <c r="T4185" s="13"/>
    </row>
    <row r="4186" spans="19:20" x14ac:dyDescent="0.25">
      <c r="S4186" s="13"/>
      <c r="T4186" s="13"/>
    </row>
    <row r="4187" spans="19:20" x14ac:dyDescent="0.25">
      <c r="S4187" s="13"/>
      <c r="T4187" s="13"/>
    </row>
    <row r="4188" spans="19:20" x14ac:dyDescent="0.25">
      <c r="S4188" s="13"/>
      <c r="T4188" s="13"/>
    </row>
    <row r="4189" spans="19:20" x14ac:dyDescent="0.25">
      <c r="S4189" s="13"/>
      <c r="T4189" s="13"/>
    </row>
    <row r="4190" spans="19:20" x14ac:dyDescent="0.25">
      <c r="S4190" s="13"/>
      <c r="T4190" s="13"/>
    </row>
    <row r="4191" spans="19:20" x14ac:dyDescent="0.25">
      <c r="S4191" s="13"/>
      <c r="T4191" s="13"/>
    </row>
    <row r="4192" spans="19:20" x14ac:dyDescent="0.25">
      <c r="S4192" s="13"/>
      <c r="T4192" s="13"/>
    </row>
    <row r="4193" spans="19:20" x14ac:dyDescent="0.25">
      <c r="S4193" s="13"/>
      <c r="T4193" s="13"/>
    </row>
    <row r="4194" spans="19:20" x14ac:dyDescent="0.25">
      <c r="S4194" s="13"/>
      <c r="T4194" s="13"/>
    </row>
    <row r="4195" spans="19:20" x14ac:dyDescent="0.25">
      <c r="S4195" s="13"/>
      <c r="T4195" s="13"/>
    </row>
    <row r="4196" spans="19:20" x14ac:dyDescent="0.25">
      <c r="S4196" s="13"/>
      <c r="T4196" s="13"/>
    </row>
    <row r="4197" spans="19:20" x14ac:dyDescent="0.25">
      <c r="S4197" s="13"/>
      <c r="T4197" s="13"/>
    </row>
    <row r="4198" spans="19:20" x14ac:dyDescent="0.25">
      <c r="S4198" s="13"/>
      <c r="T4198" s="13"/>
    </row>
    <row r="4199" spans="19:20" x14ac:dyDescent="0.25">
      <c r="S4199" s="13"/>
      <c r="T4199" s="13"/>
    </row>
    <row r="4200" spans="19:20" x14ac:dyDescent="0.25">
      <c r="S4200" s="13"/>
      <c r="T4200" s="13"/>
    </row>
    <row r="4201" spans="19:20" x14ac:dyDescent="0.25">
      <c r="S4201" s="13"/>
      <c r="T4201" s="13"/>
    </row>
    <row r="4202" spans="19:20" x14ac:dyDescent="0.25">
      <c r="S4202" s="13"/>
      <c r="T4202" s="13"/>
    </row>
    <row r="4203" spans="19:20" x14ac:dyDescent="0.25">
      <c r="S4203" s="13"/>
      <c r="T4203" s="13"/>
    </row>
    <row r="4204" spans="19:20" x14ac:dyDescent="0.25">
      <c r="S4204" s="13"/>
      <c r="T4204" s="13"/>
    </row>
    <row r="4205" spans="19:20" x14ac:dyDescent="0.25">
      <c r="S4205" s="13"/>
      <c r="T4205" s="13"/>
    </row>
    <row r="4206" spans="19:20" x14ac:dyDescent="0.25">
      <c r="S4206" s="13"/>
      <c r="T4206" s="13"/>
    </row>
    <row r="4207" spans="19:20" x14ac:dyDescent="0.25">
      <c r="S4207" s="13"/>
      <c r="T4207" s="13"/>
    </row>
    <row r="4208" spans="19:20" x14ac:dyDescent="0.25">
      <c r="S4208" s="13"/>
      <c r="T4208" s="13"/>
    </row>
    <row r="4209" spans="19:20" x14ac:dyDescent="0.25">
      <c r="S4209" s="13"/>
      <c r="T4209" s="13"/>
    </row>
    <row r="4210" spans="19:20" x14ac:dyDescent="0.25">
      <c r="S4210" s="13"/>
      <c r="T4210" s="13"/>
    </row>
    <row r="4211" spans="19:20" x14ac:dyDescent="0.25">
      <c r="S4211" s="13"/>
      <c r="T4211" s="13"/>
    </row>
    <row r="4212" spans="19:20" x14ac:dyDescent="0.25">
      <c r="S4212" s="13"/>
      <c r="T4212" s="13"/>
    </row>
    <row r="4213" spans="19:20" x14ac:dyDescent="0.25">
      <c r="S4213" s="13"/>
      <c r="T4213" s="13"/>
    </row>
    <row r="4214" spans="19:20" x14ac:dyDescent="0.25">
      <c r="S4214" s="13"/>
      <c r="T4214" s="13"/>
    </row>
    <row r="4215" spans="19:20" x14ac:dyDescent="0.25">
      <c r="S4215" s="13"/>
      <c r="T4215" s="13"/>
    </row>
    <row r="4216" spans="19:20" x14ac:dyDescent="0.25">
      <c r="S4216" s="13"/>
      <c r="T4216" s="13"/>
    </row>
    <row r="4217" spans="19:20" x14ac:dyDescent="0.25">
      <c r="S4217" s="13"/>
      <c r="T4217" s="13"/>
    </row>
    <row r="4218" spans="19:20" x14ac:dyDescent="0.25">
      <c r="S4218" s="13"/>
      <c r="T4218" s="13"/>
    </row>
    <row r="4219" spans="19:20" x14ac:dyDescent="0.25">
      <c r="S4219" s="13"/>
      <c r="T4219" s="13"/>
    </row>
    <row r="4220" spans="19:20" x14ac:dyDescent="0.25">
      <c r="S4220" s="13"/>
      <c r="T4220" s="13"/>
    </row>
    <row r="4221" spans="19:20" x14ac:dyDescent="0.25">
      <c r="S4221" s="13"/>
      <c r="T4221" s="13"/>
    </row>
    <row r="4222" spans="19:20" x14ac:dyDescent="0.25">
      <c r="S4222" s="13"/>
      <c r="T4222" s="13"/>
    </row>
    <row r="4223" spans="19:20" x14ac:dyDescent="0.25">
      <c r="S4223" s="13"/>
      <c r="T4223" s="13"/>
    </row>
    <row r="4224" spans="19:20" x14ac:dyDescent="0.25">
      <c r="S4224" s="13"/>
      <c r="T4224" s="13"/>
    </row>
    <row r="4225" spans="19:20" x14ac:dyDescent="0.25">
      <c r="S4225" s="13"/>
      <c r="T4225" s="13"/>
    </row>
    <row r="4226" spans="19:20" x14ac:dyDescent="0.25">
      <c r="S4226" s="13"/>
      <c r="T4226" s="13"/>
    </row>
    <row r="4227" spans="19:20" x14ac:dyDescent="0.25">
      <c r="S4227" s="13"/>
      <c r="T4227" s="13"/>
    </row>
    <row r="4228" spans="19:20" x14ac:dyDescent="0.25">
      <c r="S4228" s="13"/>
      <c r="T4228" s="13"/>
    </row>
    <row r="4229" spans="19:20" x14ac:dyDescent="0.25">
      <c r="S4229" s="13"/>
      <c r="T4229" s="13"/>
    </row>
    <row r="4230" spans="19:20" x14ac:dyDescent="0.25">
      <c r="S4230" s="13"/>
      <c r="T4230" s="13"/>
    </row>
    <row r="4231" spans="19:20" x14ac:dyDescent="0.25">
      <c r="S4231" s="13"/>
      <c r="T4231" s="13"/>
    </row>
    <row r="4232" spans="19:20" x14ac:dyDescent="0.25">
      <c r="S4232" s="13"/>
      <c r="T4232" s="13"/>
    </row>
    <row r="4233" spans="19:20" x14ac:dyDescent="0.25">
      <c r="S4233" s="13"/>
      <c r="T4233" s="13"/>
    </row>
    <row r="4234" spans="19:20" x14ac:dyDescent="0.25">
      <c r="S4234" s="13"/>
      <c r="T4234" s="13"/>
    </row>
    <row r="4235" spans="19:20" x14ac:dyDescent="0.25">
      <c r="S4235" s="13"/>
      <c r="T4235" s="13"/>
    </row>
    <row r="4236" spans="19:20" x14ac:dyDescent="0.25">
      <c r="S4236" s="13"/>
      <c r="T4236" s="13"/>
    </row>
    <row r="4237" spans="19:20" x14ac:dyDescent="0.25">
      <c r="S4237" s="13"/>
      <c r="T4237" s="13"/>
    </row>
    <row r="4238" spans="19:20" x14ac:dyDescent="0.25">
      <c r="S4238" s="13"/>
      <c r="T4238" s="13"/>
    </row>
    <row r="4239" spans="19:20" x14ac:dyDescent="0.25">
      <c r="S4239" s="13"/>
      <c r="T4239" s="13"/>
    </row>
    <row r="4240" spans="19:20" x14ac:dyDescent="0.25">
      <c r="S4240" s="13"/>
      <c r="T4240" s="13"/>
    </row>
    <row r="4241" spans="19:20" x14ac:dyDescent="0.25">
      <c r="S4241" s="13"/>
      <c r="T4241" s="13"/>
    </row>
    <row r="4242" spans="19:20" x14ac:dyDescent="0.25">
      <c r="S4242" s="13"/>
      <c r="T4242" s="13"/>
    </row>
    <row r="4243" spans="19:20" x14ac:dyDescent="0.25">
      <c r="S4243" s="13"/>
      <c r="T4243" s="13"/>
    </row>
    <row r="4244" spans="19:20" x14ac:dyDescent="0.25">
      <c r="S4244" s="13"/>
      <c r="T4244" s="13"/>
    </row>
    <row r="4245" spans="19:20" x14ac:dyDescent="0.25">
      <c r="S4245" s="13"/>
      <c r="T4245" s="13"/>
    </row>
    <row r="4246" spans="19:20" x14ac:dyDescent="0.25">
      <c r="S4246" s="13"/>
      <c r="T4246" s="13"/>
    </row>
    <row r="4247" spans="19:20" x14ac:dyDescent="0.25">
      <c r="S4247" s="13"/>
      <c r="T4247" s="13"/>
    </row>
    <row r="4248" spans="19:20" x14ac:dyDescent="0.25">
      <c r="S4248" s="13"/>
      <c r="T4248" s="13"/>
    </row>
    <row r="4249" spans="19:20" x14ac:dyDescent="0.25">
      <c r="S4249" s="13"/>
      <c r="T4249" s="13"/>
    </row>
    <row r="4250" spans="19:20" x14ac:dyDescent="0.25">
      <c r="S4250" s="13"/>
      <c r="T4250" s="13"/>
    </row>
    <row r="4251" spans="19:20" x14ac:dyDescent="0.25">
      <c r="S4251" s="13"/>
      <c r="T4251" s="13"/>
    </row>
    <row r="4252" spans="19:20" x14ac:dyDescent="0.25">
      <c r="S4252" s="13"/>
      <c r="T4252" s="13"/>
    </row>
    <row r="4253" spans="19:20" x14ac:dyDescent="0.25">
      <c r="S4253" s="13"/>
      <c r="T4253" s="13"/>
    </row>
    <row r="4254" spans="19:20" x14ac:dyDescent="0.25">
      <c r="S4254" s="13"/>
      <c r="T4254" s="13"/>
    </row>
    <row r="4255" spans="19:20" x14ac:dyDescent="0.25">
      <c r="S4255" s="13"/>
      <c r="T4255" s="13"/>
    </row>
    <row r="4256" spans="19:20" x14ac:dyDescent="0.25">
      <c r="S4256" s="13"/>
      <c r="T4256" s="13"/>
    </row>
    <row r="4257" spans="19:20" x14ac:dyDescent="0.25">
      <c r="S4257" s="13"/>
      <c r="T4257" s="13"/>
    </row>
    <row r="4258" spans="19:20" x14ac:dyDescent="0.25">
      <c r="S4258" s="13"/>
      <c r="T4258" s="13"/>
    </row>
    <row r="4259" spans="19:20" x14ac:dyDescent="0.25">
      <c r="S4259" s="13"/>
      <c r="T4259" s="13"/>
    </row>
    <row r="4260" spans="19:20" x14ac:dyDescent="0.25">
      <c r="S4260" s="13"/>
      <c r="T4260" s="13"/>
    </row>
    <row r="4261" spans="19:20" x14ac:dyDescent="0.25">
      <c r="S4261" s="13"/>
      <c r="T4261" s="13"/>
    </row>
    <row r="4262" spans="19:20" x14ac:dyDescent="0.25">
      <c r="S4262" s="13"/>
      <c r="T4262" s="13"/>
    </row>
    <row r="4263" spans="19:20" x14ac:dyDescent="0.25">
      <c r="S4263" s="13"/>
      <c r="T4263" s="13"/>
    </row>
    <row r="4264" spans="19:20" x14ac:dyDescent="0.25">
      <c r="S4264" s="13"/>
      <c r="T4264" s="13"/>
    </row>
    <row r="4265" spans="19:20" x14ac:dyDescent="0.25">
      <c r="S4265" s="13"/>
      <c r="T4265" s="13"/>
    </row>
    <row r="4266" spans="19:20" x14ac:dyDescent="0.25">
      <c r="S4266" s="13"/>
      <c r="T4266" s="13"/>
    </row>
    <row r="4267" spans="19:20" x14ac:dyDescent="0.25">
      <c r="S4267" s="13"/>
      <c r="T4267" s="13"/>
    </row>
    <row r="4268" spans="19:20" x14ac:dyDescent="0.25">
      <c r="S4268" s="13"/>
      <c r="T4268" s="13"/>
    </row>
    <row r="4269" spans="19:20" x14ac:dyDescent="0.25">
      <c r="S4269" s="13"/>
      <c r="T4269" s="13"/>
    </row>
    <row r="4270" spans="19:20" x14ac:dyDescent="0.25">
      <c r="S4270" s="13"/>
      <c r="T4270" s="13"/>
    </row>
    <row r="4271" spans="19:20" x14ac:dyDescent="0.25">
      <c r="S4271" s="13"/>
      <c r="T4271" s="13"/>
    </row>
    <row r="4272" spans="19:20" x14ac:dyDescent="0.25">
      <c r="S4272" s="13"/>
      <c r="T4272" s="13"/>
    </row>
    <row r="4273" spans="19:20" x14ac:dyDescent="0.25">
      <c r="S4273" s="13"/>
      <c r="T4273" s="13"/>
    </row>
    <row r="4274" spans="19:20" x14ac:dyDescent="0.25">
      <c r="S4274" s="13"/>
      <c r="T4274" s="13"/>
    </row>
    <row r="4275" spans="19:20" x14ac:dyDescent="0.25">
      <c r="S4275" s="13"/>
      <c r="T4275" s="13"/>
    </row>
    <row r="4276" spans="19:20" x14ac:dyDescent="0.25">
      <c r="S4276" s="13"/>
      <c r="T4276" s="13"/>
    </row>
    <row r="4277" spans="19:20" x14ac:dyDescent="0.25">
      <c r="S4277" s="13"/>
      <c r="T4277" s="13"/>
    </row>
    <row r="4278" spans="19:20" x14ac:dyDescent="0.25">
      <c r="S4278" s="13"/>
      <c r="T4278" s="13"/>
    </row>
    <row r="4279" spans="19:20" x14ac:dyDescent="0.25">
      <c r="S4279" s="13"/>
      <c r="T4279" s="13"/>
    </row>
    <row r="4280" spans="19:20" x14ac:dyDescent="0.25">
      <c r="S4280" s="13"/>
      <c r="T4280" s="13"/>
    </row>
    <row r="4281" spans="19:20" x14ac:dyDescent="0.25">
      <c r="S4281" s="13"/>
      <c r="T4281" s="13"/>
    </row>
    <row r="4282" spans="19:20" x14ac:dyDescent="0.25">
      <c r="S4282" s="13"/>
      <c r="T4282" s="13"/>
    </row>
    <row r="4283" spans="19:20" x14ac:dyDescent="0.25">
      <c r="S4283" s="13"/>
      <c r="T4283" s="13"/>
    </row>
    <row r="4284" spans="19:20" x14ac:dyDescent="0.25">
      <c r="S4284" s="13"/>
      <c r="T4284" s="13"/>
    </row>
    <row r="4285" spans="19:20" x14ac:dyDescent="0.25">
      <c r="S4285" s="13"/>
      <c r="T4285" s="13"/>
    </row>
    <row r="4286" spans="19:20" x14ac:dyDescent="0.25">
      <c r="S4286" s="13"/>
      <c r="T4286" s="13"/>
    </row>
    <row r="4287" spans="19:20" x14ac:dyDescent="0.25">
      <c r="S4287" s="13"/>
      <c r="T4287" s="13"/>
    </row>
    <row r="4288" spans="19:20" x14ac:dyDescent="0.25">
      <c r="S4288" s="13"/>
      <c r="T4288" s="13"/>
    </row>
    <row r="4289" spans="19:20" x14ac:dyDescent="0.25">
      <c r="S4289" s="13"/>
      <c r="T4289" s="13"/>
    </row>
    <row r="4290" spans="19:20" x14ac:dyDescent="0.25">
      <c r="S4290" s="13"/>
      <c r="T4290" s="13"/>
    </row>
    <row r="4291" spans="19:20" x14ac:dyDescent="0.25">
      <c r="S4291" s="13"/>
      <c r="T4291" s="13"/>
    </row>
    <row r="4292" spans="19:20" x14ac:dyDescent="0.25">
      <c r="S4292" s="13"/>
      <c r="T4292" s="13"/>
    </row>
    <row r="4293" spans="19:20" x14ac:dyDescent="0.25">
      <c r="S4293" s="13"/>
      <c r="T4293" s="13"/>
    </row>
    <row r="4294" spans="19:20" x14ac:dyDescent="0.25">
      <c r="S4294" s="13"/>
      <c r="T4294" s="13"/>
    </row>
    <row r="4295" spans="19:20" x14ac:dyDescent="0.25">
      <c r="S4295" s="13"/>
      <c r="T4295" s="13"/>
    </row>
    <row r="4296" spans="19:20" x14ac:dyDescent="0.25">
      <c r="S4296" s="13"/>
      <c r="T4296" s="13"/>
    </row>
    <row r="4297" spans="19:20" x14ac:dyDescent="0.25">
      <c r="S4297" s="13"/>
      <c r="T4297" s="13"/>
    </row>
    <row r="4298" spans="19:20" x14ac:dyDescent="0.25">
      <c r="S4298" s="13"/>
      <c r="T4298" s="13"/>
    </row>
    <row r="4299" spans="19:20" x14ac:dyDescent="0.25">
      <c r="S4299" s="13"/>
      <c r="T4299" s="13"/>
    </row>
    <row r="4300" spans="19:20" x14ac:dyDescent="0.25">
      <c r="S4300" s="13"/>
      <c r="T4300" s="13"/>
    </row>
    <row r="4301" spans="19:20" x14ac:dyDescent="0.25">
      <c r="S4301" s="13"/>
      <c r="T4301" s="13"/>
    </row>
    <row r="4302" spans="19:20" x14ac:dyDescent="0.25">
      <c r="S4302" s="13"/>
      <c r="T4302" s="13"/>
    </row>
    <row r="4303" spans="19:20" x14ac:dyDescent="0.25">
      <c r="S4303" s="13"/>
      <c r="T4303" s="13"/>
    </row>
    <row r="4304" spans="19:20" x14ac:dyDescent="0.25">
      <c r="S4304" s="13"/>
      <c r="T4304" s="13"/>
    </row>
    <row r="4305" spans="19:20" x14ac:dyDescent="0.25">
      <c r="S4305" s="13"/>
      <c r="T4305" s="13"/>
    </row>
    <row r="4306" spans="19:20" x14ac:dyDescent="0.25">
      <c r="S4306" s="13"/>
      <c r="T4306" s="13"/>
    </row>
    <row r="4307" spans="19:20" x14ac:dyDescent="0.25">
      <c r="S4307" s="13"/>
      <c r="T4307" s="13"/>
    </row>
    <row r="4308" spans="19:20" x14ac:dyDescent="0.25">
      <c r="S4308" s="13"/>
      <c r="T4308" s="13"/>
    </row>
    <row r="4309" spans="19:20" x14ac:dyDescent="0.25">
      <c r="S4309" s="13"/>
      <c r="T4309" s="13"/>
    </row>
    <row r="4310" spans="19:20" x14ac:dyDescent="0.25">
      <c r="S4310" s="13"/>
      <c r="T4310" s="13"/>
    </row>
    <row r="4311" spans="19:20" x14ac:dyDescent="0.25">
      <c r="S4311" s="13"/>
      <c r="T4311" s="13"/>
    </row>
    <row r="4312" spans="19:20" x14ac:dyDescent="0.25">
      <c r="S4312" s="13"/>
      <c r="T4312" s="13"/>
    </row>
    <row r="4313" spans="19:20" x14ac:dyDescent="0.25">
      <c r="S4313" s="13"/>
      <c r="T4313" s="13"/>
    </row>
    <row r="4314" spans="19:20" x14ac:dyDescent="0.25">
      <c r="S4314" s="13"/>
      <c r="T4314" s="13"/>
    </row>
    <row r="4315" spans="19:20" x14ac:dyDescent="0.25">
      <c r="S4315" s="13"/>
      <c r="T4315" s="13"/>
    </row>
    <row r="4316" spans="19:20" x14ac:dyDescent="0.25">
      <c r="S4316" s="13"/>
      <c r="T4316" s="13"/>
    </row>
    <row r="4317" spans="19:20" x14ac:dyDescent="0.25">
      <c r="S4317" s="13"/>
      <c r="T4317" s="13"/>
    </row>
    <row r="4318" spans="19:20" x14ac:dyDescent="0.25">
      <c r="S4318" s="13"/>
      <c r="T4318" s="13"/>
    </row>
    <row r="4319" spans="19:20" x14ac:dyDescent="0.25">
      <c r="S4319" s="13"/>
      <c r="T4319" s="13"/>
    </row>
    <row r="4320" spans="19:20" x14ac:dyDescent="0.25">
      <c r="S4320" s="13"/>
      <c r="T4320" s="13"/>
    </row>
    <row r="4321" spans="19:20" x14ac:dyDescent="0.25">
      <c r="S4321" s="13"/>
      <c r="T4321" s="13"/>
    </row>
    <row r="4322" spans="19:20" x14ac:dyDescent="0.25">
      <c r="S4322" s="13"/>
      <c r="T4322" s="13"/>
    </row>
    <row r="4323" spans="19:20" x14ac:dyDescent="0.25">
      <c r="S4323" s="13"/>
      <c r="T4323" s="13"/>
    </row>
    <row r="4324" spans="19:20" x14ac:dyDescent="0.25">
      <c r="S4324" s="13"/>
      <c r="T4324" s="13"/>
    </row>
    <row r="4325" spans="19:20" x14ac:dyDescent="0.25">
      <c r="S4325" s="13"/>
      <c r="T4325" s="13"/>
    </row>
    <row r="4326" spans="19:20" x14ac:dyDescent="0.25">
      <c r="S4326" s="13"/>
      <c r="T4326" s="13"/>
    </row>
    <row r="4327" spans="19:20" x14ac:dyDescent="0.25">
      <c r="S4327" s="13"/>
      <c r="T4327" s="13"/>
    </row>
    <row r="4328" spans="19:20" x14ac:dyDescent="0.25">
      <c r="S4328" s="13"/>
      <c r="T4328" s="13"/>
    </row>
    <row r="4329" spans="19:20" x14ac:dyDescent="0.25">
      <c r="S4329" s="13"/>
      <c r="T4329" s="13"/>
    </row>
    <row r="4330" spans="19:20" x14ac:dyDescent="0.25">
      <c r="S4330" s="13"/>
      <c r="T4330" s="13"/>
    </row>
    <row r="4331" spans="19:20" x14ac:dyDescent="0.25">
      <c r="S4331" s="13"/>
      <c r="T4331" s="13"/>
    </row>
    <row r="4332" spans="19:20" x14ac:dyDescent="0.25">
      <c r="S4332" s="13"/>
      <c r="T4332" s="13"/>
    </row>
    <row r="4333" spans="19:20" x14ac:dyDescent="0.25">
      <c r="S4333" s="13"/>
      <c r="T4333" s="13"/>
    </row>
    <row r="4334" spans="19:20" x14ac:dyDescent="0.25">
      <c r="S4334" s="13"/>
      <c r="T4334" s="13"/>
    </row>
    <row r="4335" spans="19:20" x14ac:dyDescent="0.25">
      <c r="S4335" s="13"/>
      <c r="T4335" s="13"/>
    </row>
    <row r="4336" spans="19:20" x14ac:dyDescent="0.25">
      <c r="S4336" s="13"/>
      <c r="T4336" s="13"/>
    </row>
    <row r="4337" spans="19:20" x14ac:dyDescent="0.25">
      <c r="S4337" s="13"/>
      <c r="T4337" s="13"/>
    </row>
    <row r="4338" spans="19:20" x14ac:dyDescent="0.25">
      <c r="S4338" s="13"/>
      <c r="T4338" s="13"/>
    </row>
    <row r="4339" spans="19:20" x14ac:dyDescent="0.25">
      <c r="S4339" s="13"/>
      <c r="T4339" s="13"/>
    </row>
    <row r="4340" spans="19:20" x14ac:dyDescent="0.25">
      <c r="S4340" s="13"/>
      <c r="T4340" s="13"/>
    </row>
    <row r="4341" spans="19:20" x14ac:dyDescent="0.25">
      <c r="S4341" s="13"/>
      <c r="T4341" s="13"/>
    </row>
    <row r="4342" spans="19:20" x14ac:dyDescent="0.25">
      <c r="S4342" s="13"/>
      <c r="T4342" s="13"/>
    </row>
    <row r="4343" spans="19:20" x14ac:dyDescent="0.25">
      <c r="S4343" s="13"/>
      <c r="T4343" s="13"/>
    </row>
    <row r="4344" spans="19:20" x14ac:dyDescent="0.25">
      <c r="S4344" s="13"/>
      <c r="T4344" s="13"/>
    </row>
    <row r="4345" spans="19:20" x14ac:dyDescent="0.25">
      <c r="S4345" s="13"/>
      <c r="T4345" s="13"/>
    </row>
    <row r="4346" spans="19:20" x14ac:dyDescent="0.25">
      <c r="S4346" s="13"/>
      <c r="T4346" s="13"/>
    </row>
    <row r="4347" spans="19:20" x14ac:dyDescent="0.25">
      <c r="S4347" s="13"/>
      <c r="T4347" s="13"/>
    </row>
    <row r="4348" spans="19:20" x14ac:dyDescent="0.25">
      <c r="S4348" s="13"/>
      <c r="T4348" s="13"/>
    </row>
    <row r="4349" spans="19:20" x14ac:dyDescent="0.25">
      <c r="S4349" s="13"/>
      <c r="T4349" s="13"/>
    </row>
    <row r="4350" spans="19:20" x14ac:dyDescent="0.25">
      <c r="S4350" s="13"/>
      <c r="T4350" s="13"/>
    </row>
    <row r="4351" spans="19:20" x14ac:dyDescent="0.25">
      <c r="S4351" s="13"/>
      <c r="T4351" s="13"/>
    </row>
    <row r="4352" spans="19:20" x14ac:dyDescent="0.25">
      <c r="S4352" s="13"/>
      <c r="T4352" s="13"/>
    </row>
    <row r="4353" spans="19:20" x14ac:dyDescent="0.25">
      <c r="S4353" s="13"/>
      <c r="T4353" s="13"/>
    </row>
    <row r="4354" spans="19:20" x14ac:dyDescent="0.25">
      <c r="S4354" s="13"/>
      <c r="T4354" s="13"/>
    </row>
    <row r="4355" spans="19:20" x14ac:dyDescent="0.25">
      <c r="S4355" s="13"/>
      <c r="T4355" s="13"/>
    </row>
    <row r="4356" spans="19:20" x14ac:dyDescent="0.25">
      <c r="S4356" s="13"/>
      <c r="T4356" s="13"/>
    </row>
    <row r="4357" spans="19:20" x14ac:dyDescent="0.25">
      <c r="S4357" s="13"/>
      <c r="T4357" s="13"/>
    </row>
    <row r="4358" spans="19:20" x14ac:dyDescent="0.25">
      <c r="S4358" s="13"/>
      <c r="T4358" s="13"/>
    </row>
    <row r="4359" spans="19:20" x14ac:dyDescent="0.25">
      <c r="S4359" s="13"/>
      <c r="T4359" s="13"/>
    </row>
    <row r="4360" spans="19:20" x14ac:dyDescent="0.25">
      <c r="S4360" s="13"/>
      <c r="T4360" s="13"/>
    </row>
    <row r="4361" spans="19:20" x14ac:dyDescent="0.25">
      <c r="S4361" s="13"/>
      <c r="T4361" s="13"/>
    </row>
    <row r="4362" spans="19:20" x14ac:dyDescent="0.25">
      <c r="S4362" s="13"/>
      <c r="T4362" s="13"/>
    </row>
    <row r="4363" spans="19:20" x14ac:dyDescent="0.25">
      <c r="S4363" s="13"/>
      <c r="T4363" s="13"/>
    </row>
    <row r="4364" spans="19:20" x14ac:dyDescent="0.25">
      <c r="S4364" s="13"/>
      <c r="T4364" s="13"/>
    </row>
    <row r="4365" spans="19:20" x14ac:dyDescent="0.25">
      <c r="S4365" s="13"/>
      <c r="T4365" s="13"/>
    </row>
    <row r="4366" spans="19:20" x14ac:dyDescent="0.25">
      <c r="S4366" s="13"/>
      <c r="T4366" s="13"/>
    </row>
    <row r="4367" spans="19:20" x14ac:dyDescent="0.25">
      <c r="S4367" s="13"/>
      <c r="T4367" s="13"/>
    </row>
    <row r="4368" spans="19:20" x14ac:dyDescent="0.25">
      <c r="S4368" s="13"/>
      <c r="T4368" s="13"/>
    </row>
    <row r="4369" spans="19:20" x14ac:dyDescent="0.25">
      <c r="S4369" s="13"/>
      <c r="T4369" s="13"/>
    </row>
    <row r="4370" spans="19:20" x14ac:dyDescent="0.25">
      <c r="S4370" s="13"/>
      <c r="T4370" s="13"/>
    </row>
    <row r="4371" spans="19:20" x14ac:dyDescent="0.25">
      <c r="S4371" s="13"/>
      <c r="T4371" s="13"/>
    </row>
    <row r="4372" spans="19:20" x14ac:dyDescent="0.25">
      <c r="S4372" s="13"/>
      <c r="T4372" s="13"/>
    </row>
    <row r="4373" spans="19:20" x14ac:dyDescent="0.25">
      <c r="S4373" s="13"/>
      <c r="T4373" s="13"/>
    </row>
    <row r="4374" spans="19:20" x14ac:dyDescent="0.25">
      <c r="S4374" s="13"/>
      <c r="T4374" s="13"/>
    </row>
    <row r="4375" spans="19:20" x14ac:dyDescent="0.25">
      <c r="S4375" s="13"/>
      <c r="T4375" s="13"/>
    </row>
    <row r="4376" spans="19:20" x14ac:dyDescent="0.25">
      <c r="S4376" s="13"/>
      <c r="T4376" s="13"/>
    </row>
    <row r="4377" spans="19:20" x14ac:dyDescent="0.25">
      <c r="S4377" s="13"/>
      <c r="T4377" s="13"/>
    </row>
    <row r="4378" spans="19:20" x14ac:dyDescent="0.25">
      <c r="S4378" s="13"/>
      <c r="T4378" s="13"/>
    </row>
    <row r="4379" spans="19:20" x14ac:dyDescent="0.25">
      <c r="S4379" s="13"/>
      <c r="T4379" s="13"/>
    </row>
    <row r="4380" spans="19:20" x14ac:dyDescent="0.25">
      <c r="S4380" s="13"/>
      <c r="T4380" s="13"/>
    </row>
    <row r="4381" spans="19:20" x14ac:dyDescent="0.25">
      <c r="S4381" s="13"/>
      <c r="T4381" s="13"/>
    </row>
    <row r="4382" spans="19:20" x14ac:dyDescent="0.25">
      <c r="S4382" s="13"/>
      <c r="T4382" s="13"/>
    </row>
    <row r="4383" spans="19:20" x14ac:dyDescent="0.25">
      <c r="S4383" s="13"/>
      <c r="T4383" s="13"/>
    </row>
    <row r="4384" spans="19:20" x14ac:dyDescent="0.25">
      <c r="S4384" s="13"/>
      <c r="T4384" s="13"/>
    </row>
    <row r="4385" spans="19:20" x14ac:dyDescent="0.25">
      <c r="S4385" s="13"/>
      <c r="T4385" s="13"/>
    </row>
    <row r="4386" spans="19:20" x14ac:dyDescent="0.25">
      <c r="S4386" s="13"/>
      <c r="T4386" s="13"/>
    </row>
    <row r="4387" spans="19:20" x14ac:dyDescent="0.25">
      <c r="S4387" s="13"/>
      <c r="T4387" s="13"/>
    </row>
    <row r="4388" spans="19:20" x14ac:dyDescent="0.25">
      <c r="S4388" s="13"/>
      <c r="T4388" s="13"/>
    </row>
    <row r="4389" spans="19:20" x14ac:dyDescent="0.25">
      <c r="S4389" s="13"/>
      <c r="T4389" s="13"/>
    </row>
    <row r="4390" spans="19:20" x14ac:dyDescent="0.25">
      <c r="S4390" s="13"/>
      <c r="T4390" s="13"/>
    </row>
    <row r="4391" spans="19:20" x14ac:dyDescent="0.25">
      <c r="S4391" s="13"/>
      <c r="T4391" s="13"/>
    </row>
    <row r="4392" spans="19:20" x14ac:dyDescent="0.25">
      <c r="S4392" s="13"/>
      <c r="T4392" s="13"/>
    </row>
    <row r="4393" spans="19:20" x14ac:dyDescent="0.25">
      <c r="S4393" s="13"/>
      <c r="T4393" s="13"/>
    </row>
    <row r="4394" spans="19:20" x14ac:dyDescent="0.25">
      <c r="S4394" s="13"/>
      <c r="T4394" s="13"/>
    </row>
    <row r="4395" spans="19:20" x14ac:dyDescent="0.25">
      <c r="S4395" s="13"/>
      <c r="T4395" s="13"/>
    </row>
    <row r="4396" spans="19:20" x14ac:dyDescent="0.25">
      <c r="S4396" s="13"/>
      <c r="T4396" s="13"/>
    </row>
    <row r="4397" spans="19:20" x14ac:dyDescent="0.25">
      <c r="S4397" s="13"/>
      <c r="T4397" s="13"/>
    </row>
    <row r="4398" spans="19:20" x14ac:dyDescent="0.25">
      <c r="S4398" s="13"/>
      <c r="T4398" s="13"/>
    </row>
    <row r="4399" spans="19:20" x14ac:dyDescent="0.25">
      <c r="S4399" s="13"/>
      <c r="T4399" s="13"/>
    </row>
    <row r="4400" spans="19:20" x14ac:dyDescent="0.25">
      <c r="S4400" s="13"/>
      <c r="T4400" s="13"/>
    </row>
    <row r="4401" spans="19:20" x14ac:dyDescent="0.25">
      <c r="S4401" s="13"/>
      <c r="T4401" s="13"/>
    </row>
    <row r="4402" spans="19:20" x14ac:dyDescent="0.25">
      <c r="S4402" s="13"/>
      <c r="T4402" s="13"/>
    </row>
    <row r="4403" spans="19:20" x14ac:dyDescent="0.25">
      <c r="S4403" s="13"/>
      <c r="T4403" s="13"/>
    </row>
    <row r="4404" spans="19:20" x14ac:dyDescent="0.25">
      <c r="S4404" s="13"/>
      <c r="T4404" s="13"/>
    </row>
    <row r="4405" spans="19:20" x14ac:dyDescent="0.25">
      <c r="S4405" s="13"/>
      <c r="T4405" s="13"/>
    </row>
    <row r="4406" spans="19:20" x14ac:dyDescent="0.25">
      <c r="S4406" s="13"/>
      <c r="T4406" s="13"/>
    </row>
    <row r="4407" spans="19:20" x14ac:dyDescent="0.25">
      <c r="S4407" s="13"/>
      <c r="T4407" s="13"/>
    </row>
    <row r="4408" spans="19:20" x14ac:dyDescent="0.25">
      <c r="S4408" s="13"/>
      <c r="T4408" s="13"/>
    </row>
    <row r="4409" spans="19:20" x14ac:dyDescent="0.25">
      <c r="S4409" s="13"/>
      <c r="T4409" s="13"/>
    </row>
    <row r="4410" spans="19:20" x14ac:dyDescent="0.25">
      <c r="S4410" s="13"/>
      <c r="T4410" s="13"/>
    </row>
    <row r="4411" spans="19:20" x14ac:dyDescent="0.25">
      <c r="S4411" s="13"/>
      <c r="T4411" s="13"/>
    </row>
    <row r="4412" spans="19:20" x14ac:dyDescent="0.25">
      <c r="S4412" s="13"/>
      <c r="T4412" s="13"/>
    </row>
    <row r="4413" spans="19:20" x14ac:dyDescent="0.25">
      <c r="S4413" s="13"/>
      <c r="T4413" s="13"/>
    </row>
    <row r="4414" spans="19:20" x14ac:dyDescent="0.25">
      <c r="S4414" s="13"/>
      <c r="T4414" s="13"/>
    </row>
    <row r="4415" spans="19:20" x14ac:dyDescent="0.25">
      <c r="S4415" s="13"/>
      <c r="T4415" s="13"/>
    </row>
    <row r="4416" spans="19:20" x14ac:dyDescent="0.25">
      <c r="S4416" s="13"/>
      <c r="T4416" s="13"/>
    </row>
    <row r="4417" spans="19:20" x14ac:dyDescent="0.25">
      <c r="S4417" s="13"/>
      <c r="T4417" s="13"/>
    </row>
    <row r="4418" spans="19:20" x14ac:dyDescent="0.25">
      <c r="S4418" s="13"/>
      <c r="T4418" s="13"/>
    </row>
    <row r="4419" spans="19:20" x14ac:dyDescent="0.25">
      <c r="S4419" s="13"/>
      <c r="T4419" s="13"/>
    </row>
    <row r="4420" spans="19:20" x14ac:dyDescent="0.25">
      <c r="S4420" s="13"/>
      <c r="T4420" s="13"/>
    </row>
    <row r="4421" spans="19:20" x14ac:dyDescent="0.25">
      <c r="S4421" s="13"/>
      <c r="T4421" s="13"/>
    </row>
    <row r="4422" spans="19:20" x14ac:dyDescent="0.25">
      <c r="S4422" s="13"/>
      <c r="T4422" s="13"/>
    </row>
    <row r="4423" spans="19:20" x14ac:dyDescent="0.25">
      <c r="S4423" s="13"/>
      <c r="T4423" s="13"/>
    </row>
    <row r="4424" spans="19:20" x14ac:dyDescent="0.25">
      <c r="S4424" s="13"/>
      <c r="T4424" s="13"/>
    </row>
    <row r="4425" spans="19:20" x14ac:dyDescent="0.25">
      <c r="S4425" s="13"/>
      <c r="T4425" s="13"/>
    </row>
    <row r="4426" spans="19:20" x14ac:dyDescent="0.25">
      <c r="S4426" s="13"/>
      <c r="T4426" s="13"/>
    </row>
    <row r="4427" spans="19:20" x14ac:dyDescent="0.25">
      <c r="S4427" s="13"/>
      <c r="T4427" s="13"/>
    </row>
    <row r="4428" spans="19:20" x14ac:dyDescent="0.25">
      <c r="S4428" s="13"/>
      <c r="T4428" s="13"/>
    </row>
    <row r="4429" spans="19:20" x14ac:dyDescent="0.25">
      <c r="S4429" s="13"/>
      <c r="T4429" s="13"/>
    </row>
    <row r="4430" spans="19:20" x14ac:dyDescent="0.25">
      <c r="S4430" s="13"/>
      <c r="T4430" s="13"/>
    </row>
    <row r="4431" spans="19:20" x14ac:dyDescent="0.25">
      <c r="S4431" s="13"/>
      <c r="T4431" s="13"/>
    </row>
    <row r="4432" spans="19:20" x14ac:dyDescent="0.25">
      <c r="S4432" s="13"/>
      <c r="T4432" s="13"/>
    </row>
    <row r="4433" spans="19:20" x14ac:dyDescent="0.25">
      <c r="S4433" s="13"/>
      <c r="T4433" s="13"/>
    </row>
    <row r="4434" spans="19:20" x14ac:dyDescent="0.25">
      <c r="S4434" s="13"/>
      <c r="T4434" s="13"/>
    </row>
    <row r="4435" spans="19:20" x14ac:dyDescent="0.25">
      <c r="S4435" s="13"/>
      <c r="T4435" s="13"/>
    </row>
    <row r="4436" spans="19:20" x14ac:dyDescent="0.25">
      <c r="S4436" s="13"/>
      <c r="T4436" s="13"/>
    </row>
    <row r="4437" spans="19:20" x14ac:dyDescent="0.25">
      <c r="S4437" s="13"/>
      <c r="T4437" s="13"/>
    </row>
    <row r="4438" spans="19:20" x14ac:dyDescent="0.25">
      <c r="S4438" s="13"/>
      <c r="T4438" s="13"/>
    </row>
    <row r="4439" spans="19:20" x14ac:dyDescent="0.25">
      <c r="S4439" s="13"/>
      <c r="T4439" s="13"/>
    </row>
    <row r="4440" spans="19:20" x14ac:dyDescent="0.25">
      <c r="S4440" s="13"/>
      <c r="T4440" s="13"/>
    </row>
    <row r="4441" spans="19:20" x14ac:dyDescent="0.25">
      <c r="S4441" s="13"/>
      <c r="T4441" s="13"/>
    </row>
    <row r="4442" spans="19:20" x14ac:dyDescent="0.25">
      <c r="S4442" s="13"/>
      <c r="T4442" s="13"/>
    </row>
    <row r="4443" spans="19:20" x14ac:dyDescent="0.25">
      <c r="S4443" s="13"/>
      <c r="T4443" s="13"/>
    </row>
    <row r="4444" spans="19:20" x14ac:dyDescent="0.25">
      <c r="S4444" s="13"/>
      <c r="T4444" s="13"/>
    </row>
    <row r="4445" spans="19:20" x14ac:dyDescent="0.25">
      <c r="S4445" s="13"/>
      <c r="T4445" s="13"/>
    </row>
    <row r="4446" spans="19:20" x14ac:dyDescent="0.25">
      <c r="S4446" s="13"/>
      <c r="T4446" s="13"/>
    </row>
    <row r="4447" spans="19:20" x14ac:dyDescent="0.25">
      <c r="S4447" s="13"/>
      <c r="T4447" s="13"/>
    </row>
    <row r="4448" spans="19:20" x14ac:dyDescent="0.25">
      <c r="S4448" s="13"/>
      <c r="T4448" s="13"/>
    </row>
    <row r="4449" spans="19:20" x14ac:dyDescent="0.25">
      <c r="S4449" s="13"/>
      <c r="T4449" s="13"/>
    </row>
    <row r="4450" spans="19:20" x14ac:dyDescent="0.25">
      <c r="S4450" s="13"/>
      <c r="T4450" s="13"/>
    </row>
    <row r="4451" spans="19:20" x14ac:dyDescent="0.25">
      <c r="S4451" s="13"/>
      <c r="T4451" s="13"/>
    </row>
    <row r="4452" spans="19:20" x14ac:dyDescent="0.25">
      <c r="S4452" s="13"/>
      <c r="T4452" s="13"/>
    </row>
    <row r="4453" spans="19:20" x14ac:dyDescent="0.25">
      <c r="S4453" s="13"/>
      <c r="T4453" s="13"/>
    </row>
    <row r="4454" spans="19:20" x14ac:dyDescent="0.25">
      <c r="S4454" s="13"/>
      <c r="T4454" s="13"/>
    </row>
    <row r="4455" spans="19:20" x14ac:dyDescent="0.25">
      <c r="S4455" s="13"/>
      <c r="T4455" s="13"/>
    </row>
    <row r="4456" spans="19:20" x14ac:dyDescent="0.25">
      <c r="S4456" s="13"/>
      <c r="T4456" s="13"/>
    </row>
    <row r="4457" spans="19:20" x14ac:dyDescent="0.25">
      <c r="S4457" s="13"/>
      <c r="T4457" s="13"/>
    </row>
    <row r="4458" spans="19:20" x14ac:dyDescent="0.25">
      <c r="S4458" s="13"/>
      <c r="T4458" s="13"/>
    </row>
    <row r="4459" spans="19:20" x14ac:dyDescent="0.25">
      <c r="S4459" s="13"/>
      <c r="T4459" s="13"/>
    </row>
    <row r="4460" spans="19:20" x14ac:dyDescent="0.25">
      <c r="S4460" s="13"/>
      <c r="T4460" s="13"/>
    </row>
    <row r="4461" spans="19:20" x14ac:dyDescent="0.25">
      <c r="S4461" s="13"/>
      <c r="T4461" s="13"/>
    </row>
    <row r="4462" spans="19:20" x14ac:dyDescent="0.25">
      <c r="S4462" s="13"/>
      <c r="T4462" s="13"/>
    </row>
    <row r="4463" spans="19:20" x14ac:dyDescent="0.25">
      <c r="S4463" s="13"/>
      <c r="T4463" s="13"/>
    </row>
    <row r="4464" spans="19:20" x14ac:dyDescent="0.25">
      <c r="S4464" s="13"/>
      <c r="T4464" s="13"/>
    </row>
    <row r="4465" spans="19:20" x14ac:dyDescent="0.25">
      <c r="S4465" s="13"/>
      <c r="T4465" s="13"/>
    </row>
    <row r="4466" spans="19:20" x14ac:dyDescent="0.25">
      <c r="S4466" s="13"/>
      <c r="T4466" s="13"/>
    </row>
    <row r="4467" spans="19:20" x14ac:dyDescent="0.25">
      <c r="S4467" s="13"/>
      <c r="T4467" s="13"/>
    </row>
    <row r="4468" spans="19:20" x14ac:dyDescent="0.25">
      <c r="S4468" s="13"/>
      <c r="T4468" s="13"/>
    </row>
    <row r="4469" spans="19:20" x14ac:dyDescent="0.25">
      <c r="S4469" s="13"/>
      <c r="T4469" s="13"/>
    </row>
    <row r="4470" spans="19:20" x14ac:dyDescent="0.25">
      <c r="S4470" s="13"/>
      <c r="T4470" s="13"/>
    </row>
    <row r="4471" spans="19:20" x14ac:dyDescent="0.25">
      <c r="S4471" s="13"/>
      <c r="T4471" s="13"/>
    </row>
    <row r="4472" spans="19:20" x14ac:dyDescent="0.25">
      <c r="S4472" s="13"/>
      <c r="T4472" s="13"/>
    </row>
    <row r="4473" spans="19:20" x14ac:dyDescent="0.25">
      <c r="S4473" s="13"/>
      <c r="T4473" s="13"/>
    </row>
    <row r="4474" spans="19:20" x14ac:dyDescent="0.25">
      <c r="S4474" s="13"/>
      <c r="T4474" s="13"/>
    </row>
    <row r="4475" spans="19:20" x14ac:dyDescent="0.25">
      <c r="S4475" s="13"/>
      <c r="T4475" s="13"/>
    </row>
    <row r="4476" spans="19:20" x14ac:dyDescent="0.25">
      <c r="S4476" s="13"/>
      <c r="T4476" s="13"/>
    </row>
    <row r="4477" spans="19:20" x14ac:dyDescent="0.25">
      <c r="S4477" s="13"/>
      <c r="T4477" s="13"/>
    </row>
    <row r="4478" spans="19:20" x14ac:dyDescent="0.25">
      <c r="S4478" s="13"/>
      <c r="T4478" s="13"/>
    </row>
    <row r="4479" spans="19:20" x14ac:dyDescent="0.25">
      <c r="S4479" s="13"/>
      <c r="T4479" s="13"/>
    </row>
    <row r="4480" spans="19:20" x14ac:dyDescent="0.25">
      <c r="S4480" s="13"/>
      <c r="T4480" s="13"/>
    </row>
    <row r="4481" spans="19:20" x14ac:dyDescent="0.25">
      <c r="S4481" s="13"/>
      <c r="T4481" s="13"/>
    </row>
    <row r="4482" spans="19:20" x14ac:dyDescent="0.25">
      <c r="S4482" s="13"/>
      <c r="T4482" s="13"/>
    </row>
    <row r="4483" spans="19:20" x14ac:dyDescent="0.25">
      <c r="S4483" s="13"/>
      <c r="T4483" s="13"/>
    </row>
    <row r="4484" spans="19:20" x14ac:dyDescent="0.25">
      <c r="S4484" s="13"/>
      <c r="T4484" s="13"/>
    </row>
    <row r="4485" spans="19:20" x14ac:dyDescent="0.25">
      <c r="S4485" s="13"/>
      <c r="T4485" s="13"/>
    </row>
    <row r="4486" spans="19:20" x14ac:dyDescent="0.25">
      <c r="S4486" s="13"/>
      <c r="T4486" s="13"/>
    </row>
    <row r="4487" spans="19:20" x14ac:dyDescent="0.25">
      <c r="S4487" s="13"/>
      <c r="T4487" s="13"/>
    </row>
    <row r="4488" spans="19:20" x14ac:dyDescent="0.25">
      <c r="S4488" s="13"/>
      <c r="T4488" s="13"/>
    </row>
    <row r="4489" spans="19:20" x14ac:dyDescent="0.25">
      <c r="S4489" s="13"/>
      <c r="T4489" s="13"/>
    </row>
    <row r="4490" spans="19:20" x14ac:dyDescent="0.25">
      <c r="S4490" s="13"/>
      <c r="T4490" s="13"/>
    </row>
    <row r="4491" spans="19:20" x14ac:dyDescent="0.25">
      <c r="S4491" s="13"/>
      <c r="T4491" s="13"/>
    </row>
    <row r="4492" spans="19:20" x14ac:dyDescent="0.25">
      <c r="S4492" s="13"/>
      <c r="T4492" s="13"/>
    </row>
    <row r="4493" spans="19:20" x14ac:dyDescent="0.25">
      <c r="S4493" s="13"/>
      <c r="T4493" s="13"/>
    </row>
    <row r="4494" spans="19:20" x14ac:dyDescent="0.25">
      <c r="S4494" s="13"/>
      <c r="T4494" s="13"/>
    </row>
    <row r="4495" spans="19:20" x14ac:dyDescent="0.25">
      <c r="S4495" s="13"/>
      <c r="T4495" s="13"/>
    </row>
    <row r="4496" spans="19:20" x14ac:dyDescent="0.25">
      <c r="S4496" s="13"/>
      <c r="T4496" s="13"/>
    </row>
    <row r="4497" spans="19:20" x14ac:dyDescent="0.25">
      <c r="S4497" s="13"/>
      <c r="T4497" s="13"/>
    </row>
    <row r="4498" spans="19:20" x14ac:dyDescent="0.25">
      <c r="S4498" s="13"/>
      <c r="T4498" s="13"/>
    </row>
    <row r="4499" spans="19:20" x14ac:dyDescent="0.25">
      <c r="S4499" s="13"/>
      <c r="T4499" s="13"/>
    </row>
    <row r="4500" spans="19:20" x14ac:dyDescent="0.25">
      <c r="S4500" s="13"/>
      <c r="T4500" s="13"/>
    </row>
    <row r="4501" spans="19:20" x14ac:dyDescent="0.25">
      <c r="S4501" s="13"/>
      <c r="T4501" s="13"/>
    </row>
    <row r="4502" spans="19:20" x14ac:dyDescent="0.25">
      <c r="S4502" s="13"/>
      <c r="T4502" s="13"/>
    </row>
    <row r="4503" spans="19:20" x14ac:dyDescent="0.25">
      <c r="S4503" s="13"/>
      <c r="T4503" s="13"/>
    </row>
    <row r="4504" spans="19:20" x14ac:dyDescent="0.25">
      <c r="S4504" s="13"/>
      <c r="T4504" s="13"/>
    </row>
    <row r="4505" spans="19:20" x14ac:dyDescent="0.25">
      <c r="S4505" s="13"/>
      <c r="T4505" s="13"/>
    </row>
    <row r="4506" spans="19:20" x14ac:dyDescent="0.25">
      <c r="S4506" s="13"/>
      <c r="T4506" s="13"/>
    </row>
    <row r="4507" spans="19:20" x14ac:dyDescent="0.25">
      <c r="S4507" s="13"/>
      <c r="T4507" s="13"/>
    </row>
    <row r="4508" spans="19:20" x14ac:dyDescent="0.25">
      <c r="S4508" s="13"/>
      <c r="T4508" s="13"/>
    </row>
    <row r="4509" spans="19:20" x14ac:dyDescent="0.25">
      <c r="S4509" s="13"/>
      <c r="T4509" s="13"/>
    </row>
    <row r="4510" spans="19:20" x14ac:dyDescent="0.25">
      <c r="S4510" s="13"/>
      <c r="T4510" s="13"/>
    </row>
    <row r="4511" spans="19:20" x14ac:dyDescent="0.25">
      <c r="S4511" s="13"/>
      <c r="T4511" s="13"/>
    </row>
    <row r="4512" spans="19:20" x14ac:dyDescent="0.25">
      <c r="S4512" s="13"/>
      <c r="T4512" s="13"/>
    </row>
    <row r="4513" spans="19:20" x14ac:dyDescent="0.25">
      <c r="S4513" s="13"/>
      <c r="T4513" s="13"/>
    </row>
    <row r="4514" spans="19:20" x14ac:dyDescent="0.25">
      <c r="S4514" s="13"/>
      <c r="T4514" s="13"/>
    </row>
    <row r="4515" spans="19:20" x14ac:dyDescent="0.25">
      <c r="S4515" s="13"/>
      <c r="T4515" s="13"/>
    </row>
    <row r="4516" spans="19:20" x14ac:dyDescent="0.25">
      <c r="S4516" s="13"/>
      <c r="T4516" s="13"/>
    </row>
    <row r="4517" spans="19:20" x14ac:dyDescent="0.25">
      <c r="S4517" s="13"/>
      <c r="T4517" s="13"/>
    </row>
    <row r="4518" spans="19:20" x14ac:dyDescent="0.25">
      <c r="S4518" s="13"/>
      <c r="T4518" s="13"/>
    </row>
    <row r="4519" spans="19:20" x14ac:dyDescent="0.25">
      <c r="S4519" s="13"/>
      <c r="T4519" s="13"/>
    </row>
    <row r="4520" spans="19:20" x14ac:dyDescent="0.25">
      <c r="S4520" s="13"/>
      <c r="T4520" s="13"/>
    </row>
    <row r="4521" spans="19:20" x14ac:dyDescent="0.25">
      <c r="S4521" s="13"/>
      <c r="T4521" s="13"/>
    </row>
    <row r="4522" spans="19:20" x14ac:dyDescent="0.25">
      <c r="S4522" s="13"/>
      <c r="T4522" s="13"/>
    </row>
    <row r="4523" spans="19:20" x14ac:dyDescent="0.25">
      <c r="S4523" s="13"/>
      <c r="T4523" s="13"/>
    </row>
    <row r="4524" spans="19:20" x14ac:dyDescent="0.25">
      <c r="S4524" s="13"/>
      <c r="T4524" s="13"/>
    </row>
    <row r="4525" spans="19:20" x14ac:dyDescent="0.25">
      <c r="S4525" s="13"/>
      <c r="T4525" s="13"/>
    </row>
    <row r="4526" spans="19:20" x14ac:dyDescent="0.25">
      <c r="S4526" s="13"/>
      <c r="T4526" s="13"/>
    </row>
    <row r="4527" spans="19:20" x14ac:dyDescent="0.25">
      <c r="S4527" s="13"/>
      <c r="T4527" s="13"/>
    </row>
    <row r="4528" spans="19:20" x14ac:dyDescent="0.25">
      <c r="S4528" s="13"/>
      <c r="T4528" s="13"/>
    </row>
    <row r="4529" spans="19:20" x14ac:dyDescent="0.25">
      <c r="S4529" s="13"/>
      <c r="T4529" s="13"/>
    </row>
    <row r="4530" spans="19:20" x14ac:dyDescent="0.25">
      <c r="S4530" s="13"/>
      <c r="T4530" s="13"/>
    </row>
    <row r="4531" spans="19:20" x14ac:dyDescent="0.25">
      <c r="S4531" s="13"/>
      <c r="T4531" s="13"/>
    </row>
    <row r="4532" spans="19:20" x14ac:dyDescent="0.25">
      <c r="S4532" s="13"/>
      <c r="T4532" s="13"/>
    </row>
    <row r="4533" spans="19:20" x14ac:dyDescent="0.25">
      <c r="S4533" s="13"/>
      <c r="T4533" s="13"/>
    </row>
    <row r="4534" spans="19:20" x14ac:dyDescent="0.25">
      <c r="S4534" s="13"/>
      <c r="T4534" s="13"/>
    </row>
    <row r="4535" spans="19:20" x14ac:dyDescent="0.25">
      <c r="S4535" s="13"/>
      <c r="T4535" s="13"/>
    </row>
    <row r="4536" spans="19:20" x14ac:dyDescent="0.25">
      <c r="S4536" s="13"/>
      <c r="T4536" s="13"/>
    </row>
    <row r="4537" spans="19:20" x14ac:dyDescent="0.25">
      <c r="S4537" s="13"/>
      <c r="T4537" s="13"/>
    </row>
    <row r="4538" spans="19:20" x14ac:dyDescent="0.25">
      <c r="S4538" s="13"/>
      <c r="T4538" s="13"/>
    </row>
    <row r="4539" spans="19:20" x14ac:dyDescent="0.25">
      <c r="S4539" s="13"/>
      <c r="T4539" s="13"/>
    </row>
    <row r="4540" spans="19:20" x14ac:dyDescent="0.25">
      <c r="S4540" s="13"/>
      <c r="T4540" s="13"/>
    </row>
    <row r="4541" spans="19:20" x14ac:dyDescent="0.25">
      <c r="S4541" s="13"/>
      <c r="T4541" s="13"/>
    </row>
    <row r="4542" spans="19:20" x14ac:dyDescent="0.25">
      <c r="S4542" s="13"/>
      <c r="T4542" s="13"/>
    </row>
    <row r="4543" spans="19:20" x14ac:dyDescent="0.25">
      <c r="S4543" s="13"/>
      <c r="T4543" s="13"/>
    </row>
    <row r="4544" spans="19:20" x14ac:dyDescent="0.25">
      <c r="S4544" s="13"/>
      <c r="T4544" s="13"/>
    </row>
    <row r="4545" spans="19:20" x14ac:dyDescent="0.25">
      <c r="S4545" s="13"/>
      <c r="T4545" s="13"/>
    </row>
    <row r="4546" spans="19:20" x14ac:dyDescent="0.25">
      <c r="S4546" s="13"/>
      <c r="T4546" s="13"/>
    </row>
    <row r="4547" spans="19:20" x14ac:dyDescent="0.25">
      <c r="S4547" s="13"/>
      <c r="T4547" s="13"/>
    </row>
    <row r="4548" spans="19:20" x14ac:dyDescent="0.25">
      <c r="S4548" s="13"/>
      <c r="T4548" s="13"/>
    </row>
    <row r="4549" spans="19:20" x14ac:dyDescent="0.25">
      <c r="S4549" s="13"/>
      <c r="T4549" s="13"/>
    </row>
    <row r="4550" spans="19:20" x14ac:dyDescent="0.25">
      <c r="S4550" s="13"/>
      <c r="T4550" s="13"/>
    </row>
    <row r="4551" spans="19:20" x14ac:dyDescent="0.25">
      <c r="S4551" s="13"/>
      <c r="T4551" s="13"/>
    </row>
    <row r="4552" spans="19:20" x14ac:dyDescent="0.25">
      <c r="S4552" s="13"/>
      <c r="T4552" s="13"/>
    </row>
    <row r="4553" spans="19:20" x14ac:dyDescent="0.25">
      <c r="S4553" s="13"/>
      <c r="T4553" s="13"/>
    </row>
    <row r="4554" spans="19:20" x14ac:dyDescent="0.25">
      <c r="S4554" s="13"/>
      <c r="T4554" s="13"/>
    </row>
    <row r="4555" spans="19:20" x14ac:dyDescent="0.25">
      <c r="S4555" s="13"/>
      <c r="T4555" s="13"/>
    </row>
    <row r="4556" spans="19:20" x14ac:dyDescent="0.25">
      <c r="S4556" s="13"/>
      <c r="T4556" s="13"/>
    </row>
    <row r="4557" spans="19:20" x14ac:dyDescent="0.25">
      <c r="S4557" s="13"/>
      <c r="T4557" s="13"/>
    </row>
    <row r="4558" spans="19:20" x14ac:dyDescent="0.25">
      <c r="S4558" s="13"/>
      <c r="T4558" s="13"/>
    </row>
    <row r="4559" spans="19:20" x14ac:dyDescent="0.25">
      <c r="S4559" s="13"/>
      <c r="T4559" s="13"/>
    </row>
    <row r="4560" spans="19:20" x14ac:dyDescent="0.25">
      <c r="S4560" s="13"/>
      <c r="T4560" s="13"/>
    </row>
    <row r="4561" spans="19:20" x14ac:dyDescent="0.25">
      <c r="S4561" s="13"/>
      <c r="T4561" s="13"/>
    </row>
    <row r="4562" spans="19:20" x14ac:dyDescent="0.25">
      <c r="S4562" s="13"/>
      <c r="T4562" s="13"/>
    </row>
    <row r="4563" spans="19:20" x14ac:dyDescent="0.25">
      <c r="S4563" s="13"/>
      <c r="T4563" s="13"/>
    </row>
    <row r="4564" spans="19:20" x14ac:dyDescent="0.25">
      <c r="S4564" s="13"/>
      <c r="T4564" s="13"/>
    </row>
    <row r="4565" spans="19:20" x14ac:dyDescent="0.25">
      <c r="S4565" s="13"/>
      <c r="T4565" s="13"/>
    </row>
    <row r="4566" spans="19:20" x14ac:dyDescent="0.25">
      <c r="S4566" s="13"/>
      <c r="T4566" s="13"/>
    </row>
    <row r="4567" spans="19:20" x14ac:dyDescent="0.25">
      <c r="S4567" s="13"/>
      <c r="T4567" s="13"/>
    </row>
    <row r="4568" spans="19:20" x14ac:dyDescent="0.25">
      <c r="S4568" s="13"/>
      <c r="T4568" s="13"/>
    </row>
    <row r="4569" spans="19:20" x14ac:dyDescent="0.25">
      <c r="S4569" s="13"/>
      <c r="T4569" s="13"/>
    </row>
    <row r="4570" spans="19:20" x14ac:dyDescent="0.25">
      <c r="S4570" s="13"/>
      <c r="T4570" s="13"/>
    </row>
    <row r="4571" spans="19:20" x14ac:dyDescent="0.25">
      <c r="S4571" s="13"/>
      <c r="T4571" s="13"/>
    </row>
    <row r="4572" spans="19:20" x14ac:dyDescent="0.25">
      <c r="S4572" s="13"/>
      <c r="T4572" s="13"/>
    </row>
    <row r="4573" spans="19:20" x14ac:dyDescent="0.25">
      <c r="S4573" s="13"/>
      <c r="T4573" s="13"/>
    </row>
    <row r="4574" spans="19:20" x14ac:dyDescent="0.25">
      <c r="S4574" s="13"/>
      <c r="T4574" s="13"/>
    </row>
    <row r="4575" spans="19:20" x14ac:dyDescent="0.25">
      <c r="S4575" s="13"/>
      <c r="T4575" s="13"/>
    </row>
    <row r="4576" spans="19:20" x14ac:dyDescent="0.25">
      <c r="S4576" s="13"/>
      <c r="T4576" s="13"/>
    </row>
    <row r="4577" spans="19:20" x14ac:dyDescent="0.25">
      <c r="S4577" s="13"/>
      <c r="T4577" s="13"/>
    </row>
    <row r="4578" spans="19:20" x14ac:dyDescent="0.25">
      <c r="S4578" s="13"/>
      <c r="T4578" s="13"/>
    </row>
    <row r="4579" spans="19:20" x14ac:dyDescent="0.25">
      <c r="S4579" s="13"/>
      <c r="T4579" s="13"/>
    </row>
    <row r="4580" spans="19:20" x14ac:dyDescent="0.25">
      <c r="S4580" s="13"/>
      <c r="T4580" s="13"/>
    </row>
    <row r="4581" spans="19:20" x14ac:dyDescent="0.25">
      <c r="S4581" s="13"/>
      <c r="T4581" s="13"/>
    </row>
    <row r="4582" spans="19:20" x14ac:dyDescent="0.25">
      <c r="S4582" s="13"/>
      <c r="T4582" s="13"/>
    </row>
    <row r="4583" spans="19:20" x14ac:dyDescent="0.25">
      <c r="S4583" s="13"/>
      <c r="T4583" s="13"/>
    </row>
    <row r="4584" spans="19:20" x14ac:dyDescent="0.25">
      <c r="S4584" s="13"/>
      <c r="T4584" s="13"/>
    </row>
    <row r="4585" spans="19:20" x14ac:dyDescent="0.25">
      <c r="S4585" s="13"/>
      <c r="T4585" s="13"/>
    </row>
    <row r="4586" spans="19:20" x14ac:dyDescent="0.25">
      <c r="S4586" s="13"/>
      <c r="T4586" s="13"/>
    </row>
    <row r="4587" spans="19:20" x14ac:dyDescent="0.25">
      <c r="S4587" s="13"/>
      <c r="T4587" s="13"/>
    </row>
    <row r="4588" spans="19:20" x14ac:dyDescent="0.25">
      <c r="S4588" s="13"/>
      <c r="T4588" s="13"/>
    </row>
    <row r="4589" spans="19:20" x14ac:dyDescent="0.25">
      <c r="S4589" s="13"/>
      <c r="T4589" s="13"/>
    </row>
    <row r="4590" spans="19:20" x14ac:dyDescent="0.25">
      <c r="S4590" s="13"/>
      <c r="T4590" s="13"/>
    </row>
    <row r="4591" spans="19:20" x14ac:dyDescent="0.25">
      <c r="S4591" s="13"/>
      <c r="T4591" s="13"/>
    </row>
    <row r="4592" spans="19:20" x14ac:dyDescent="0.25">
      <c r="S4592" s="13"/>
      <c r="T4592" s="13"/>
    </row>
    <row r="4593" spans="19:20" x14ac:dyDescent="0.25">
      <c r="S4593" s="13"/>
      <c r="T4593" s="13"/>
    </row>
    <row r="4594" spans="19:20" x14ac:dyDescent="0.25">
      <c r="S4594" s="13"/>
      <c r="T4594" s="13"/>
    </row>
    <row r="4595" spans="19:20" x14ac:dyDescent="0.25">
      <c r="S4595" s="13"/>
      <c r="T4595" s="13"/>
    </row>
    <row r="4596" spans="19:20" x14ac:dyDescent="0.25">
      <c r="S4596" s="13"/>
      <c r="T4596" s="13"/>
    </row>
    <row r="4597" spans="19:20" x14ac:dyDescent="0.25">
      <c r="S4597" s="13"/>
      <c r="T4597" s="13"/>
    </row>
    <row r="4598" spans="19:20" x14ac:dyDescent="0.25">
      <c r="S4598" s="13"/>
      <c r="T4598" s="13"/>
    </row>
    <row r="4599" spans="19:20" x14ac:dyDescent="0.25">
      <c r="S4599" s="13"/>
      <c r="T4599" s="13"/>
    </row>
    <row r="4600" spans="19:20" x14ac:dyDescent="0.25">
      <c r="S4600" s="13"/>
      <c r="T4600" s="13"/>
    </row>
    <row r="4601" spans="19:20" x14ac:dyDescent="0.25">
      <c r="S4601" s="13"/>
      <c r="T4601" s="13"/>
    </row>
    <row r="4602" spans="19:20" x14ac:dyDescent="0.25">
      <c r="S4602" s="13"/>
      <c r="T4602" s="13"/>
    </row>
    <row r="4603" spans="19:20" x14ac:dyDescent="0.25">
      <c r="S4603" s="13"/>
      <c r="T4603" s="13"/>
    </row>
    <row r="4604" spans="19:20" x14ac:dyDescent="0.25">
      <c r="S4604" s="13"/>
      <c r="T4604" s="13"/>
    </row>
    <row r="4605" spans="19:20" x14ac:dyDescent="0.25">
      <c r="S4605" s="13"/>
      <c r="T4605" s="13"/>
    </row>
    <row r="4606" spans="19:20" x14ac:dyDescent="0.25">
      <c r="S4606" s="13"/>
      <c r="T4606" s="13"/>
    </row>
    <row r="4607" spans="19:20" x14ac:dyDescent="0.25">
      <c r="S4607" s="13"/>
      <c r="T4607" s="13"/>
    </row>
    <row r="4608" spans="19:20" x14ac:dyDescent="0.25">
      <c r="S4608" s="13"/>
      <c r="T4608" s="13"/>
    </row>
    <row r="4609" spans="19:20" x14ac:dyDescent="0.25">
      <c r="S4609" s="13"/>
      <c r="T4609" s="13"/>
    </row>
    <row r="4610" spans="19:20" x14ac:dyDescent="0.25">
      <c r="S4610" s="13"/>
      <c r="T4610" s="13"/>
    </row>
    <row r="4611" spans="19:20" x14ac:dyDescent="0.25">
      <c r="S4611" s="13"/>
      <c r="T4611" s="13"/>
    </row>
    <row r="4612" spans="19:20" x14ac:dyDescent="0.25">
      <c r="S4612" s="13"/>
      <c r="T4612" s="13"/>
    </row>
    <row r="4613" spans="19:20" x14ac:dyDescent="0.25">
      <c r="S4613" s="13"/>
      <c r="T4613" s="13"/>
    </row>
    <row r="4614" spans="19:20" x14ac:dyDescent="0.25">
      <c r="S4614" s="13"/>
      <c r="T4614" s="13"/>
    </row>
    <row r="4615" spans="19:20" x14ac:dyDescent="0.25">
      <c r="S4615" s="13"/>
      <c r="T4615" s="13"/>
    </row>
    <row r="4616" spans="19:20" x14ac:dyDescent="0.25">
      <c r="S4616" s="13"/>
      <c r="T4616" s="13"/>
    </row>
    <row r="4617" spans="19:20" x14ac:dyDescent="0.25">
      <c r="S4617" s="13"/>
      <c r="T4617" s="13"/>
    </row>
    <row r="4618" spans="19:20" x14ac:dyDescent="0.25">
      <c r="S4618" s="13"/>
      <c r="T4618" s="13"/>
    </row>
    <row r="4619" spans="19:20" x14ac:dyDescent="0.25">
      <c r="S4619" s="13"/>
      <c r="T4619" s="13"/>
    </row>
    <row r="4620" spans="19:20" x14ac:dyDescent="0.25">
      <c r="S4620" s="13"/>
      <c r="T4620" s="13"/>
    </row>
    <row r="4621" spans="19:20" x14ac:dyDescent="0.25">
      <c r="S4621" s="13"/>
      <c r="T4621" s="13"/>
    </row>
    <row r="4622" spans="19:20" x14ac:dyDescent="0.25">
      <c r="S4622" s="13"/>
      <c r="T4622" s="13"/>
    </row>
    <row r="4623" spans="19:20" x14ac:dyDescent="0.25">
      <c r="S4623" s="13"/>
      <c r="T4623" s="13"/>
    </row>
    <row r="4624" spans="19:20" x14ac:dyDescent="0.25">
      <c r="S4624" s="13"/>
      <c r="T4624" s="13"/>
    </row>
    <row r="4625" spans="19:20" x14ac:dyDescent="0.25">
      <c r="S4625" s="13"/>
      <c r="T4625" s="13"/>
    </row>
    <row r="4626" spans="19:20" x14ac:dyDescent="0.25">
      <c r="S4626" s="13"/>
      <c r="T4626" s="13"/>
    </row>
    <row r="4627" spans="19:20" x14ac:dyDescent="0.25">
      <c r="S4627" s="13"/>
      <c r="T4627" s="13"/>
    </row>
    <row r="4628" spans="19:20" x14ac:dyDescent="0.25">
      <c r="S4628" s="13"/>
      <c r="T4628" s="13"/>
    </row>
    <row r="4629" spans="19:20" x14ac:dyDescent="0.25">
      <c r="S4629" s="13"/>
      <c r="T4629" s="13"/>
    </row>
    <row r="4630" spans="19:20" x14ac:dyDescent="0.25">
      <c r="S4630" s="13"/>
      <c r="T4630" s="13"/>
    </row>
    <row r="4631" spans="19:20" x14ac:dyDescent="0.25">
      <c r="S4631" s="13"/>
      <c r="T4631" s="13"/>
    </row>
    <row r="4632" spans="19:20" x14ac:dyDescent="0.25">
      <c r="S4632" s="13"/>
      <c r="T4632" s="13"/>
    </row>
    <row r="4633" spans="19:20" x14ac:dyDescent="0.25">
      <c r="S4633" s="13"/>
      <c r="T4633" s="13"/>
    </row>
    <row r="4634" spans="19:20" x14ac:dyDescent="0.25">
      <c r="S4634" s="13"/>
      <c r="T4634" s="13"/>
    </row>
    <row r="4635" spans="19:20" x14ac:dyDescent="0.25">
      <c r="S4635" s="13"/>
      <c r="T4635" s="13"/>
    </row>
    <row r="4636" spans="19:20" x14ac:dyDescent="0.25">
      <c r="S4636" s="13"/>
      <c r="T4636" s="13"/>
    </row>
    <row r="4637" spans="19:20" x14ac:dyDescent="0.25">
      <c r="S4637" s="13"/>
      <c r="T4637" s="13"/>
    </row>
    <row r="4638" spans="19:20" x14ac:dyDescent="0.25">
      <c r="S4638" s="13"/>
      <c r="T4638" s="13"/>
    </row>
    <row r="4639" spans="19:20" x14ac:dyDescent="0.25">
      <c r="S4639" s="13"/>
      <c r="T4639" s="13"/>
    </row>
    <row r="4640" spans="19:20" x14ac:dyDescent="0.25">
      <c r="S4640" s="13"/>
      <c r="T4640" s="13"/>
    </row>
    <row r="4641" spans="19:20" x14ac:dyDescent="0.25">
      <c r="S4641" s="13"/>
      <c r="T4641" s="13"/>
    </row>
    <row r="4642" spans="19:20" x14ac:dyDescent="0.25">
      <c r="S4642" s="13"/>
      <c r="T4642" s="13"/>
    </row>
    <row r="4643" spans="19:20" x14ac:dyDescent="0.25">
      <c r="S4643" s="13"/>
      <c r="T4643" s="13"/>
    </row>
    <row r="4644" spans="19:20" x14ac:dyDescent="0.25">
      <c r="S4644" s="13"/>
      <c r="T4644" s="13"/>
    </row>
    <row r="4645" spans="19:20" x14ac:dyDescent="0.25">
      <c r="S4645" s="13"/>
      <c r="T4645" s="13"/>
    </row>
    <row r="4646" spans="19:20" x14ac:dyDescent="0.25">
      <c r="S4646" s="13"/>
      <c r="T4646" s="13"/>
    </row>
    <row r="4647" spans="19:20" x14ac:dyDescent="0.25">
      <c r="S4647" s="13"/>
      <c r="T4647" s="13"/>
    </row>
    <row r="4648" spans="19:20" x14ac:dyDescent="0.25">
      <c r="S4648" s="13"/>
      <c r="T4648" s="13"/>
    </row>
    <row r="4649" spans="19:20" x14ac:dyDescent="0.25">
      <c r="S4649" s="13"/>
      <c r="T4649" s="13"/>
    </row>
    <row r="4650" spans="19:20" x14ac:dyDescent="0.25">
      <c r="S4650" s="13"/>
      <c r="T4650" s="13"/>
    </row>
    <row r="4651" spans="19:20" x14ac:dyDescent="0.25">
      <c r="S4651" s="13"/>
      <c r="T4651" s="13"/>
    </row>
    <row r="4652" spans="19:20" x14ac:dyDescent="0.25">
      <c r="S4652" s="13"/>
      <c r="T4652" s="13"/>
    </row>
    <row r="4653" spans="19:20" x14ac:dyDescent="0.25">
      <c r="S4653" s="13"/>
      <c r="T4653" s="13"/>
    </row>
    <row r="4654" spans="19:20" x14ac:dyDescent="0.25">
      <c r="S4654" s="13"/>
      <c r="T4654" s="13"/>
    </row>
    <row r="4655" spans="19:20" x14ac:dyDescent="0.25">
      <c r="S4655" s="13"/>
      <c r="T4655" s="13"/>
    </row>
    <row r="4656" spans="19:20" x14ac:dyDescent="0.25">
      <c r="S4656" s="13"/>
      <c r="T4656" s="13"/>
    </row>
    <row r="4657" spans="19:20" x14ac:dyDescent="0.25">
      <c r="S4657" s="13"/>
      <c r="T4657" s="13"/>
    </row>
    <row r="4658" spans="19:20" x14ac:dyDescent="0.25">
      <c r="S4658" s="13"/>
      <c r="T4658" s="13"/>
    </row>
    <row r="4659" spans="19:20" x14ac:dyDescent="0.25">
      <c r="S4659" s="13"/>
      <c r="T4659" s="13"/>
    </row>
    <row r="4660" spans="19:20" x14ac:dyDescent="0.25">
      <c r="S4660" s="13"/>
      <c r="T4660" s="13"/>
    </row>
    <row r="4661" spans="19:20" x14ac:dyDescent="0.25">
      <c r="S4661" s="13"/>
      <c r="T4661" s="13"/>
    </row>
    <row r="4662" spans="19:20" x14ac:dyDescent="0.25">
      <c r="S4662" s="13"/>
      <c r="T4662" s="13"/>
    </row>
    <row r="4663" spans="19:20" x14ac:dyDescent="0.25">
      <c r="S4663" s="13"/>
      <c r="T4663" s="13"/>
    </row>
    <row r="4664" spans="19:20" x14ac:dyDescent="0.25">
      <c r="S4664" s="13"/>
      <c r="T4664" s="13"/>
    </row>
    <row r="4665" spans="19:20" x14ac:dyDescent="0.25">
      <c r="S4665" s="13"/>
      <c r="T4665" s="13"/>
    </row>
    <row r="4666" spans="19:20" x14ac:dyDescent="0.25">
      <c r="S4666" s="13"/>
      <c r="T4666" s="13"/>
    </row>
    <row r="4667" spans="19:20" x14ac:dyDescent="0.25">
      <c r="S4667" s="13"/>
      <c r="T4667" s="13"/>
    </row>
    <row r="4668" spans="19:20" x14ac:dyDescent="0.25">
      <c r="S4668" s="13"/>
      <c r="T4668" s="13"/>
    </row>
    <row r="4669" spans="19:20" x14ac:dyDescent="0.25">
      <c r="S4669" s="13"/>
      <c r="T4669" s="13"/>
    </row>
    <row r="4670" spans="19:20" x14ac:dyDescent="0.25">
      <c r="S4670" s="13"/>
      <c r="T4670" s="13"/>
    </row>
    <row r="4671" spans="19:20" x14ac:dyDescent="0.25">
      <c r="S4671" s="13"/>
      <c r="T4671" s="13"/>
    </row>
    <row r="4672" spans="19:20" x14ac:dyDescent="0.25">
      <c r="S4672" s="13"/>
      <c r="T4672" s="13"/>
    </row>
    <row r="4673" spans="19:20" x14ac:dyDescent="0.25">
      <c r="S4673" s="13"/>
      <c r="T4673" s="13"/>
    </row>
    <row r="4674" spans="19:20" x14ac:dyDescent="0.25">
      <c r="S4674" s="13"/>
      <c r="T4674" s="13"/>
    </row>
    <row r="4675" spans="19:20" x14ac:dyDescent="0.25">
      <c r="S4675" s="13"/>
      <c r="T4675" s="13"/>
    </row>
    <row r="4676" spans="19:20" x14ac:dyDescent="0.25">
      <c r="S4676" s="13"/>
      <c r="T4676" s="13"/>
    </row>
    <row r="4677" spans="19:20" x14ac:dyDescent="0.25">
      <c r="S4677" s="13"/>
      <c r="T4677" s="13"/>
    </row>
    <row r="4678" spans="19:20" x14ac:dyDescent="0.25">
      <c r="S4678" s="13"/>
      <c r="T4678" s="13"/>
    </row>
    <row r="4679" spans="19:20" x14ac:dyDescent="0.25">
      <c r="S4679" s="13"/>
      <c r="T4679" s="13"/>
    </row>
    <row r="4680" spans="19:20" x14ac:dyDescent="0.25">
      <c r="S4680" s="13"/>
      <c r="T4680" s="13"/>
    </row>
    <row r="4681" spans="19:20" x14ac:dyDescent="0.25">
      <c r="S4681" s="13"/>
      <c r="T4681" s="13"/>
    </row>
    <row r="4682" spans="19:20" x14ac:dyDescent="0.25">
      <c r="S4682" s="13"/>
      <c r="T4682" s="13"/>
    </row>
    <row r="4683" spans="19:20" x14ac:dyDescent="0.25">
      <c r="S4683" s="13"/>
      <c r="T4683" s="13"/>
    </row>
    <row r="4684" spans="19:20" x14ac:dyDescent="0.25">
      <c r="S4684" s="13"/>
      <c r="T4684" s="13"/>
    </row>
    <row r="4685" spans="19:20" x14ac:dyDescent="0.25">
      <c r="S4685" s="13"/>
      <c r="T4685" s="13"/>
    </row>
    <row r="4686" spans="19:20" x14ac:dyDescent="0.25">
      <c r="S4686" s="13"/>
      <c r="T4686" s="13"/>
    </row>
    <row r="4687" spans="19:20" x14ac:dyDescent="0.25">
      <c r="S4687" s="13"/>
      <c r="T4687" s="13"/>
    </row>
    <row r="4688" spans="19:20" x14ac:dyDescent="0.25">
      <c r="S4688" s="13"/>
      <c r="T4688" s="13"/>
    </row>
    <row r="4689" spans="19:20" x14ac:dyDescent="0.25">
      <c r="S4689" s="13"/>
      <c r="T4689" s="13"/>
    </row>
    <row r="4690" spans="19:20" x14ac:dyDescent="0.25">
      <c r="S4690" s="13"/>
      <c r="T4690" s="13"/>
    </row>
    <row r="4691" spans="19:20" x14ac:dyDescent="0.25">
      <c r="S4691" s="13"/>
      <c r="T4691" s="13"/>
    </row>
    <row r="4692" spans="19:20" x14ac:dyDescent="0.25">
      <c r="S4692" s="13"/>
      <c r="T4692" s="13"/>
    </row>
    <row r="4693" spans="19:20" x14ac:dyDescent="0.25">
      <c r="S4693" s="13"/>
      <c r="T4693" s="13"/>
    </row>
    <row r="4694" spans="19:20" x14ac:dyDescent="0.25">
      <c r="S4694" s="13"/>
      <c r="T4694" s="13"/>
    </row>
    <row r="4695" spans="19:20" x14ac:dyDescent="0.25">
      <c r="S4695" s="13"/>
      <c r="T4695" s="13"/>
    </row>
    <row r="4696" spans="19:20" x14ac:dyDescent="0.25">
      <c r="S4696" s="13"/>
      <c r="T4696" s="13"/>
    </row>
    <row r="4697" spans="19:20" x14ac:dyDescent="0.25">
      <c r="S4697" s="13"/>
      <c r="T4697" s="13"/>
    </row>
    <row r="4698" spans="19:20" x14ac:dyDescent="0.25">
      <c r="S4698" s="13"/>
      <c r="T4698" s="13"/>
    </row>
    <row r="4699" spans="19:20" x14ac:dyDescent="0.25">
      <c r="S4699" s="13"/>
      <c r="T4699" s="13"/>
    </row>
    <row r="4700" spans="19:20" x14ac:dyDescent="0.25">
      <c r="S4700" s="13"/>
      <c r="T4700" s="13"/>
    </row>
    <row r="4701" spans="19:20" x14ac:dyDescent="0.25">
      <c r="S4701" s="13"/>
      <c r="T4701" s="13"/>
    </row>
    <row r="4702" spans="19:20" x14ac:dyDescent="0.25">
      <c r="S4702" s="13"/>
      <c r="T4702" s="13"/>
    </row>
    <row r="4703" spans="19:20" x14ac:dyDescent="0.25">
      <c r="S4703" s="13"/>
      <c r="T4703" s="13"/>
    </row>
    <row r="4704" spans="19:20" x14ac:dyDescent="0.25">
      <c r="S4704" s="13"/>
      <c r="T4704" s="13"/>
    </row>
    <row r="4705" spans="19:20" x14ac:dyDescent="0.25">
      <c r="S4705" s="13"/>
      <c r="T4705" s="13"/>
    </row>
    <row r="4706" spans="19:20" x14ac:dyDescent="0.25">
      <c r="S4706" s="13"/>
      <c r="T4706" s="13"/>
    </row>
    <row r="4707" spans="19:20" x14ac:dyDescent="0.25">
      <c r="S4707" s="13"/>
      <c r="T4707" s="13"/>
    </row>
    <row r="4708" spans="19:20" x14ac:dyDescent="0.25">
      <c r="S4708" s="13"/>
      <c r="T4708" s="13"/>
    </row>
    <row r="4709" spans="19:20" x14ac:dyDescent="0.25">
      <c r="S4709" s="13"/>
      <c r="T4709" s="13"/>
    </row>
    <row r="4710" spans="19:20" x14ac:dyDescent="0.25">
      <c r="S4710" s="13"/>
      <c r="T4710" s="13"/>
    </row>
    <row r="4711" spans="19:20" x14ac:dyDescent="0.25">
      <c r="S4711" s="13"/>
      <c r="T4711" s="13"/>
    </row>
    <row r="4712" spans="19:20" x14ac:dyDescent="0.25">
      <c r="S4712" s="13"/>
      <c r="T4712" s="13"/>
    </row>
    <row r="4713" spans="19:20" x14ac:dyDescent="0.25">
      <c r="S4713" s="13"/>
      <c r="T4713" s="13"/>
    </row>
    <row r="4714" spans="19:20" x14ac:dyDescent="0.25">
      <c r="S4714" s="13"/>
      <c r="T4714" s="13"/>
    </row>
    <row r="4715" spans="19:20" x14ac:dyDescent="0.25">
      <c r="S4715" s="13"/>
      <c r="T4715" s="13"/>
    </row>
    <row r="4716" spans="19:20" x14ac:dyDescent="0.25">
      <c r="S4716" s="13"/>
      <c r="T4716" s="13"/>
    </row>
    <row r="4717" spans="19:20" x14ac:dyDescent="0.25">
      <c r="S4717" s="13"/>
      <c r="T4717" s="13"/>
    </row>
    <row r="4718" spans="19:20" x14ac:dyDescent="0.25">
      <c r="S4718" s="13"/>
      <c r="T4718" s="13"/>
    </row>
    <row r="4719" spans="19:20" x14ac:dyDescent="0.25">
      <c r="S4719" s="13"/>
      <c r="T4719" s="13"/>
    </row>
    <row r="4720" spans="19:20" x14ac:dyDescent="0.25">
      <c r="S4720" s="13"/>
      <c r="T4720" s="13"/>
    </row>
    <row r="4721" spans="19:20" x14ac:dyDescent="0.25">
      <c r="S4721" s="13"/>
      <c r="T4721" s="13"/>
    </row>
    <row r="4722" spans="19:20" x14ac:dyDescent="0.25">
      <c r="S4722" s="13"/>
      <c r="T4722" s="13"/>
    </row>
    <row r="4723" spans="19:20" x14ac:dyDescent="0.25">
      <c r="S4723" s="13"/>
      <c r="T4723" s="13"/>
    </row>
    <row r="4724" spans="19:20" x14ac:dyDescent="0.25">
      <c r="S4724" s="13"/>
      <c r="T4724" s="13"/>
    </row>
    <row r="4725" spans="19:20" x14ac:dyDescent="0.25">
      <c r="S4725" s="13"/>
      <c r="T4725" s="13"/>
    </row>
    <row r="4726" spans="19:20" x14ac:dyDescent="0.25">
      <c r="S4726" s="13"/>
      <c r="T4726" s="13"/>
    </row>
    <row r="4727" spans="19:20" x14ac:dyDescent="0.25">
      <c r="S4727" s="13"/>
      <c r="T4727" s="13"/>
    </row>
    <row r="4728" spans="19:20" x14ac:dyDescent="0.25">
      <c r="S4728" s="13"/>
      <c r="T4728" s="13"/>
    </row>
    <row r="4729" spans="19:20" x14ac:dyDescent="0.25">
      <c r="S4729" s="13"/>
      <c r="T4729" s="13"/>
    </row>
    <row r="4730" spans="19:20" x14ac:dyDescent="0.25">
      <c r="S4730" s="13"/>
      <c r="T4730" s="13"/>
    </row>
    <row r="4731" spans="19:20" x14ac:dyDescent="0.25">
      <c r="S4731" s="13"/>
      <c r="T4731" s="13"/>
    </row>
    <row r="4732" spans="19:20" x14ac:dyDescent="0.25">
      <c r="S4732" s="13"/>
      <c r="T4732" s="13"/>
    </row>
    <row r="4733" spans="19:20" x14ac:dyDescent="0.25">
      <c r="S4733" s="13"/>
      <c r="T4733" s="13"/>
    </row>
    <row r="4734" spans="19:20" x14ac:dyDescent="0.25">
      <c r="S4734" s="13"/>
      <c r="T4734" s="13"/>
    </row>
    <row r="4735" spans="19:20" x14ac:dyDescent="0.25">
      <c r="S4735" s="13"/>
      <c r="T4735" s="13"/>
    </row>
    <row r="4736" spans="19:20" x14ac:dyDescent="0.25">
      <c r="S4736" s="13"/>
      <c r="T4736" s="13"/>
    </row>
    <row r="4737" spans="19:20" x14ac:dyDescent="0.25">
      <c r="S4737" s="13"/>
      <c r="T4737" s="13"/>
    </row>
    <row r="4738" spans="19:20" x14ac:dyDescent="0.25">
      <c r="S4738" s="13"/>
      <c r="T4738" s="13"/>
    </row>
    <row r="4739" spans="19:20" x14ac:dyDescent="0.25">
      <c r="S4739" s="13"/>
      <c r="T4739" s="13"/>
    </row>
    <row r="4740" spans="19:20" x14ac:dyDescent="0.25">
      <c r="S4740" s="13"/>
      <c r="T4740" s="13"/>
    </row>
    <row r="4741" spans="19:20" x14ac:dyDescent="0.25">
      <c r="S4741" s="13"/>
      <c r="T4741" s="13"/>
    </row>
    <row r="4742" spans="19:20" x14ac:dyDescent="0.25">
      <c r="S4742" s="13"/>
      <c r="T4742" s="13"/>
    </row>
    <row r="4743" spans="19:20" x14ac:dyDescent="0.25">
      <c r="S4743" s="13"/>
      <c r="T4743" s="13"/>
    </row>
    <row r="4744" spans="19:20" x14ac:dyDescent="0.25">
      <c r="S4744" s="13"/>
      <c r="T4744" s="13"/>
    </row>
    <row r="4745" spans="19:20" x14ac:dyDescent="0.25">
      <c r="S4745" s="13"/>
      <c r="T4745" s="13"/>
    </row>
    <row r="4746" spans="19:20" x14ac:dyDescent="0.25">
      <c r="S4746" s="13"/>
      <c r="T4746" s="13"/>
    </row>
    <row r="4747" spans="19:20" x14ac:dyDescent="0.25">
      <c r="S4747" s="13"/>
      <c r="T4747" s="13"/>
    </row>
    <row r="4748" spans="19:20" x14ac:dyDescent="0.25">
      <c r="S4748" s="13"/>
      <c r="T4748" s="13"/>
    </row>
    <row r="4749" spans="19:20" x14ac:dyDescent="0.25">
      <c r="S4749" s="13"/>
      <c r="T4749" s="13"/>
    </row>
    <row r="4750" spans="19:20" x14ac:dyDescent="0.25">
      <c r="S4750" s="13"/>
      <c r="T4750" s="13"/>
    </row>
    <row r="4751" spans="19:20" x14ac:dyDescent="0.25">
      <c r="S4751" s="13"/>
      <c r="T4751" s="13"/>
    </row>
    <row r="4752" spans="19:20" x14ac:dyDescent="0.25">
      <c r="S4752" s="13"/>
      <c r="T4752" s="13"/>
    </row>
    <row r="4753" spans="19:20" x14ac:dyDescent="0.25">
      <c r="S4753" s="13"/>
      <c r="T4753" s="13"/>
    </row>
    <row r="4754" spans="19:20" x14ac:dyDescent="0.25">
      <c r="S4754" s="13"/>
      <c r="T4754" s="13"/>
    </row>
    <row r="4755" spans="19:20" x14ac:dyDescent="0.25">
      <c r="S4755" s="13"/>
      <c r="T4755" s="13"/>
    </row>
    <row r="4756" spans="19:20" x14ac:dyDescent="0.25">
      <c r="S4756" s="13"/>
      <c r="T4756" s="13"/>
    </row>
    <row r="4757" spans="19:20" x14ac:dyDescent="0.25">
      <c r="S4757" s="13"/>
      <c r="T4757" s="13"/>
    </row>
    <row r="4758" spans="19:20" x14ac:dyDescent="0.25">
      <c r="S4758" s="13"/>
      <c r="T4758" s="13"/>
    </row>
    <row r="4759" spans="19:20" x14ac:dyDescent="0.25">
      <c r="S4759" s="13"/>
      <c r="T4759" s="13"/>
    </row>
    <row r="4760" spans="19:20" x14ac:dyDescent="0.25">
      <c r="S4760" s="13"/>
      <c r="T4760" s="13"/>
    </row>
    <row r="4761" spans="19:20" x14ac:dyDescent="0.25">
      <c r="S4761" s="13"/>
      <c r="T4761" s="13"/>
    </row>
    <row r="4762" spans="19:20" x14ac:dyDescent="0.25">
      <c r="S4762" s="13"/>
      <c r="T4762" s="13"/>
    </row>
    <row r="4763" spans="19:20" x14ac:dyDescent="0.25">
      <c r="S4763" s="13"/>
      <c r="T4763" s="13"/>
    </row>
    <row r="4764" spans="19:20" x14ac:dyDescent="0.25">
      <c r="S4764" s="13"/>
      <c r="T4764" s="13"/>
    </row>
    <row r="4765" spans="19:20" x14ac:dyDescent="0.25">
      <c r="S4765" s="13"/>
      <c r="T4765" s="13"/>
    </row>
    <row r="4766" spans="19:20" x14ac:dyDescent="0.25">
      <c r="S4766" s="13"/>
      <c r="T4766" s="13"/>
    </row>
    <row r="4767" spans="19:20" x14ac:dyDescent="0.25">
      <c r="S4767" s="13"/>
      <c r="T4767" s="13"/>
    </row>
    <row r="4768" spans="19:20" x14ac:dyDescent="0.25">
      <c r="S4768" s="13"/>
      <c r="T4768" s="13"/>
    </row>
    <row r="4769" spans="19:20" x14ac:dyDescent="0.25">
      <c r="S4769" s="13"/>
      <c r="T4769" s="13"/>
    </row>
    <row r="4770" spans="19:20" x14ac:dyDescent="0.25">
      <c r="S4770" s="13"/>
      <c r="T4770" s="13"/>
    </row>
    <row r="4771" spans="19:20" x14ac:dyDescent="0.25">
      <c r="S4771" s="13"/>
      <c r="T4771" s="13"/>
    </row>
    <row r="4772" spans="19:20" x14ac:dyDescent="0.25">
      <c r="S4772" s="13"/>
      <c r="T4772" s="13"/>
    </row>
    <row r="4773" spans="19:20" x14ac:dyDescent="0.25">
      <c r="S4773" s="13"/>
      <c r="T4773" s="13"/>
    </row>
    <row r="4774" spans="19:20" x14ac:dyDescent="0.25">
      <c r="S4774" s="13"/>
      <c r="T4774" s="13"/>
    </row>
    <row r="4775" spans="19:20" x14ac:dyDescent="0.25">
      <c r="S4775" s="13"/>
      <c r="T4775" s="13"/>
    </row>
    <row r="4776" spans="19:20" x14ac:dyDescent="0.25">
      <c r="S4776" s="13"/>
      <c r="T4776" s="13"/>
    </row>
    <row r="4777" spans="19:20" x14ac:dyDescent="0.25">
      <c r="S4777" s="13"/>
      <c r="T4777" s="13"/>
    </row>
    <row r="4778" spans="19:20" x14ac:dyDescent="0.25">
      <c r="S4778" s="13"/>
      <c r="T4778" s="13"/>
    </row>
    <row r="4779" spans="19:20" x14ac:dyDescent="0.25">
      <c r="S4779" s="13"/>
      <c r="T4779" s="13"/>
    </row>
    <row r="4780" spans="19:20" x14ac:dyDescent="0.25">
      <c r="S4780" s="13"/>
      <c r="T4780" s="13"/>
    </row>
    <row r="4781" spans="19:20" x14ac:dyDescent="0.25">
      <c r="S4781" s="13"/>
      <c r="T4781" s="13"/>
    </row>
    <row r="4782" spans="19:20" x14ac:dyDescent="0.25">
      <c r="S4782" s="13"/>
      <c r="T4782" s="13"/>
    </row>
    <row r="4783" spans="19:20" x14ac:dyDescent="0.25">
      <c r="S4783" s="13"/>
      <c r="T4783" s="13"/>
    </row>
    <row r="4784" spans="19:20" x14ac:dyDescent="0.25">
      <c r="S4784" s="13"/>
      <c r="T4784" s="13"/>
    </row>
    <row r="4785" spans="19:20" x14ac:dyDescent="0.25">
      <c r="S4785" s="13"/>
      <c r="T4785" s="13"/>
    </row>
    <row r="4786" spans="19:20" x14ac:dyDescent="0.25">
      <c r="S4786" s="13"/>
      <c r="T4786" s="13"/>
    </row>
    <row r="4787" spans="19:20" x14ac:dyDescent="0.25">
      <c r="S4787" s="13"/>
      <c r="T4787" s="13"/>
    </row>
    <row r="4788" spans="19:20" x14ac:dyDescent="0.25">
      <c r="S4788" s="13"/>
      <c r="T4788" s="13"/>
    </row>
    <row r="4789" spans="19:20" x14ac:dyDescent="0.25">
      <c r="S4789" s="13"/>
      <c r="T4789" s="13"/>
    </row>
    <row r="4790" spans="19:20" x14ac:dyDescent="0.25">
      <c r="S4790" s="13"/>
      <c r="T4790" s="13"/>
    </row>
    <row r="4791" spans="19:20" x14ac:dyDescent="0.25">
      <c r="S4791" s="13"/>
      <c r="T4791" s="13"/>
    </row>
    <row r="4792" spans="19:20" x14ac:dyDescent="0.25">
      <c r="S4792" s="13"/>
      <c r="T4792" s="13"/>
    </row>
    <row r="4793" spans="19:20" x14ac:dyDescent="0.25">
      <c r="S4793" s="13"/>
      <c r="T4793" s="13"/>
    </row>
    <row r="4794" spans="19:20" x14ac:dyDescent="0.25">
      <c r="S4794" s="13"/>
      <c r="T4794" s="13"/>
    </row>
    <row r="4795" spans="19:20" x14ac:dyDescent="0.25">
      <c r="S4795" s="13"/>
      <c r="T4795" s="13"/>
    </row>
    <row r="4796" spans="19:20" x14ac:dyDescent="0.25">
      <c r="S4796" s="13"/>
      <c r="T4796" s="13"/>
    </row>
    <row r="4797" spans="19:20" x14ac:dyDescent="0.25">
      <c r="S4797" s="13"/>
      <c r="T4797" s="13"/>
    </row>
    <row r="4798" spans="19:20" x14ac:dyDescent="0.25">
      <c r="S4798" s="13"/>
      <c r="T4798" s="13"/>
    </row>
    <row r="4799" spans="19:20" x14ac:dyDescent="0.25">
      <c r="S4799" s="13"/>
      <c r="T4799" s="13"/>
    </row>
    <row r="4800" spans="19:20" x14ac:dyDescent="0.25">
      <c r="S4800" s="13"/>
      <c r="T4800" s="13"/>
    </row>
    <row r="4801" spans="19:20" x14ac:dyDescent="0.25">
      <c r="S4801" s="13"/>
      <c r="T4801" s="13"/>
    </row>
    <row r="4802" spans="19:20" x14ac:dyDescent="0.25">
      <c r="S4802" s="13"/>
      <c r="T4802" s="13"/>
    </row>
    <row r="4803" spans="19:20" x14ac:dyDescent="0.25">
      <c r="S4803" s="13"/>
      <c r="T4803" s="13"/>
    </row>
    <row r="4804" spans="19:20" x14ac:dyDescent="0.25">
      <c r="S4804" s="13"/>
      <c r="T4804" s="13"/>
    </row>
    <row r="4805" spans="19:20" x14ac:dyDescent="0.25">
      <c r="S4805" s="13"/>
      <c r="T4805" s="13"/>
    </row>
    <row r="4806" spans="19:20" x14ac:dyDescent="0.25">
      <c r="S4806" s="13"/>
      <c r="T4806" s="13"/>
    </row>
    <row r="4807" spans="19:20" x14ac:dyDescent="0.25">
      <c r="S4807" s="13"/>
      <c r="T4807" s="13"/>
    </row>
    <row r="4808" spans="19:20" x14ac:dyDescent="0.25">
      <c r="S4808" s="13"/>
      <c r="T4808" s="13"/>
    </row>
    <row r="4809" spans="19:20" x14ac:dyDescent="0.25">
      <c r="S4809" s="13"/>
      <c r="T4809" s="13"/>
    </row>
    <row r="4810" spans="19:20" x14ac:dyDescent="0.25">
      <c r="S4810" s="13"/>
      <c r="T4810" s="13"/>
    </row>
    <row r="4811" spans="19:20" x14ac:dyDescent="0.25">
      <c r="S4811" s="13"/>
      <c r="T4811" s="13"/>
    </row>
    <row r="4812" spans="19:20" x14ac:dyDescent="0.25">
      <c r="S4812" s="13"/>
      <c r="T4812" s="13"/>
    </row>
    <row r="4813" spans="19:20" x14ac:dyDescent="0.25">
      <c r="S4813" s="13"/>
      <c r="T4813" s="13"/>
    </row>
    <row r="4814" spans="19:20" x14ac:dyDescent="0.25">
      <c r="S4814" s="13"/>
      <c r="T4814" s="13"/>
    </row>
    <row r="4815" spans="19:20" x14ac:dyDescent="0.25">
      <c r="S4815" s="13"/>
      <c r="T4815" s="13"/>
    </row>
    <row r="4816" spans="19:20" x14ac:dyDescent="0.25">
      <c r="S4816" s="13"/>
      <c r="T4816" s="13"/>
    </row>
    <row r="4817" spans="19:20" x14ac:dyDescent="0.25">
      <c r="S4817" s="13"/>
      <c r="T4817" s="13"/>
    </row>
    <row r="4818" spans="19:20" x14ac:dyDescent="0.25">
      <c r="S4818" s="13"/>
      <c r="T4818" s="13"/>
    </row>
    <row r="4819" spans="19:20" x14ac:dyDescent="0.25">
      <c r="S4819" s="13"/>
      <c r="T4819" s="13"/>
    </row>
    <row r="4820" spans="19:20" x14ac:dyDescent="0.25">
      <c r="S4820" s="13"/>
      <c r="T4820" s="13"/>
    </row>
    <row r="4821" spans="19:20" x14ac:dyDescent="0.25">
      <c r="S4821" s="13"/>
      <c r="T4821" s="13"/>
    </row>
    <row r="4822" spans="19:20" x14ac:dyDescent="0.25">
      <c r="S4822" s="13"/>
      <c r="T4822" s="13"/>
    </row>
    <row r="4823" spans="19:20" x14ac:dyDescent="0.25">
      <c r="S4823" s="13"/>
      <c r="T4823" s="13"/>
    </row>
    <row r="4824" spans="19:20" x14ac:dyDescent="0.25">
      <c r="S4824" s="13"/>
      <c r="T4824" s="13"/>
    </row>
    <row r="4825" spans="19:20" x14ac:dyDescent="0.25">
      <c r="S4825" s="13"/>
      <c r="T4825" s="13"/>
    </row>
    <row r="4826" spans="19:20" x14ac:dyDescent="0.25">
      <c r="S4826" s="13"/>
      <c r="T4826" s="13"/>
    </row>
    <row r="4827" spans="19:20" x14ac:dyDescent="0.25">
      <c r="S4827" s="13"/>
      <c r="T4827" s="13"/>
    </row>
    <row r="4828" spans="19:20" x14ac:dyDescent="0.25">
      <c r="S4828" s="13"/>
      <c r="T4828" s="13"/>
    </row>
    <row r="4829" spans="19:20" x14ac:dyDescent="0.25">
      <c r="S4829" s="13"/>
      <c r="T4829" s="13"/>
    </row>
    <row r="4830" spans="19:20" x14ac:dyDescent="0.25">
      <c r="S4830" s="13"/>
      <c r="T4830" s="13"/>
    </row>
    <row r="4831" spans="19:20" x14ac:dyDescent="0.25">
      <c r="S4831" s="13"/>
      <c r="T4831" s="13"/>
    </row>
    <row r="4832" spans="19:20" x14ac:dyDescent="0.25">
      <c r="S4832" s="13"/>
      <c r="T4832" s="13"/>
    </row>
    <row r="4833" spans="19:20" x14ac:dyDescent="0.25">
      <c r="S4833" s="13"/>
      <c r="T4833" s="13"/>
    </row>
    <row r="4834" spans="19:20" x14ac:dyDescent="0.25">
      <c r="S4834" s="13"/>
      <c r="T4834" s="13"/>
    </row>
    <row r="4835" spans="19:20" x14ac:dyDescent="0.25">
      <c r="S4835" s="13"/>
      <c r="T4835" s="13"/>
    </row>
    <row r="4836" spans="19:20" x14ac:dyDescent="0.25">
      <c r="S4836" s="13"/>
      <c r="T4836" s="13"/>
    </row>
    <row r="4837" spans="19:20" x14ac:dyDescent="0.25">
      <c r="S4837" s="13"/>
      <c r="T4837" s="13"/>
    </row>
    <row r="4838" spans="19:20" x14ac:dyDescent="0.25">
      <c r="S4838" s="13"/>
      <c r="T4838" s="13"/>
    </row>
    <row r="4839" spans="19:20" x14ac:dyDescent="0.25">
      <c r="S4839" s="13"/>
      <c r="T4839" s="13"/>
    </row>
    <row r="4840" spans="19:20" x14ac:dyDescent="0.25">
      <c r="S4840" s="13"/>
      <c r="T4840" s="13"/>
    </row>
    <row r="4841" spans="19:20" x14ac:dyDescent="0.25">
      <c r="S4841" s="13"/>
      <c r="T4841" s="13"/>
    </row>
    <row r="4842" spans="19:20" x14ac:dyDescent="0.25">
      <c r="S4842" s="13"/>
      <c r="T4842" s="13"/>
    </row>
    <row r="4843" spans="19:20" x14ac:dyDescent="0.25">
      <c r="S4843" s="13"/>
      <c r="T4843" s="13"/>
    </row>
    <row r="4844" spans="19:20" x14ac:dyDescent="0.25">
      <c r="S4844" s="13"/>
      <c r="T4844" s="13"/>
    </row>
    <row r="4845" spans="19:20" x14ac:dyDescent="0.25">
      <c r="S4845" s="13"/>
      <c r="T4845" s="13"/>
    </row>
    <row r="4846" spans="19:20" x14ac:dyDescent="0.25">
      <c r="S4846" s="13"/>
      <c r="T4846" s="13"/>
    </row>
    <row r="4847" spans="19:20" x14ac:dyDescent="0.25">
      <c r="S4847" s="13"/>
      <c r="T4847" s="13"/>
    </row>
    <row r="4848" spans="19:20" x14ac:dyDescent="0.25">
      <c r="S4848" s="13"/>
      <c r="T4848" s="13"/>
    </row>
    <row r="4849" spans="19:20" x14ac:dyDescent="0.25">
      <c r="S4849" s="13"/>
      <c r="T4849" s="13"/>
    </row>
    <row r="4850" spans="19:20" x14ac:dyDescent="0.25">
      <c r="S4850" s="13"/>
      <c r="T4850" s="13"/>
    </row>
    <row r="4851" spans="19:20" x14ac:dyDescent="0.25">
      <c r="S4851" s="13"/>
      <c r="T4851" s="13"/>
    </row>
    <row r="4852" spans="19:20" x14ac:dyDescent="0.25">
      <c r="S4852" s="13"/>
      <c r="T4852" s="13"/>
    </row>
    <row r="4853" spans="19:20" x14ac:dyDescent="0.25">
      <c r="S4853" s="13"/>
      <c r="T4853" s="13"/>
    </row>
    <row r="4854" spans="19:20" x14ac:dyDescent="0.25">
      <c r="S4854" s="13"/>
      <c r="T4854" s="13"/>
    </row>
    <row r="4855" spans="19:20" x14ac:dyDescent="0.25">
      <c r="S4855" s="13"/>
      <c r="T4855" s="13"/>
    </row>
    <row r="4856" spans="19:20" x14ac:dyDescent="0.25">
      <c r="S4856" s="13"/>
      <c r="T4856" s="13"/>
    </row>
    <row r="4857" spans="19:20" x14ac:dyDescent="0.25">
      <c r="S4857" s="13"/>
      <c r="T4857" s="13"/>
    </row>
    <row r="4858" spans="19:20" x14ac:dyDescent="0.25">
      <c r="S4858" s="13"/>
      <c r="T4858" s="13"/>
    </row>
    <row r="4859" spans="19:20" x14ac:dyDescent="0.25">
      <c r="S4859" s="13"/>
      <c r="T4859" s="13"/>
    </row>
    <row r="4860" spans="19:20" x14ac:dyDescent="0.25">
      <c r="S4860" s="13"/>
      <c r="T4860" s="13"/>
    </row>
    <row r="4861" spans="19:20" x14ac:dyDescent="0.25">
      <c r="S4861" s="13"/>
      <c r="T4861" s="13"/>
    </row>
    <row r="4862" spans="19:20" x14ac:dyDescent="0.25">
      <c r="S4862" s="13"/>
      <c r="T4862" s="13"/>
    </row>
    <row r="4863" spans="19:20" x14ac:dyDescent="0.25">
      <c r="S4863" s="13"/>
      <c r="T4863" s="13"/>
    </row>
    <row r="4864" spans="19:20" x14ac:dyDescent="0.25">
      <c r="S4864" s="13"/>
      <c r="T4864" s="13"/>
    </row>
    <row r="4865" spans="19:20" x14ac:dyDescent="0.25">
      <c r="S4865" s="13"/>
      <c r="T4865" s="13"/>
    </row>
    <row r="4866" spans="19:20" x14ac:dyDescent="0.25">
      <c r="S4866" s="13"/>
      <c r="T4866" s="13"/>
    </row>
    <row r="4867" spans="19:20" x14ac:dyDescent="0.25">
      <c r="S4867" s="13"/>
      <c r="T4867" s="13"/>
    </row>
    <row r="4868" spans="19:20" x14ac:dyDescent="0.25">
      <c r="S4868" s="13"/>
      <c r="T4868" s="13"/>
    </row>
    <row r="4869" spans="19:20" x14ac:dyDescent="0.25">
      <c r="S4869" s="13"/>
      <c r="T4869" s="13"/>
    </row>
    <row r="4870" spans="19:20" x14ac:dyDescent="0.25">
      <c r="S4870" s="13"/>
      <c r="T4870" s="13"/>
    </row>
    <row r="4871" spans="19:20" x14ac:dyDescent="0.25">
      <c r="S4871" s="13"/>
      <c r="T4871" s="13"/>
    </row>
    <row r="4872" spans="19:20" x14ac:dyDescent="0.25">
      <c r="S4872" s="13"/>
      <c r="T4872" s="13"/>
    </row>
    <row r="4873" spans="19:20" x14ac:dyDescent="0.25">
      <c r="S4873" s="13"/>
      <c r="T4873" s="13"/>
    </row>
    <row r="4874" spans="19:20" x14ac:dyDescent="0.25">
      <c r="S4874" s="13"/>
      <c r="T4874" s="13"/>
    </row>
    <row r="4875" spans="19:20" x14ac:dyDescent="0.25">
      <c r="S4875" s="13"/>
      <c r="T4875" s="13"/>
    </row>
    <row r="4876" spans="19:20" x14ac:dyDescent="0.25">
      <c r="S4876" s="13"/>
      <c r="T4876" s="13"/>
    </row>
    <row r="4877" spans="19:20" x14ac:dyDescent="0.25">
      <c r="S4877" s="13"/>
      <c r="T4877" s="13"/>
    </row>
    <row r="4878" spans="19:20" x14ac:dyDescent="0.25">
      <c r="S4878" s="13"/>
      <c r="T4878" s="13"/>
    </row>
    <row r="4879" spans="19:20" x14ac:dyDescent="0.25">
      <c r="S4879" s="13"/>
      <c r="T4879" s="13"/>
    </row>
    <row r="4880" spans="19:20" x14ac:dyDescent="0.25">
      <c r="S4880" s="13"/>
      <c r="T4880" s="13"/>
    </row>
    <row r="4881" spans="19:20" x14ac:dyDescent="0.25">
      <c r="S4881" s="13"/>
      <c r="T4881" s="13"/>
    </row>
    <row r="4882" spans="19:20" x14ac:dyDescent="0.25">
      <c r="S4882" s="13"/>
      <c r="T4882" s="13"/>
    </row>
    <row r="4883" spans="19:20" x14ac:dyDescent="0.25">
      <c r="S4883" s="13"/>
      <c r="T4883" s="13"/>
    </row>
    <row r="4884" spans="19:20" x14ac:dyDescent="0.25">
      <c r="S4884" s="13"/>
      <c r="T4884" s="13"/>
    </row>
    <row r="4885" spans="19:20" x14ac:dyDescent="0.25">
      <c r="S4885" s="13"/>
      <c r="T4885" s="13"/>
    </row>
    <row r="4886" spans="19:20" x14ac:dyDescent="0.25">
      <c r="S4886" s="13"/>
      <c r="T4886" s="13"/>
    </row>
    <row r="4887" spans="19:20" x14ac:dyDescent="0.25">
      <c r="S4887" s="13"/>
      <c r="T4887" s="13"/>
    </row>
    <row r="4888" spans="19:20" x14ac:dyDescent="0.25">
      <c r="S4888" s="13"/>
      <c r="T4888" s="13"/>
    </row>
    <row r="4889" spans="19:20" x14ac:dyDescent="0.25">
      <c r="S4889" s="13"/>
      <c r="T4889" s="13"/>
    </row>
    <row r="4890" spans="19:20" x14ac:dyDescent="0.25">
      <c r="S4890" s="13"/>
      <c r="T4890" s="13"/>
    </row>
    <row r="4891" spans="19:20" x14ac:dyDescent="0.25">
      <c r="S4891" s="13"/>
      <c r="T4891" s="13"/>
    </row>
    <row r="4892" spans="19:20" x14ac:dyDescent="0.25">
      <c r="S4892" s="13"/>
      <c r="T4892" s="13"/>
    </row>
    <row r="4893" spans="19:20" x14ac:dyDescent="0.25">
      <c r="S4893" s="13"/>
      <c r="T4893" s="13"/>
    </row>
    <row r="4894" spans="19:20" x14ac:dyDescent="0.25">
      <c r="S4894" s="13"/>
      <c r="T4894" s="13"/>
    </row>
    <row r="4895" spans="19:20" x14ac:dyDescent="0.25">
      <c r="S4895" s="13"/>
      <c r="T4895" s="13"/>
    </row>
    <row r="4896" spans="19:20" x14ac:dyDescent="0.25">
      <c r="S4896" s="13"/>
      <c r="T4896" s="13"/>
    </row>
    <row r="4897" spans="19:20" x14ac:dyDescent="0.25">
      <c r="S4897" s="13"/>
      <c r="T4897" s="13"/>
    </row>
    <row r="4898" spans="19:20" x14ac:dyDescent="0.25">
      <c r="S4898" s="13"/>
      <c r="T4898" s="13"/>
    </row>
    <row r="4899" spans="19:20" x14ac:dyDescent="0.25">
      <c r="S4899" s="13"/>
      <c r="T4899" s="13"/>
    </row>
    <row r="4900" spans="19:20" x14ac:dyDescent="0.25">
      <c r="S4900" s="13"/>
      <c r="T4900" s="13"/>
    </row>
    <row r="4901" spans="19:20" x14ac:dyDescent="0.25">
      <c r="S4901" s="13"/>
      <c r="T4901" s="13"/>
    </row>
    <row r="4902" spans="19:20" x14ac:dyDescent="0.25">
      <c r="S4902" s="13"/>
      <c r="T4902" s="13"/>
    </row>
    <row r="4903" spans="19:20" x14ac:dyDescent="0.25">
      <c r="S4903" s="13"/>
      <c r="T4903" s="13"/>
    </row>
    <row r="4904" spans="19:20" x14ac:dyDescent="0.25">
      <c r="S4904" s="13"/>
      <c r="T4904" s="13"/>
    </row>
    <row r="4905" spans="19:20" x14ac:dyDescent="0.25">
      <c r="S4905" s="13"/>
      <c r="T4905" s="13"/>
    </row>
    <row r="4906" spans="19:20" x14ac:dyDescent="0.25">
      <c r="S4906" s="13"/>
      <c r="T4906" s="13"/>
    </row>
    <row r="4907" spans="19:20" x14ac:dyDescent="0.25">
      <c r="S4907" s="13"/>
      <c r="T4907" s="13"/>
    </row>
    <row r="4908" spans="19:20" x14ac:dyDescent="0.25">
      <c r="S4908" s="13"/>
      <c r="T4908" s="13"/>
    </row>
    <row r="4909" spans="19:20" x14ac:dyDescent="0.25">
      <c r="S4909" s="13"/>
      <c r="T4909" s="13"/>
    </row>
    <row r="4910" spans="19:20" x14ac:dyDescent="0.25">
      <c r="S4910" s="13"/>
      <c r="T4910" s="13"/>
    </row>
    <row r="4911" spans="19:20" x14ac:dyDescent="0.25">
      <c r="S4911" s="13"/>
      <c r="T4911" s="13"/>
    </row>
    <row r="4912" spans="19:20" x14ac:dyDescent="0.25">
      <c r="S4912" s="13"/>
      <c r="T4912" s="13"/>
    </row>
    <row r="4913" spans="19:20" x14ac:dyDescent="0.25">
      <c r="S4913" s="13"/>
      <c r="T4913" s="13"/>
    </row>
    <row r="4914" spans="19:20" x14ac:dyDescent="0.25">
      <c r="S4914" s="13"/>
      <c r="T4914" s="13"/>
    </row>
    <row r="4915" spans="19:20" x14ac:dyDescent="0.25">
      <c r="S4915" s="13"/>
      <c r="T4915" s="13"/>
    </row>
    <row r="4916" spans="19:20" x14ac:dyDescent="0.25">
      <c r="S4916" s="13"/>
      <c r="T4916" s="13"/>
    </row>
    <row r="4917" spans="19:20" x14ac:dyDescent="0.25">
      <c r="S4917" s="13"/>
      <c r="T4917" s="13"/>
    </row>
    <row r="4918" spans="19:20" x14ac:dyDescent="0.25">
      <c r="S4918" s="13"/>
      <c r="T4918" s="13"/>
    </row>
    <row r="4919" spans="19:20" x14ac:dyDescent="0.25">
      <c r="S4919" s="13"/>
      <c r="T4919" s="13"/>
    </row>
    <row r="4920" spans="19:20" x14ac:dyDescent="0.25">
      <c r="S4920" s="13"/>
      <c r="T4920" s="13"/>
    </row>
    <row r="4921" spans="19:20" x14ac:dyDescent="0.25">
      <c r="S4921" s="13"/>
      <c r="T4921" s="13"/>
    </row>
    <row r="4922" spans="19:20" x14ac:dyDescent="0.25">
      <c r="S4922" s="13"/>
      <c r="T4922" s="13"/>
    </row>
    <row r="4923" spans="19:20" x14ac:dyDescent="0.25">
      <c r="S4923" s="13"/>
      <c r="T4923" s="13"/>
    </row>
    <row r="4924" spans="19:20" x14ac:dyDescent="0.25">
      <c r="S4924" s="13"/>
      <c r="T4924" s="13"/>
    </row>
    <row r="4925" spans="19:20" x14ac:dyDescent="0.25">
      <c r="S4925" s="13"/>
      <c r="T4925" s="13"/>
    </row>
    <row r="4926" spans="19:20" x14ac:dyDescent="0.25">
      <c r="S4926" s="13"/>
      <c r="T4926" s="13"/>
    </row>
    <row r="4927" spans="19:20" x14ac:dyDescent="0.25">
      <c r="S4927" s="13"/>
      <c r="T4927" s="13"/>
    </row>
    <row r="4928" spans="19:20" x14ac:dyDescent="0.25">
      <c r="S4928" s="13"/>
      <c r="T4928" s="13"/>
    </row>
    <row r="4929" spans="19:20" x14ac:dyDescent="0.25">
      <c r="S4929" s="13"/>
      <c r="T4929" s="13"/>
    </row>
    <row r="4930" spans="19:20" x14ac:dyDescent="0.25">
      <c r="S4930" s="13"/>
      <c r="T4930" s="13"/>
    </row>
    <row r="4931" spans="19:20" x14ac:dyDescent="0.25">
      <c r="S4931" s="13"/>
      <c r="T4931" s="13"/>
    </row>
    <row r="4932" spans="19:20" x14ac:dyDescent="0.25">
      <c r="S4932" s="13"/>
      <c r="T4932" s="13"/>
    </row>
    <row r="4933" spans="19:20" x14ac:dyDescent="0.25">
      <c r="S4933" s="13"/>
      <c r="T4933" s="13"/>
    </row>
    <row r="4934" spans="19:20" x14ac:dyDescent="0.25">
      <c r="S4934" s="13"/>
      <c r="T4934" s="13"/>
    </row>
    <row r="4935" spans="19:20" x14ac:dyDescent="0.25">
      <c r="S4935" s="13"/>
      <c r="T4935" s="13"/>
    </row>
    <row r="4936" spans="19:20" x14ac:dyDescent="0.25">
      <c r="S4936" s="13"/>
      <c r="T4936" s="13"/>
    </row>
    <row r="4937" spans="19:20" x14ac:dyDescent="0.25">
      <c r="S4937" s="13"/>
      <c r="T4937" s="13"/>
    </row>
    <row r="4938" spans="19:20" x14ac:dyDescent="0.25">
      <c r="S4938" s="13"/>
      <c r="T4938" s="13"/>
    </row>
    <row r="4939" spans="19:20" x14ac:dyDescent="0.25">
      <c r="S4939" s="13"/>
      <c r="T4939" s="13"/>
    </row>
    <row r="4940" spans="19:20" x14ac:dyDescent="0.25">
      <c r="S4940" s="13"/>
      <c r="T4940" s="13"/>
    </row>
    <row r="4941" spans="19:20" x14ac:dyDescent="0.25">
      <c r="S4941" s="13"/>
      <c r="T4941" s="13"/>
    </row>
    <row r="4942" spans="19:20" x14ac:dyDescent="0.25">
      <c r="S4942" s="13"/>
      <c r="T4942" s="13"/>
    </row>
    <row r="4943" spans="19:20" x14ac:dyDescent="0.25">
      <c r="S4943" s="13"/>
      <c r="T4943" s="13"/>
    </row>
    <row r="4944" spans="19:20" x14ac:dyDescent="0.25">
      <c r="S4944" s="13"/>
      <c r="T4944" s="13"/>
    </row>
    <row r="4945" spans="19:20" x14ac:dyDescent="0.25">
      <c r="S4945" s="13"/>
      <c r="T4945" s="13"/>
    </row>
    <row r="4946" spans="19:20" x14ac:dyDescent="0.25">
      <c r="S4946" s="13"/>
      <c r="T4946" s="13"/>
    </row>
    <row r="4947" spans="19:20" x14ac:dyDescent="0.25">
      <c r="S4947" s="13"/>
      <c r="T4947" s="13"/>
    </row>
    <row r="4948" spans="19:20" x14ac:dyDescent="0.25">
      <c r="S4948" s="13"/>
      <c r="T4948" s="13"/>
    </row>
    <row r="4949" spans="19:20" x14ac:dyDescent="0.25">
      <c r="S4949" s="13"/>
      <c r="T4949" s="13"/>
    </row>
    <row r="4950" spans="19:20" x14ac:dyDescent="0.25">
      <c r="S4950" s="13"/>
      <c r="T4950" s="13"/>
    </row>
    <row r="4951" spans="19:20" x14ac:dyDescent="0.25">
      <c r="S4951" s="13"/>
      <c r="T4951" s="13"/>
    </row>
    <row r="4952" spans="19:20" x14ac:dyDescent="0.25">
      <c r="S4952" s="13"/>
      <c r="T4952" s="13"/>
    </row>
    <row r="4953" spans="19:20" x14ac:dyDescent="0.25">
      <c r="S4953" s="13"/>
      <c r="T4953" s="13"/>
    </row>
    <row r="4954" spans="19:20" x14ac:dyDescent="0.25">
      <c r="S4954" s="13"/>
      <c r="T4954" s="13"/>
    </row>
    <row r="4955" spans="19:20" x14ac:dyDescent="0.25">
      <c r="S4955" s="13"/>
      <c r="T4955" s="13"/>
    </row>
    <row r="4956" spans="19:20" x14ac:dyDescent="0.25">
      <c r="S4956" s="13"/>
      <c r="T4956" s="13"/>
    </row>
    <row r="4957" spans="19:20" x14ac:dyDescent="0.25">
      <c r="S4957" s="13"/>
      <c r="T4957" s="13"/>
    </row>
    <row r="4958" spans="19:20" x14ac:dyDescent="0.25">
      <c r="S4958" s="13"/>
      <c r="T4958" s="13"/>
    </row>
    <row r="4959" spans="19:20" x14ac:dyDescent="0.25">
      <c r="S4959" s="13"/>
      <c r="T4959" s="13"/>
    </row>
    <row r="4960" spans="19:20" x14ac:dyDescent="0.25">
      <c r="S4960" s="13"/>
      <c r="T4960" s="13"/>
    </row>
    <row r="4961" spans="19:20" x14ac:dyDescent="0.25">
      <c r="S4961" s="13"/>
      <c r="T4961" s="13"/>
    </row>
    <row r="4962" spans="19:20" x14ac:dyDescent="0.25">
      <c r="S4962" s="13"/>
      <c r="T4962" s="13"/>
    </row>
    <row r="4963" spans="19:20" x14ac:dyDescent="0.25">
      <c r="S4963" s="13"/>
      <c r="T4963" s="13"/>
    </row>
    <row r="4964" spans="19:20" x14ac:dyDescent="0.25">
      <c r="S4964" s="13"/>
      <c r="T4964" s="13"/>
    </row>
    <row r="4965" spans="19:20" x14ac:dyDescent="0.25">
      <c r="S4965" s="13"/>
      <c r="T4965" s="13"/>
    </row>
    <row r="4966" spans="19:20" x14ac:dyDescent="0.25">
      <c r="S4966" s="13"/>
      <c r="T4966" s="13"/>
    </row>
    <row r="4967" spans="19:20" x14ac:dyDescent="0.25">
      <c r="S4967" s="13"/>
      <c r="T4967" s="13"/>
    </row>
    <row r="4968" spans="19:20" x14ac:dyDescent="0.25">
      <c r="S4968" s="13"/>
      <c r="T4968" s="13"/>
    </row>
    <row r="4969" spans="19:20" x14ac:dyDescent="0.25">
      <c r="S4969" s="13"/>
      <c r="T4969" s="13"/>
    </row>
    <row r="4970" spans="19:20" x14ac:dyDescent="0.25">
      <c r="S4970" s="13"/>
      <c r="T4970" s="13"/>
    </row>
    <row r="4971" spans="19:20" x14ac:dyDescent="0.25">
      <c r="S4971" s="13"/>
      <c r="T4971" s="13"/>
    </row>
    <row r="4972" spans="19:20" x14ac:dyDescent="0.25">
      <c r="S4972" s="13"/>
      <c r="T4972" s="13"/>
    </row>
    <row r="4973" spans="19:20" x14ac:dyDescent="0.25">
      <c r="S4973" s="13"/>
      <c r="T4973" s="13"/>
    </row>
    <row r="4974" spans="19:20" x14ac:dyDescent="0.25">
      <c r="S4974" s="13"/>
      <c r="T4974" s="13"/>
    </row>
    <row r="4975" spans="19:20" x14ac:dyDescent="0.25">
      <c r="S4975" s="13"/>
      <c r="T4975" s="13"/>
    </row>
    <row r="4976" spans="19:20" x14ac:dyDescent="0.25">
      <c r="S4976" s="13"/>
      <c r="T4976" s="13"/>
    </row>
    <row r="4977" spans="19:20" x14ac:dyDescent="0.25">
      <c r="S4977" s="13"/>
      <c r="T4977" s="13"/>
    </row>
    <row r="4978" spans="19:20" x14ac:dyDescent="0.25">
      <c r="S4978" s="13"/>
      <c r="T4978" s="13"/>
    </row>
    <row r="4979" spans="19:20" x14ac:dyDescent="0.25">
      <c r="S4979" s="13"/>
      <c r="T4979" s="13"/>
    </row>
    <row r="4980" spans="19:20" x14ac:dyDescent="0.25">
      <c r="S4980" s="13"/>
      <c r="T4980" s="13"/>
    </row>
    <row r="4981" spans="19:20" x14ac:dyDescent="0.25">
      <c r="S4981" s="13"/>
      <c r="T4981" s="13"/>
    </row>
    <row r="4982" spans="19:20" x14ac:dyDescent="0.25">
      <c r="S4982" s="13"/>
      <c r="T4982" s="13"/>
    </row>
    <row r="4983" spans="19:20" x14ac:dyDescent="0.25">
      <c r="S4983" s="13"/>
      <c r="T4983" s="13"/>
    </row>
    <row r="4984" spans="19:20" x14ac:dyDescent="0.25">
      <c r="S4984" s="13"/>
      <c r="T4984" s="13"/>
    </row>
    <row r="4985" spans="19:20" x14ac:dyDescent="0.25">
      <c r="S4985" s="13"/>
      <c r="T4985" s="13"/>
    </row>
    <row r="4986" spans="19:20" x14ac:dyDescent="0.25">
      <c r="S4986" s="13"/>
      <c r="T4986" s="13"/>
    </row>
    <row r="4987" spans="19:20" x14ac:dyDescent="0.25">
      <c r="S4987" s="13"/>
      <c r="T4987" s="13"/>
    </row>
    <row r="4988" spans="19:20" x14ac:dyDescent="0.25">
      <c r="S4988" s="13"/>
      <c r="T4988" s="13"/>
    </row>
    <row r="4989" spans="19:20" x14ac:dyDescent="0.25">
      <c r="S4989" s="13"/>
      <c r="T4989" s="13"/>
    </row>
    <row r="4990" spans="19:20" x14ac:dyDescent="0.25">
      <c r="S4990" s="13"/>
      <c r="T4990" s="13"/>
    </row>
    <row r="4991" spans="19:20" x14ac:dyDescent="0.25">
      <c r="S4991" s="13"/>
      <c r="T4991" s="13"/>
    </row>
    <row r="4992" spans="19:20" x14ac:dyDescent="0.25">
      <c r="S4992" s="13"/>
      <c r="T4992" s="13"/>
    </row>
    <row r="4993" spans="19:20" x14ac:dyDescent="0.25">
      <c r="S4993" s="13"/>
      <c r="T4993" s="13"/>
    </row>
    <row r="4994" spans="19:20" x14ac:dyDescent="0.25">
      <c r="S4994" s="13"/>
      <c r="T4994" s="13"/>
    </row>
    <row r="4995" spans="19:20" x14ac:dyDescent="0.25">
      <c r="S4995" s="13"/>
      <c r="T4995" s="13"/>
    </row>
    <row r="4996" spans="19:20" x14ac:dyDescent="0.25">
      <c r="S4996" s="13"/>
      <c r="T4996" s="13"/>
    </row>
    <row r="4997" spans="19:20" x14ac:dyDescent="0.25">
      <c r="S4997" s="13"/>
      <c r="T4997" s="13"/>
    </row>
    <row r="4998" spans="19:20" x14ac:dyDescent="0.25">
      <c r="S4998" s="13"/>
      <c r="T4998" s="13"/>
    </row>
    <row r="4999" spans="19:20" x14ac:dyDescent="0.25">
      <c r="S4999" s="13"/>
      <c r="T4999" s="13"/>
    </row>
    <row r="5000" spans="19:20" x14ac:dyDescent="0.25">
      <c r="S5000" s="13"/>
      <c r="T5000" s="13"/>
    </row>
    <row r="5001" spans="19:20" x14ac:dyDescent="0.25">
      <c r="S5001" s="13"/>
      <c r="T5001" s="13"/>
    </row>
    <row r="5002" spans="19:20" x14ac:dyDescent="0.25">
      <c r="S5002" s="13"/>
      <c r="T5002" s="13"/>
    </row>
    <row r="5003" spans="19:20" x14ac:dyDescent="0.25">
      <c r="S5003" s="13"/>
      <c r="T5003" s="13"/>
    </row>
    <row r="5004" spans="19:20" x14ac:dyDescent="0.25">
      <c r="S5004" s="13"/>
      <c r="T5004" s="13"/>
    </row>
    <row r="5005" spans="19:20" x14ac:dyDescent="0.25">
      <c r="S5005" s="13"/>
      <c r="T5005" s="13"/>
    </row>
    <row r="5006" spans="19:20" x14ac:dyDescent="0.25">
      <c r="S5006" s="13"/>
      <c r="T5006" s="13"/>
    </row>
    <row r="5007" spans="19:20" x14ac:dyDescent="0.25">
      <c r="S5007" s="13"/>
      <c r="T5007" s="13"/>
    </row>
    <row r="5008" spans="19:20" x14ac:dyDescent="0.25">
      <c r="S5008" s="13"/>
      <c r="T5008" s="13"/>
    </row>
    <row r="5009" spans="19:20" x14ac:dyDescent="0.25">
      <c r="S5009" s="13"/>
      <c r="T5009" s="13"/>
    </row>
    <row r="5010" spans="19:20" x14ac:dyDescent="0.25">
      <c r="S5010" s="13"/>
      <c r="T5010" s="13"/>
    </row>
    <row r="5011" spans="19:20" x14ac:dyDescent="0.25">
      <c r="S5011" s="13"/>
      <c r="T5011" s="13"/>
    </row>
    <row r="5012" spans="19:20" x14ac:dyDescent="0.25">
      <c r="S5012" s="13"/>
      <c r="T5012" s="13"/>
    </row>
    <row r="5013" spans="19:20" x14ac:dyDescent="0.25">
      <c r="S5013" s="13"/>
      <c r="T5013" s="13"/>
    </row>
    <row r="5014" spans="19:20" x14ac:dyDescent="0.25">
      <c r="S5014" s="13"/>
      <c r="T5014" s="13"/>
    </row>
    <row r="5015" spans="19:20" x14ac:dyDescent="0.25">
      <c r="S5015" s="13"/>
      <c r="T5015" s="13"/>
    </row>
    <row r="5016" spans="19:20" x14ac:dyDescent="0.25">
      <c r="S5016" s="13"/>
      <c r="T5016" s="13"/>
    </row>
    <row r="5017" spans="19:20" x14ac:dyDescent="0.25">
      <c r="S5017" s="13"/>
      <c r="T5017" s="13"/>
    </row>
    <row r="5018" spans="19:20" x14ac:dyDescent="0.25">
      <c r="S5018" s="13"/>
      <c r="T5018" s="13"/>
    </row>
    <row r="5019" spans="19:20" x14ac:dyDescent="0.25">
      <c r="S5019" s="13"/>
      <c r="T5019" s="13"/>
    </row>
    <row r="5020" spans="19:20" x14ac:dyDescent="0.25">
      <c r="S5020" s="13"/>
      <c r="T5020" s="13"/>
    </row>
    <row r="5021" spans="19:20" x14ac:dyDescent="0.25">
      <c r="S5021" s="13"/>
      <c r="T5021" s="13"/>
    </row>
    <row r="5022" spans="19:20" x14ac:dyDescent="0.25">
      <c r="S5022" s="13"/>
      <c r="T5022" s="13"/>
    </row>
    <row r="5023" spans="19:20" x14ac:dyDescent="0.25">
      <c r="S5023" s="13"/>
      <c r="T5023" s="13"/>
    </row>
    <row r="5024" spans="19:20" x14ac:dyDescent="0.25">
      <c r="S5024" s="13"/>
      <c r="T5024" s="13"/>
    </row>
    <row r="5025" spans="19:20" x14ac:dyDescent="0.25">
      <c r="S5025" s="13"/>
      <c r="T5025" s="13"/>
    </row>
    <row r="5026" spans="19:20" x14ac:dyDescent="0.25">
      <c r="S5026" s="13"/>
      <c r="T5026" s="13"/>
    </row>
    <row r="5027" spans="19:20" x14ac:dyDescent="0.25">
      <c r="S5027" s="13"/>
      <c r="T5027" s="13"/>
    </row>
    <row r="5028" spans="19:20" x14ac:dyDescent="0.25">
      <c r="S5028" s="13"/>
      <c r="T5028" s="13"/>
    </row>
    <row r="5029" spans="19:20" x14ac:dyDescent="0.25">
      <c r="S5029" s="13"/>
      <c r="T5029" s="13"/>
    </row>
    <row r="5030" spans="19:20" x14ac:dyDescent="0.25">
      <c r="S5030" s="13"/>
      <c r="T5030" s="13"/>
    </row>
    <row r="5031" spans="19:20" x14ac:dyDescent="0.25">
      <c r="S5031" s="13"/>
      <c r="T5031" s="13"/>
    </row>
    <row r="5032" spans="19:20" x14ac:dyDescent="0.25">
      <c r="S5032" s="13"/>
      <c r="T5032" s="13"/>
    </row>
    <row r="5033" spans="19:20" x14ac:dyDescent="0.25">
      <c r="S5033" s="13"/>
      <c r="T5033" s="13"/>
    </row>
    <row r="5034" spans="19:20" x14ac:dyDescent="0.25">
      <c r="S5034" s="13"/>
      <c r="T5034" s="13"/>
    </row>
    <row r="5035" spans="19:20" x14ac:dyDescent="0.25">
      <c r="S5035" s="13"/>
      <c r="T5035" s="13"/>
    </row>
    <row r="5036" spans="19:20" x14ac:dyDescent="0.25">
      <c r="S5036" s="13"/>
      <c r="T5036" s="13"/>
    </row>
    <row r="5037" spans="19:20" x14ac:dyDescent="0.25">
      <c r="S5037" s="13"/>
      <c r="T5037" s="13"/>
    </row>
    <row r="5038" spans="19:20" x14ac:dyDescent="0.25">
      <c r="S5038" s="13"/>
      <c r="T5038" s="13"/>
    </row>
    <row r="5039" spans="19:20" x14ac:dyDescent="0.25">
      <c r="S5039" s="13"/>
      <c r="T5039" s="13"/>
    </row>
    <row r="5040" spans="19:20" x14ac:dyDescent="0.25">
      <c r="S5040" s="13"/>
      <c r="T5040" s="13"/>
    </row>
    <row r="5041" spans="19:20" x14ac:dyDescent="0.25">
      <c r="S5041" s="13"/>
      <c r="T5041" s="13"/>
    </row>
    <row r="5042" spans="19:20" x14ac:dyDescent="0.25">
      <c r="S5042" s="13"/>
      <c r="T5042" s="13"/>
    </row>
    <row r="5043" spans="19:20" x14ac:dyDescent="0.25">
      <c r="S5043" s="13"/>
      <c r="T5043" s="13"/>
    </row>
    <row r="5044" spans="19:20" x14ac:dyDescent="0.25">
      <c r="S5044" s="13"/>
      <c r="T5044" s="13"/>
    </row>
    <row r="5045" spans="19:20" x14ac:dyDescent="0.25">
      <c r="S5045" s="13"/>
      <c r="T5045" s="13"/>
    </row>
    <row r="5046" spans="19:20" x14ac:dyDescent="0.25">
      <c r="S5046" s="13"/>
      <c r="T5046" s="13"/>
    </row>
    <row r="5047" spans="19:20" x14ac:dyDescent="0.25">
      <c r="S5047" s="13"/>
      <c r="T5047" s="13"/>
    </row>
    <row r="5048" spans="19:20" x14ac:dyDescent="0.25">
      <c r="S5048" s="13"/>
      <c r="T5048" s="13"/>
    </row>
    <row r="5049" spans="19:20" x14ac:dyDescent="0.25">
      <c r="S5049" s="13"/>
      <c r="T5049" s="13"/>
    </row>
    <row r="5050" spans="19:20" x14ac:dyDescent="0.25">
      <c r="S5050" s="13"/>
      <c r="T5050" s="13"/>
    </row>
    <row r="5051" spans="19:20" x14ac:dyDescent="0.25">
      <c r="S5051" s="13"/>
      <c r="T5051" s="13"/>
    </row>
    <row r="5052" spans="19:20" x14ac:dyDescent="0.25">
      <c r="S5052" s="13"/>
      <c r="T5052" s="13"/>
    </row>
    <row r="5053" spans="19:20" x14ac:dyDescent="0.25">
      <c r="S5053" s="13"/>
      <c r="T5053" s="13"/>
    </row>
    <row r="5054" spans="19:20" x14ac:dyDescent="0.25">
      <c r="S5054" s="13"/>
      <c r="T5054" s="13"/>
    </row>
    <row r="5055" spans="19:20" x14ac:dyDescent="0.25">
      <c r="S5055" s="13"/>
      <c r="T5055" s="13"/>
    </row>
    <row r="5056" spans="19:20" x14ac:dyDescent="0.25">
      <c r="S5056" s="13"/>
      <c r="T5056" s="13"/>
    </row>
    <row r="5057" spans="19:20" x14ac:dyDescent="0.25">
      <c r="S5057" s="13"/>
      <c r="T5057" s="13"/>
    </row>
    <row r="5058" spans="19:20" x14ac:dyDescent="0.25">
      <c r="S5058" s="13"/>
      <c r="T5058" s="13"/>
    </row>
    <row r="5059" spans="19:20" x14ac:dyDescent="0.25">
      <c r="S5059" s="13"/>
      <c r="T5059" s="13"/>
    </row>
    <row r="5060" spans="19:20" x14ac:dyDescent="0.25">
      <c r="S5060" s="13"/>
      <c r="T5060" s="13"/>
    </row>
    <row r="5061" spans="19:20" x14ac:dyDescent="0.25">
      <c r="S5061" s="13"/>
      <c r="T5061" s="13"/>
    </row>
    <row r="5062" spans="19:20" x14ac:dyDescent="0.25">
      <c r="S5062" s="13"/>
      <c r="T5062" s="13"/>
    </row>
    <row r="5063" spans="19:20" x14ac:dyDescent="0.25">
      <c r="S5063" s="13"/>
      <c r="T5063" s="13"/>
    </row>
    <row r="5064" spans="19:20" x14ac:dyDescent="0.25">
      <c r="S5064" s="13"/>
      <c r="T5064" s="13"/>
    </row>
    <row r="5065" spans="19:20" x14ac:dyDescent="0.25">
      <c r="S5065" s="13"/>
      <c r="T5065" s="13"/>
    </row>
    <row r="5066" spans="19:20" x14ac:dyDescent="0.25">
      <c r="S5066" s="13"/>
      <c r="T5066" s="13"/>
    </row>
    <row r="5067" spans="19:20" x14ac:dyDescent="0.25">
      <c r="S5067" s="13"/>
      <c r="T5067" s="13"/>
    </row>
    <row r="5068" spans="19:20" x14ac:dyDescent="0.25">
      <c r="S5068" s="13"/>
      <c r="T5068" s="13"/>
    </row>
    <row r="5069" spans="19:20" x14ac:dyDescent="0.25">
      <c r="S5069" s="13"/>
      <c r="T5069" s="13"/>
    </row>
    <row r="5070" spans="19:20" x14ac:dyDescent="0.25">
      <c r="S5070" s="13"/>
      <c r="T5070" s="13"/>
    </row>
    <row r="5071" spans="19:20" x14ac:dyDescent="0.25">
      <c r="S5071" s="13"/>
      <c r="T5071" s="13"/>
    </row>
    <row r="5072" spans="19:20" x14ac:dyDescent="0.25">
      <c r="S5072" s="13"/>
      <c r="T5072" s="13"/>
    </row>
    <row r="5073" spans="19:20" x14ac:dyDescent="0.25">
      <c r="S5073" s="13"/>
      <c r="T5073" s="13"/>
    </row>
    <row r="5074" spans="19:20" x14ac:dyDescent="0.25">
      <c r="S5074" s="13"/>
      <c r="T5074" s="13"/>
    </row>
    <row r="5075" spans="19:20" x14ac:dyDescent="0.25">
      <c r="S5075" s="13"/>
      <c r="T5075" s="13"/>
    </row>
    <row r="5076" spans="19:20" x14ac:dyDescent="0.25">
      <c r="S5076" s="13"/>
      <c r="T5076" s="13"/>
    </row>
    <row r="5077" spans="19:20" x14ac:dyDescent="0.25">
      <c r="S5077" s="13"/>
      <c r="T5077" s="13"/>
    </row>
    <row r="5078" spans="19:20" x14ac:dyDescent="0.25">
      <c r="S5078" s="13"/>
      <c r="T5078" s="13"/>
    </row>
    <row r="5079" spans="19:20" x14ac:dyDescent="0.25">
      <c r="S5079" s="13"/>
      <c r="T5079" s="13"/>
    </row>
    <row r="5080" spans="19:20" x14ac:dyDescent="0.25">
      <c r="S5080" s="13"/>
      <c r="T5080" s="13"/>
    </row>
    <row r="5081" spans="19:20" x14ac:dyDescent="0.25">
      <c r="S5081" s="13"/>
      <c r="T5081" s="13"/>
    </row>
    <row r="5082" spans="19:20" x14ac:dyDescent="0.25">
      <c r="S5082" s="13"/>
      <c r="T5082" s="13"/>
    </row>
    <row r="5083" spans="19:20" x14ac:dyDescent="0.25">
      <c r="S5083" s="13"/>
      <c r="T5083" s="13"/>
    </row>
    <row r="5084" spans="19:20" x14ac:dyDescent="0.25">
      <c r="S5084" s="13"/>
      <c r="T5084" s="13"/>
    </row>
    <row r="5085" spans="19:20" x14ac:dyDescent="0.25">
      <c r="S5085" s="13"/>
      <c r="T5085" s="13"/>
    </row>
    <row r="5086" spans="19:20" x14ac:dyDescent="0.25">
      <c r="S5086" s="13"/>
      <c r="T5086" s="13"/>
    </row>
    <row r="5087" spans="19:20" x14ac:dyDescent="0.25">
      <c r="S5087" s="13"/>
      <c r="T5087" s="13"/>
    </row>
    <row r="5088" spans="19:20" x14ac:dyDescent="0.25">
      <c r="S5088" s="13"/>
      <c r="T5088" s="13"/>
    </row>
    <row r="5089" spans="19:20" x14ac:dyDescent="0.25">
      <c r="S5089" s="13"/>
      <c r="T5089" s="13"/>
    </row>
    <row r="5090" spans="19:20" x14ac:dyDescent="0.25">
      <c r="S5090" s="13"/>
      <c r="T5090" s="13"/>
    </row>
    <row r="5091" spans="19:20" x14ac:dyDescent="0.25">
      <c r="S5091" s="13"/>
      <c r="T5091" s="13"/>
    </row>
    <row r="5092" spans="19:20" x14ac:dyDescent="0.25">
      <c r="S5092" s="13"/>
      <c r="T5092" s="13"/>
    </row>
    <row r="5093" spans="19:20" x14ac:dyDescent="0.25">
      <c r="S5093" s="13"/>
      <c r="T5093" s="13"/>
    </row>
    <row r="5094" spans="19:20" x14ac:dyDescent="0.25">
      <c r="S5094" s="13"/>
      <c r="T5094" s="13"/>
    </row>
    <row r="5095" spans="19:20" x14ac:dyDescent="0.25">
      <c r="S5095" s="13"/>
      <c r="T5095" s="13"/>
    </row>
    <row r="5096" spans="19:20" x14ac:dyDescent="0.25">
      <c r="S5096" s="13"/>
      <c r="T5096" s="13"/>
    </row>
    <row r="5097" spans="19:20" x14ac:dyDescent="0.25">
      <c r="S5097" s="13"/>
      <c r="T5097" s="13"/>
    </row>
    <row r="5098" spans="19:20" x14ac:dyDescent="0.25">
      <c r="S5098" s="13"/>
      <c r="T5098" s="13"/>
    </row>
    <row r="5099" spans="19:20" x14ac:dyDescent="0.25">
      <c r="S5099" s="13"/>
      <c r="T5099" s="13"/>
    </row>
    <row r="5100" spans="19:20" x14ac:dyDescent="0.25">
      <c r="S5100" s="13"/>
      <c r="T5100" s="13"/>
    </row>
    <row r="5101" spans="19:20" x14ac:dyDescent="0.25">
      <c r="S5101" s="13"/>
      <c r="T5101" s="13"/>
    </row>
    <row r="5102" spans="19:20" x14ac:dyDescent="0.25">
      <c r="S5102" s="13"/>
      <c r="T5102" s="13"/>
    </row>
    <row r="5103" spans="19:20" x14ac:dyDescent="0.25">
      <c r="S5103" s="13"/>
      <c r="T5103" s="13"/>
    </row>
    <row r="5104" spans="19:20" x14ac:dyDescent="0.25">
      <c r="S5104" s="13"/>
      <c r="T5104" s="13"/>
    </row>
    <row r="5105" spans="19:20" x14ac:dyDescent="0.25">
      <c r="S5105" s="13"/>
      <c r="T5105" s="13"/>
    </row>
    <row r="5106" spans="19:20" x14ac:dyDescent="0.25">
      <c r="S5106" s="13"/>
      <c r="T5106" s="13"/>
    </row>
    <row r="5107" spans="19:20" x14ac:dyDescent="0.25">
      <c r="S5107" s="13"/>
      <c r="T5107" s="13"/>
    </row>
    <row r="5108" spans="19:20" x14ac:dyDescent="0.25">
      <c r="S5108" s="13"/>
      <c r="T5108" s="13"/>
    </row>
    <row r="5109" spans="19:20" x14ac:dyDescent="0.25">
      <c r="S5109" s="13"/>
      <c r="T5109" s="13"/>
    </row>
    <row r="5110" spans="19:20" x14ac:dyDescent="0.25">
      <c r="S5110" s="13"/>
      <c r="T5110" s="13"/>
    </row>
    <row r="5111" spans="19:20" x14ac:dyDescent="0.25">
      <c r="S5111" s="13"/>
      <c r="T5111" s="13"/>
    </row>
    <row r="5112" spans="19:20" x14ac:dyDescent="0.25">
      <c r="S5112" s="13"/>
      <c r="T5112" s="13"/>
    </row>
    <row r="5113" spans="19:20" x14ac:dyDescent="0.25">
      <c r="S5113" s="13"/>
      <c r="T5113" s="13"/>
    </row>
    <row r="5114" spans="19:20" x14ac:dyDescent="0.25">
      <c r="S5114" s="13"/>
      <c r="T5114" s="13"/>
    </row>
    <row r="5115" spans="19:20" x14ac:dyDescent="0.25">
      <c r="S5115" s="13"/>
      <c r="T5115" s="13"/>
    </row>
    <row r="5116" spans="19:20" x14ac:dyDescent="0.25">
      <c r="S5116" s="13"/>
      <c r="T5116" s="13"/>
    </row>
    <row r="5117" spans="19:20" x14ac:dyDescent="0.25">
      <c r="S5117" s="13"/>
      <c r="T5117" s="13"/>
    </row>
    <row r="5118" spans="19:20" x14ac:dyDescent="0.25">
      <c r="S5118" s="13"/>
      <c r="T5118" s="13"/>
    </row>
    <row r="5119" spans="19:20" x14ac:dyDescent="0.25">
      <c r="S5119" s="13"/>
      <c r="T5119" s="13"/>
    </row>
    <row r="5120" spans="19:20" x14ac:dyDescent="0.25">
      <c r="S5120" s="13"/>
      <c r="T5120" s="13"/>
    </row>
    <row r="5121" spans="19:20" x14ac:dyDescent="0.25">
      <c r="S5121" s="13"/>
      <c r="T5121" s="13"/>
    </row>
    <row r="5122" spans="19:20" x14ac:dyDescent="0.25">
      <c r="S5122" s="13"/>
      <c r="T5122" s="13"/>
    </row>
    <row r="5123" spans="19:20" x14ac:dyDescent="0.25">
      <c r="S5123" s="13"/>
      <c r="T5123" s="13"/>
    </row>
    <row r="5124" spans="19:20" x14ac:dyDescent="0.25">
      <c r="S5124" s="13"/>
      <c r="T5124" s="13"/>
    </row>
    <row r="5125" spans="19:20" x14ac:dyDescent="0.25">
      <c r="S5125" s="13"/>
      <c r="T5125" s="13"/>
    </row>
    <row r="5126" spans="19:20" x14ac:dyDescent="0.25">
      <c r="S5126" s="13"/>
      <c r="T5126" s="13"/>
    </row>
    <row r="5127" spans="19:20" x14ac:dyDescent="0.25">
      <c r="S5127" s="13"/>
      <c r="T5127" s="13"/>
    </row>
    <row r="5128" spans="19:20" x14ac:dyDescent="0.25">
      <c r="S5128" s="13"/>
      <c r="T5128" s="13"/>
    </row>
    <row r="5129" spans="19:20" x14ac:dyDescent="0.25">
      <c r="S5129" s="13"/>
      <c r="T5129" s="13"/>
    </row>
    <row r="5130" spans="19:20" x14ac:dyDescent="0.25">
      <c r="S5130" s="13"/>
      <c r="T5130" s="13"/>
    </row>
    <row r="5131" spans="19:20" x14ac:dyDescent="0.25">
      <c r="S5131" s="13"/>
      <c r="T5131" s="13"/>
    </row>
    <row r="5132" spans="19:20" x14ac:dyDescent="0.25">
      <c r="S5132" s="13"/>
      <c r="T5132" s="13"/>
    </row>
    <row r="5133" spans="19:20" x14ac:dyDescent="0.25">
      <c r="S5133" s="13"/>
      <c r="T5133" s="13"/>
    </row>
    <row r="5134" spans="19:20" x14ac:dyDescent="0.25">
      <c r="S5134" s="13"/>
      <c r="T5134" s="13"/>
    </row>
    <row r="5135" spans="19:20" x14ac:dyDescent="0.25">
      <c r="S5135" s="13"/>
      <c r="T5135" s="13"/>
    </row>
    <row r="5136" spans="19:20" x14ac:dyDescent="0.25">
      <c r="S5136" s="13"/>
      <c r="T5136" s="13"/>
    </row>
    <row r="5137" spans="19:20" x14ac:dyDescent="0.25">
      <c r="S5137" s="13"/>
      <c r="T5137" s="13"/>
    </row>
    <row r="5138" spans="19:20" x14ac:dyDescent="0.25">
      <c r="S5138" s="13"/>
      <c r="T5138" s="13"/>
    </row>
    <row r="5139" spans="19:20" x14ac:dyDescent="0.25">
      <c r="S5139" s="13"/>
      <c r="T5139" s="13"/>
    </row>
    <row r="5140" spans="19:20" x14ac:dyDescent="0.25">
      <c r="S5140" s="13"/>
      <c r="T5140" s="13"/>
    </row>
    <row r="5141" spans="19:20" x14ac:dyDescent="0.25">
      <c r="S5141" s="13"/>
      <c r="T5141" s="13"/>
    </row>
    <row r="5142" spans="19:20" x14ac:dyDescent="0.25">
      <c r="S5142" s="13"/>
      <c r="T5142" s="13"/>
    </row>
    <row r="5143" spans="19:20" x14ac:dyDescent="0.25">
      <c r="S5143" s="13"/>
      <c r="T5143" s="13"/>
    </row>
    <row r="5144" spans="19:20" x14ac:dyDescent="0.25">
      <c r="S5144" s="13"/>
      <c r="T5144" s="13"/>
    </row>
    <row r="5145" spans="19:20" x14ac:dyDescent="0.25">
      <c r="S5145" s="13"/>
      <c r="T5145" s="13"/>
    </row>
    <row r="5146" spans="19:20" x14ac:dyDescent="0.25">
      <c r="S5146" s="13"/>
      <c r="T5146" s="13"/>
    </row>
    <row r="5147" spans="19:20" x14ac:dyDescent="0.25">
      <c r="S5147" s="13"/>
      <c r="T5147" s="13"/>
    </row>
    <row r="5148" spans="19:20" x14ac:dyDescent="0.25">
      <c r="S5148" s="13"/>
      <c r="T5148" s="13"/>
    </row>
    <row r="5149" spans="19:20" x14ac:dyDescent="0.25">
      <c r="S5149" s="13"/>
      <c r="T5149" s="13"/>
    </row>
    <row r="5150" spans="19:20" x14ac:dyDescent="0.25">
      <c r="S5150" s="13"/>
      <c r="T5150" s="13"/>
    </row>
    <row r="5151" spans="19:20" x14ac:dyDescent="0.25">
      <c r="S5151" s="13"/>
      <c r="T5151" s="13"/>
    </row>
    <row r="5152" spans="19:20" x14ac:dyDescent="0.25">
      <c r="S5152" s="13"/>
      <c r="T5152" s="13"/>
    </row>
    <row r="5153" spans="19:20" x14ac:dyDescent="0.25">
      <c r="S5153" s="13"/>
      <c r="T5153" s="13"/>
    </row>
    <row r="5154" spans="19:20" x14ac:dyDescent="0.25">
      <c r="S5154" s="13"/>
      <c r="T5154" s="13"/>
    </row>
    <row r="5155" spans="19:20" x14ac:dyDescent="0.25">
      <c r="S5155" s="13"/>
      <c r="T5155" s="13"/>
    </row>
    <row r="5156" spans="19:20" x14ac:dyDescent="0.25">
      <c r="S5156" s="13"/>
      <c r="T5156" s="13"/>
    </row>
    <row r="5157" spans="19:20" x14ac:dyDescent="0.25">
      <c r="S5157" s="13"/>
      <c r="T5157" s="13"/>
    </row>
    <row r="5158" spans="19:20" x14ac:dyDescent="0.25">
      <c r="S5158" s="13"/>
      <c r="T5158" s="13"/>
    </row>
    <row r="5159" spans="19:20" x14ac:dyDescent="0.25">
      <c r="S5159" s="13"/>
      <c r="T5159" s="13"/>
    </row>
    <row r="5160" spans="19:20" x14ac:dyDescent="0.25">
      <c r="S5160" s="13"/>
      <c r="T5160" s="13"/>
    </row>
    <row r="5161" spans="19:20" x14ac:dyDescent="0.25">
      <c r="S5161" s="13"/>
      <c r="T5161" s="13"/>
    </row>
    <row r="5162" spans="19:20" x14ac:dyDescent="0.25">
      <c r="S5162" s="13"/>
      <c r="T5162" s="13"/>
    </row>
    <row r="5163" spans="19:20" x14ac:dyDescent="0.25">
      <c r="S5163" s="13"/>
      <c r="T5163" s="13"/>
    </row>
    <row r="5164" spans="19:20" x14ac:dyDescent="0.25">
      <c r="S5164" s="13"/>
      <c r="T5164" s="13"/>
    </row>
    <row r="5165" spans="19:20" x14ac:dyDescent="0.25">
      <c r="S5165" s="13"/>
      <c r="T5165" s="13"/>
    </row>
    <row r="5166" spans="19:20" x14ac:dyDescent="0.25">
      <c r="S5166" s="13"/>
      <c r="T5166" s="13"/>
    </row>
    <row r="5167" spans="19:20" x14ac:dyDescent="0.25">
      <c r="S5167" s="13"/>
      <c r="T5167" s="13"/>
    </row>
    <row r="5168" spans="19:20" x14ac:dyDescent="0.25">
      <c r="S5168" s="13"/>
      <c r="T5168" s="13"/>
    </row>
    <row r="5169" spans="19:20" x14ac:dyDescent="0.25">
      <c r="S5169" s="13"/>
      <c r="T5169" s="13"/>
    </row>
    <row r="5170" spans="19:20" x14ac:dyDescent="0.25">
      <c r="S5170" s="13"/>
      <c r="T5170" s="13"/>
    </row>
    <row r="5171" spans="19:20" x14ac:dyDescent="0.25">
      <c r="S5171" s="13"/>
      <c r="T5171" s="13"/>
    </row>
    <row r="5172" spans="19:20" x14ac:dyDescent="0.25">
      <c r="S5172" s="13"/>
      <c r="T5172" s="13"/>
    </row>
    <row r="5173" spans="19:20" x14ac:dyDescent="0.25">
      <c r="S5173" s="13"/>
      <c r="T5173" s="13"/>
    </row>
    <row r="5174" spans="19:20" x14ac:dyDescent="0.25">
      <c r="S5174" s="13"/>
      <c r="T5174" s="13"/>
    </row>
    <row r="5175" spans="19:20" x14ac:dyDescent="0.25">
      <c r="S5175" s="13"/>
      <c r="T5175" s="13"/>
    </row>
    <row r="5176" spans="19:20" x14ac:dyDescent="0.25">
      <c r="S5176" s="13"/>
      <c r="T5176" s="13"/>
    </row>
    <row r="5177" spans="19:20" x14ac:dyDescent="0.25">
      <c r="S5177" s="13"/>
      <c r="T5177" s="13"/>
    </row>
    <row r="5178" spans="19:20" x14ac:dyDescent="0.25">
      <c r="S5178" s="13"/>
      <c r="T5178" s="13"/>
    </row>
    <row r="5179" spans="19:20" x14ac:dyDescent="0.25">
      <c r="S5179" s="13"/>
      <c r="T5179" s="13"/>
    </row>
    <row r="5180" spans="19:20" x14ac:dyDescent="0.25">
      <c r="S5180" s="13"/>
      <c r="T5180" s="13"/>
    </row>
    <row r="5181" spans="19:20" x14ac:dyDescent="0.25">
      <c r="S5181" s="13"/>
      <c r="T5181" s="13"/>
    </row>
    <row r="5182" spans="19:20" x14ac:dyDescent="0.25">
      <c r="S5182" s="13"/>
      <c r="T5182" s="13"/>
    </row>
    <row r="5183" spans="19:20" x14ac:dyDescent="0.25">
      <c r="S5183" s="13"/>
      <c r="T5183" s="13"/>
    </row>
    <row r="5184" spans="19:20" x14ac:dyDescent="0.25">
      <c r="S5184" s="13"/>
      <c r="T5184" s="13"/>
    </row>
    <row r="5185" spans="19:20" x14ac:dyDescent="0.25">
      <c r="S5185" s="13"/>
      <c r="T5185" s="13"/>
    </row>
    <row r="5186" spans="19:20" x14ac:dyDescent="0.25">
      <c r="S5186" s="13"/>
      <c r="T5186" s="13"/>
    </row>
    <row r="5187" spans="19:20" x14ac:dyDescent="0.25">
      <c r="S5187" s="13"/>
      <c r="T5187" s="13"/>
    </row>
    <row r="5188" spans="19:20" x14ac:dyDescent="0.25">
      <c r="S5188" s="13"/>
      <c r="T5188" s="13"/>
    </row>
    <row r="5189" spans="19:20" x14ac:dyDescent="0.25">
      <c r="S5189" s="13"/>
      <c r="T5189" s="13"/>
    </row>
    <row r="5190" spans="19:20" x14ac:dyDescent="0.25">
      <c r="S5190" s="13"/>
      <c r="T5190" s="13"/>
    </row>
    <row r="5191" spans="19:20" x14ac:dyDescent="0.25">
      <c r="S5191" s="13"/>
      <c r="T5191" s="13"/>
    </row>
    <row r="5192" spans="19:20" x14ac:dyDescent="0.25">
      <c r="S5192" s="13"/>
      <c r="T5192" s="13"/>
    </row>
    <row r="5193" spans="19:20" x14ac:dyDescent="0.25">
      <c r="S5193" s="13"/>
      <c r="T5193" s="13"/>
    </row>
    <row r="5194" spans="19:20" x14ac:dyDescent="0.25">
      <c r="S5194" s="13"/>
      <c r="T5194" s="13"/>
    </row>
    <row r="5195" spans="19:20" x14ac:dyDescent="0.25">
      <c r="S5195" s="13"/>
      <c r="T5195" s="13"/>
    </row>
    <row r="5196" spans="19:20" x14ac:dyDescent="0.25">
      <c r="S5196" s="13"/>
      <c r="T5196" s="13"/>
    </row>
    <row r="5197" spans="19:20" x14ac:dyDescent="0.25">
      <c r="S5197" s="13"/>
      <c r="T5197" s="13"/>
    </row>
    <row r="5198" spans="19:20" x14ac:dyDescent="0.25">
      <c r="S5198" s="13"/>
      <c r="T5198" s="13"/>
    </row>
    <row r="5199" spans="19:20" x14ac:dyDescent="0.25">
      <c r="S5199" s="13"/>
      <c r="T5199" s="13"/>
    </row>
    <row r="5200" spans="19:20" x14ac:dyDescent="0.25">
      <c r="S5200" s="13"/>
      <c r="T5200" s="13"/>
    </row>
    <row r="5201" spans="19:20" x14ac:dyDescent="0.25">
      <c r="S5201" s="13"/>
      <c r="T5201" s="13"/>
    </row>
    <row r="5202" spans="19:20" x14ac:dyDescent="0.25">
      <c r="S5202" s="13"/>
      <c r="T5202" s="13"/>
    </row>
    <row r="5203" spans="19:20" x14ac:dyDescent="0.25">
      <c r="S5203" s="13"/>
      <c r="T5203" s="13"/>
    </row>
    <row r="5204" spans="19:20" x14ac:dyDescent="0.25">
      <c r="S5204" s="13"/>
      <c r="T5204" s="13"/>
    </row>
    <row r="5205" spans="19:20" x14ac:dyDescent="0.25">
      <c r="S5205" s="13"/>
      <c r="T5205" s="13"/>
    </row>
    <row r="5206" spans="19:20" x14ac:dyDescent="0.25">
      <c r="S5206" s="13"/>
      <c r="T5206" s="13"/>
    </row>
    <row r="5207" spans="19:20" x14ac:dyDescent="0.25">
      <c r="S5207" s="13"/>
      <c r="T5207" s="13"/>
    </row>
    <row r="5208" spans="19:20" x14ac:dyDescent="0.25">
      <c r="S5208" s="13"/>
      <c r="T5208" s="13"/>
    </row>
    <row r="5209" spans="19:20" x14ac:dyDescent="0.25">
      <c r="S5209" s="13"/>
      <c r="T5209" s="13"/>
    </row>
    <row r="5210" spans="19:20" x14ac:dyDescent="0.25">
      <c r="S5210" s="13"/>
      <c r="T5210" s="13"/>
    </row>
    <row r="5211" spans="19:20" x14ac:dyDescent="0.25">
      <c r="S5211" s="13"/>
      <c r="T5211" s="13"/>
    </row>
    <row r="5212" spans="19:20" x14ac:dyDescent="0.25">
      <c r="S5212" s="13"/>
      <c r="T5212" s="13"/>
    </row>
    <row r="5213" spans="19:20" x14ac:dyDescent="0.25">
      <c r="S5213" s="13"/>
      <c r="T5213" s="13"/>
    </row>
    <row r="5214" spans="19:20" x14ac:dyDescent="0.25">
      <c r="S5214" s="13"/>
      <c r="T5214" s="13"/>
    </row>
    <row r="5215" spans="19:20" x14ac:dyDescent="0.25">
      <c r="S5215" s="13"/>
      <c r="T5215" s="13"/>
    </row>
    <row r="5216" spans="19:20" x14ac:dyDescent="0.25">
      <c r="S5216" s="13"/>
      <c r="T5216" s="13"/>
    </row>
    <row r="5217" spans="19:20" x14ac:dyDescent="0.25">
      <c r="S5217" s="13"/>
      <c r="T5217" s="13"/>
    </row>
    <row r="5218" spans="19:20" x14ac:dyDescent="0.25">
      <c r="S5218" s="13"/>
      <c r="T5218" s="13"/>
    </row>
    <row r="5219" spans="19:20" x14ac:dyDescent="0.25">
      <c r="S5219" s="13"/>
      <c r="T5219" s="13"/>
    </row>
    <row r="5220" spans="19:20" x14ac:dyDescent="0.25">
      <c r="S5220" s="13"/>
      <c r="T5220" s="13"/>
    </row>
    <row r="5221" spans="19:20" x14ac:dyDescent="0.25">
      <c r="S5221" s="13"/>
      <c r="T5221" s="13"/>
    </row>
    <row r="5222" spans="19:20" x14ac:dyDescent="0.25">
      <c r="S5222" s="13"/>
      <c r="T5222" s="13"/>
    </row>
    <row r="5223" spans="19:20" x14ac:dyDescent="0.25">
      <c r="S5223" s="13"/>
      <c r="T5223" s="13"/>
    </row>
    <row r="5224" spans="19:20" x14ac:dyDescent="0.25">
      <c r="S5224" s="13"/>
      <c r="T5224" s="13"/>
    </row>
    <row r="5225" spans="19:20" x14ac:dyDescent="0.25">
      <c r="S5225" s="13"/>
      <c r="T5225" s="13"/>
    </row>
    <row r="5226" spans="19:20" x14ac:dyDescent="0.25">
      <c r="S5226" s="13"/>
      <c r="T5226" s="13"/>
    </row>
    <row r="5227" spans="19:20" x14ac:dyDescent="0.25">
      <c r="S5227" s="13"/>
      <c r="T5227" s="13"/>
    </row>
    <row r="5228" spans="19:20" x14ac:dyDescent="0.25">
      <c r="S5228" s="13"/>
      <c r="T5228" s="13"/>
    </row>
    <row r="5229" spans="19:20" x14ac:dyDescent="0.25">
      <c r="S5229" s="13"/>
      <c r="T5229" s="13"/>
    </row>
    <row r="5230" spans="19:20" x14ac:dyDescent="0.25">
      <c r="S5230" s="13"/>
      <c r="T5230" s="13"/>
    </row>
    <row r="5231" spans="19:20" x14ac:dyDescent="0.25">
      <c r="S5231" s="13"/>
      <c r="T5231" s="13"/>
    </row>
    <row r="5232" spans="19:20" x14ac:dyDescent="0.25">
      <c r="S5232" s="13"/>
      <c r="T5232" s="13"/>
    </row>
    <row r="5233" spans="19:20" x14ac:dyDescent="0.25">
      <c r="S5233" s="13"/>
      <c r="T5233" s="13"/>
    </row>
    <row r="5234" spans="19:20" x14ac:dyDescent="0.25">
      <c r="S5234" s="13"/>
      <c r="T5234" s="13"/>
    </row>
    <row r="5235" spans="19:20" x14ac:dyDescent="0.25">
      <c r="S5235" s="13"/>
      <c r="T5235" s="13"/>
    </row>
    <row r="5236" spans="19:20" x14ac:dyDescent="0.25">
      <c r="S5236" s="13"/>
      <c r="T5236" s="13"/>
    </row>
    <row r="5237" spans="19:20" x14ac:dyDescent="0.25">
      <c r="S5237" s="13"/>
      <c r="T5237" s="13"/>
    </row>
    <row r="5238" spans="19:20" x14ac:dyDescent="0.25">
      <c r="S5238" s="13"/>
      <c r="T5238" s="13"/>
    </row>
    <row r="5239" spans="19:20" x14ac:dyDescent="0.25">
      <c r="S5239" s="13"/>
      <c r="T5239" s="13"/>
    </row>
    <row r="5240" spans="19:20" x14ac:dyDescent="0.25">
      <c r="S5240" s="13"/>
      <c r="T5240" s="13"/>
    </row>
    <row r="5241" spans="19:20" x14ac:dyDescent="0.25">
      <c r="S5241" s="13"/>
      <c r="T5241" s="13"/>
    </row>
    <row r="5242" spans="19:20" x14ac:dyDescent="0.25">
      <c r="S5242" s="13"/>
      <c r="T5242" s="13"/>
    </row>
    <row r="5243" spans="19:20" x14ac:dyDescent="0.25">
      <c r="S5243" s="13"/>
      <c r="T5243" s="13"/>
    </row>
    <row r="5244" spans="19:20" x14ac:dyDescent="0.25">
      <c r="S5244" s="13"/>
      <c r="T5244" s="13"/>
    </row>
    <row r="5245" spans="19:20" x14ac:dyDescent="0.25">
      <c r="S5245" s="13"/>
      <c r="T5245" s="13"/>
    </row>
    <row r="5246" spans="19:20" x14ac:dyDescent="0.25">
      <c r="S5246" s="13"/>
      <c r="T5246" s="13"/>
    </row>
    <row r="5247" spans="19:20" x14ac:dyDescent="0.25">
      <c r="S5247" s="13"/>
      <c r="T5247" s="13"/>
    </row>
    <row r="5248" spans="19:20" x14ac:dyDescent="0.25">
      <c r="S5248" s="13"/>
      <c r="T5248" s="13"/>
    </row>
    <row r="5249" spans="19:20" x14ac:dyDescent="0.25">
      <c r="S5249" s="13"/>
      <c r="T5249" s="13"/>
    </row>
    <row r="5250" spans="19:20" x14ac:dyDescent="0.25">
      <c r="S5250" s="13"/>
      <c r="T5250" s="13"/>
    </row>
    <row r="5251" spans="19:20" x14ac:dyDescent="0.25">
      <c r="S5251" s="13"/>
      <c r="T5251" s="13"/>
    </row>
    <row r="5252" spans="19:20" x14ac:dyDescent="0.25">
      <c r="S5252" s="13"/>
      <c r="T5252" s="13"/>
    </row>
    <row r="5253" spans="19:20" x14ac:dyDescent="0.25">
      <c r="S5253" s="13"/>
      <c r="T5253" s="13"/>
    </row>
    <row r="5254" spans="19:20" x14ac:dyDescent="0.25">
      <c r="S5254" s="13"/>
      <c r="T5254" s="13"/>
    </row>
    <row r="5255" spans="19:20" x14ac:dyDescent="0.25">
      <c r="S5255" s="13"/>
      <c r="T5255" s="13"/>
    </row>
    <row r="5256" spans="19:20" x14ac:dyDescent="0.25">
      <c r="S5256" s="13"/>
      <c r="T5256" s="13"/>
    </row>
    <row r="5257" spans="19:20" x14ac:dyDescent="0.25">
      <c r="S5257" s="13"/>
      <c r="T5257" s="13"/>
    </row>
    <row r="5258" spans="19:20" x14ac:dyDescent="0.25">
      <c r="S5258" s="13"/>
      <c r="T5258" s="13"/>
    </row>
    <row r="5259" spans="19:20" x14ac:dyDescent="0.25">
      <c r="S5259" s="13"/>
      <c r="T5259" s="13"/>
    </row>
    <row r="5260" spans="19:20" x14ac:dyDescent="0.25">
      <c r="S5260" s="13"/>
      <c r="T5260" s="13"/>
    </row>
    <row r="5261" spans="19:20" x14ac:dyDescent="0.25">
      <c r="S5261" s="13"/>
      <c r="T5261" s="13"/>
    </row>
    <row r="5262" spans="19:20" x14ac:dyDescent="0.25">
      <c r="S5262" s="13"/>
      <c r="T5262" s="13"/>
    </row>
    <row r="5263" spans="19:20" x14ac:dyDescent="0.25">
      <c r="S5263" s="13"/>
      <c r="T5263" s="13"/>
    </row>
    <row r="5264" spans="19:20" x14ac:dyDescent="0.25">
      <c r="S5264" s="13"/>
      <c r="T5264" s="13"/>
    </row>
    <row r="5265" spans="19:20" x14ac:dyDescent="0.25">
      <c r="S5265" s="13"/>
      <c r="T5265" s="13"/>
    </row>
    <row r="5266" spans="19:20" x14ac:dyDescent="0.25">
      <c r="S5266" s="13"/>
      <c r="T5266" s="13"/>
    </row>
    <row r="5267" spans="19:20" x14ac:dyDescent="0.25">
      <c r="S5267" s="13"/>
      <c r="T5267" s="13"/>
    </row>
    <row r="5268" spans="19:20" x14ac:dyDescent="0.25">
      <c r="S5268" s="13"/>
      <c r="T5268" s="13"/>
    </row>
    <row r="5269" spans="19:20" x14ac:dyDescent="0.25">
      <c r="S5269" s="13"/>
      <c r="T5269" s="13"/>
    </row>
    <row r="5270" spans="19:20" x14ac:dyDescent="0.25">
      <c r="S5270" s="13"/>
      <c r="T5270" s="13"/>
    </row>
    <row r="5271" spans="19:20" x14ac:dyDescent="0.25">
      <c r="S5271" s="13"/>
      <c r="T5271" s="13"/>
    </row>
    <row r="5272" spans="19:20" x14ac:dyDescent="0.25">
      <c r="S5272" s="13"/>
      <c r="T5272" s="13"/>
    </row>
    <row r="5273" spans="19:20" x14ac:dyDescent="0.25">
      <c r="S5273" s="13"/>
      <c r="T5273" s="13"/>
    </row>
    <row r="5274" spans="19:20" x14ac:dyDescent="0.25">
      <c r="S5274" s="13"/>
      <c r="T5274" s="13"/>
    </row>
    <row r="5275" spans="19:20" x14ac:dyDescent="0.25">
      <c r="S5275" s="13"/>
      <c r="T5275" s="13"/>
    </row>
    <row r="5276" spans="19:20" x14ac:dyDescent="0.25">
      <c r="S5276" s="13"/>
      <c r="T5276" s="13"/>
    </row>
    <row r="5277" spans="19:20" x14ac:dyDescent="0.25">
      <c r="S5277" s="13"/>
      <c r="T5277" s="13"/>
    </row>
    <row r="5278" spans="19:20" x14ac:dyDescent="0.25">
      <c r="S5278" s="13"/>
      <c r="T5278" s="13"/>
    </row>
    <row r="5279" spans="19:20" x14ac:dyDescent="0.25">
      <c r="S5279" s="13"/>
      <c r="T5279" s="13"/>
    </row>
    <row r="5280" spans="19:20" x14ac:dyDescent="0.25">
      <c r="S5280" s="13"/>
      <c r="T5280" s="13"/>
    </row>
    <row r="5281" spans="19:20" x14ac:dyDescent="0.25">
      <c r="S5281" s="13"/>
      <c r="T5281" s="13"/>
    </row>
    <row r="5282" spans="19:20" x14ac:dyDescent="0.25">
      <c r="S5282" s="13"/>
      <c r="T5282" s="13"/>
    </row>
    <row r="5283" spans="19:20" x14ac:dyDescent="0.25">
      <c r="S5283" s="13"/>
      <c r="T5283" s="13"/>
    </row>
    <row r="5284" spans="19:20" x14ac:dyDescent="0.25">
      <c r="S5284" s="13"/>
      <c r="T5284" s="13"/>
    </row>
    <row r="5285" spans="19:20" x14ac:dyDescent="0.25">
      <c r="S5285" s="13"/>
      <c r="T5285" s="13"/>
    </row>
    <row r="5286" spans="19:20" x14ac:dyDescent="0.25">
      <c r="S5286" s="13"/>
      <c r="T5286" s="13"/>
    </row>
    <row r="5287" spans="19:20" x14ac:dyDescent="0.25">
      <c r="S5287" s="13"/>
      <c r="T5287" s="13"/>
    </row>
    <row r="5288" spans="19:20" x14ac:dyDescent="0.25">
      <c r="S5288" s="13"/>
      <c r="T5288" s="13"/>
    </row>
    <row r="5289" spans="19:20" x14ac:dyDescent="0.25">
      <c r="S5289" s="13"/>
      <c r="T5289" s="13"/>
    </row>
    <row r="5290" spans="19:20" x14ac:dyDescent="0.25">
      <c r="S5290" s="13"/>
      <c r="T5290" s="13"/>
    </row>
    <row r="5291" spans="19:20" x14ac:dyDescent="0.25">
      <c r="S5291" s="13"/>
      <c r="T5291" s="13"/>
    </row>
    <row r="5292" spans="19:20" x14ac:dyDescent="0.25">
      <c r="S5292" s="13"/>
      <c r="T5292" s="13"/>
    </row>
    <row r="5293" spans="19:20" x14ac:dyDescent="0.25">
      <c r="S5293" s="13"/>
      <c r="T5293" s="13"/>
    </row>
    <row r="5294" spans="19:20" x14ac:dyDescent="0.25">
      <c r="S5294" s="13"/>
      <c r="T5294" s="13"/>
    </row>
    <row r="5295" spans="19:20" x14ac:dyDescent="0.25">
      <c r="S5295" s="13"/>
      <c r="T5295" s="13"/>
    </row>
    <row r="5296" spans="19:20" x14ac:dyDescent="0.25">
      <c r="S5296" s="13"/>
      <c r="T5296" s="13"/>
    </row>
    <row r="5297" spans="19:20" x14ac:dyDescent="0.25">
      <c r="S5297" s="13"/>
      <c r="T5297" s="13"/>
    </row>
    <row r="5298" spans="19:20" x14ac:dyDescent="0.25">
      <c r="S5298" s="13"/>
      <c r="T5298" s="13"/>
    </row>
    <row r="5299" spans="19:20" x14ac:dyDescent="0.25">
      <c r="S5299" s="13"/>
      <c r="T5299" s="13"/>
    </row>
    <row r="5300" spans="19:20" x14ac:dyDescent="0.25">
      <c r="S5300" s="13"/>
      <c r="T5300" s="13"/>
    </row>
    <row r="5301" spans="19:20" x14ac:dyDescent="0.25">
      <c r="S5301" s="13"/>
      <c r="T5301" s="13"/>
    </row>
    <row r="5302" spans="19:20" x14ac:dyDescent="0.25">
      <c r="S5302" s="13"/>
      <c r="T5302" s="13"/>
    </row>
    <row r="5303" spans="19:20" x14ac:dyDescent="0.25">
      <c r="S5303" s="13"/>
      <c r="T5303" s="13"/>
    </row>
    <row r="5304" spans="19:20" x14ac:dyDescent="0.25">
      <c r="S5304" s="13"/>
      <c r="T5304" s="13"/>
    </row>
    <row r="5305" spans="19:20" x14ac:dyDescent="0.25">
      <c r="S5305" s="13"/>
      <c r="T5305" s="13"/>
    </row>
    <row r="5306" spans="19:20" x14ac:dyDescent="0.25">
      <c r="S5306" s="13"/>
      <c r="T5306" s="13"/>
    </row>
    <row r="5307" spans="19:20" x14ac:dyDescent="0.25">
      <c r="S5307" s="13"/>
      <c r="T5307" s="13"/>
    </row>
    <row r="5308" spans="19:20" x14ac:dyDescent="0.25">
      <c r="S5308" s="13"/>
      <c r="T5308" s="13"/>
    </row>
    <row r="5309" spans="19:20" x14ac:dyDescent="0.25">
      <c r="S5309" s="13"/>
      <c r="T5309" s="13"/>
    </row>
    <row r="5310" spans="19:20" x14ac:dyDescent="0.25">
      <c r="S5310" s="13"/>
      <c r="T5310" s="13"/>
    </row>
    <row r="5311" spans="19:20" x14ac:dyDescent="0.25">
      <c r="S5311" s="13"/>
      <c r="T5311" s="13"/>
    </row>
    <row r="5312" spans="19:20" x14ac:dyDescent="0.25">
      <c r="S5312" s="13"/>
      <c r="T5312" s="13"/>
    </row>
    <row r="5313" spans="19:20" x14ac:dyDescent="0.25">
      <c r="S5313" s="13"/>
      <c r="T5313" s="13"/>
    </row>
    <row r="5314" spans="19:20" x14ac:dyDescent="0.25">
      <c r="S5314" s="13"/>
      <c r="T5314" s="13"/>
    </row>
    <row r="5315" spans="19:20" x14ac:dyDescent="0.25">
      <c r="S5315" s="13"/>
      <c r="T5315" s="13"/>
    </row>
    <row r="5316" spans="19:20" x14ac:dyDescent="0.25">
      <c r="S5316" s="13"/>
      <c r="T5316" s="13"/>
    </row>
    <row r="5317" spans="19:20" x14ac:dyDescent="0.25">
      <c r="S5317" s="13"/>
      <c r="T5317" s="13"/>
    </row>
    <row r="5318" spans="19:20" x14ac:dyDescent="0.25">
      <c r="S5318" s="13"/>
      <c r="T5318" s="13"/>
    </row>
    <row r="5319" spans="19:20" x14ac:dyDescent="0.25">
      <c r="S5319" s="13"/>
      <c r="T5319" s="13"/>
    </row>
    <row r="5320" spans="19:20" x14ac:dyDescent="0.25">
      <c r="S5320" s="13"/>
      <c r="T5320" s="13"/>
    </row>
    <row r="5321" spans="19:20" x14ac:dyDescent="0.25">
      <c r="S5321" s="13"/>
      <c r="T5321" s="13"/>
    </row>
    <row r="5322" spans="19:20" x14ac:dyDescent="0.25">
      <c r="S5322" s="13"/>
      <c r="T5322" s="13"/>
    </row>
    <row r="5323" spans="19:20" x14ac:dyDescent="0.25">
      <c r="S5323" s="13"/>
      <c r="T5323" s="13"/>
    </row>
    <row r="5324" spans="19:20" x14ac:dyDescent="0.25">
      <c r="S5324" s="13"/>
      <c r="T5324" s="13"/>
    </row>
    <row r="5325" spans="19:20" x14ac:dyDescent="0.25">
      <c r="S5325" s="13"/>
      <c r="T5325" s="13"/>
    </row>
    <row r="5326" spans="19:20" x14ac:dyDescent="0.25">
      <c r="S5326" s="13"/>
      <c r="T5326" s="13"/>
    </row>
    <row r="5327" spans="19:20" x14ac:dyDescent="0.25">
      <c r="S5327" s="13"/>
      <c r="T5327" s="13"/>
    </row>
    <row r="5328" spans="19:20" x14ac:dyDescent="0.25">
      <c r="S5328" s="13"/>
      <c r="T5328" s="13"/>
    </row>
    <row r="5329" spans="19:20" x14ac:dyDescent="0.25">
      <c r="S5329" s="13"/>
      <c r="T5329" s="13"/>
    </row>
    <row r="5330" spans="19:20" x14ac:dyDescent="0.25">
      <c r="S5330" s="13"/>
      <c r="T5330" s="13"/>
    </row>
    <row r="5331" spans="19:20" x14ac:dyDescent="0.25">
      <c r="S5331" s="13"/>
      <c r="T5331" s="13"/>
    </row>
    <row r="5332" spans="19:20" x14ac:dyDescent="0.25">
      <c r="S5332" s="13"/>
      <c r="T5332" s="13"/>
    </row>
    <row r="5333" spans="19:20" x14ac:dyDescent="0.25">
      <c r="S5333" s="13"/>
      <c r="T5333" s="13"/>
    </row>
    <row r="5334" spans="19:20" x14ac:dyDescent="0.25">
      <c r="S5334" s="13"/>
      <c r="T5334" s="13"/>
    </row>
    <row r="5335" spans="19:20" x14ac:dyDescent="0.25">
      <c r="S5335" s="13"/>
      <c r="T5335" s="13"/>
    </row>
    <row r="5336" spans="19:20" x14ac:dyDescent="0.25">
      <c r="S5336" s="13"/>
      <c r="T5336" s="13"/>
    </row>
    <row r="5337" spans="19:20" x14ac:dyDescent="0.25">
      <c r="S5337" s="13"/>
      <c r="T5337" s="13"/>
    </row>
    <row r="5338" spans="19:20" x14ac:dyDescent="0.25">
      <c r="S5338" s="13"/>
      <c r="T5338" s="13"/>
    </row>
    <row r="5339" spans="19:20" x14ac:dyDescent="0.25">
      <c r="S5339" s="13"/>
      <c r="T5339" s="13"/>
    </row>
    <row r="5340" spans="19:20" x14ac:dyDescent="0.25">
      <c r="S5340" s="13"/>
      <c r="T5340" s="13"/>
    </row>
    <row r="5341" spans="19:20" x14ac:dyDescent="0.25">
      <c r="S5341" s="13"/>
      <c r="T5341" s="13"/>
    </row>
    <row r="5342" spans="19:20" x14ac:dyDescent="0.25">
      <c r="S5342" s="13"/>
      <c r="T5342" s="13"/>
    </row>
    <row r="5343" spans="19:20" x14ac:dyDescent="0.25">
      <c r="S5343" s="13"/>
      <c r="T5343" s="13"/>
    </row>
    <row r="5344" spans="19:20" x14ac:dyDescent="0.25">
      <c r="S5344" s="13"/>
      <c r="T5344" s="13"/>
    </row>
    <row r="5345" spans="19:20" x14ac:dyDescent="0.25">
      <c r="S5345" s="13"/>
      <c r="T5345" s="13"/>
    </row>
    <row r="5346" spans="19:20" x14ac:dyDescent="0.25">
      <c r="S5346" s="13"/>
      <c r="T5346" s="13"/>
    </row>
    <row r="5347" spans="19:20" x14ac:dyDescent="0.25">
      <c r="S5347" s="13"/>
      <c r="T5347" s="13"/>
    </row>
    <row r="5348" spans="19:20" x14ac:dyDescent="0.25">
      <c r="S5348" s="13"/>
      <c r="T5348" s="13"/>
    </row>
    <row r="5349" spans="19:20" x14ac:dyDescent="0.25">
      <c r="S5349" s="13"/>
      <c r="T5349" s="13"/>
    </row>
    <row r="5350" spans="19:20" x14ac:dyDescent="0.25">
      <c r="S5350" s="13"/>
      <c r="T5350" s="13"/>
    </row>
    <row r="5351" spans="19:20" x14ac:dyDescent="0.25">
      <c r="S5351" s="13"/>
      <c r="T5351" s="13"/>
    </row>
    <row r="5352" spans="19:20" x14ac:dyDescent="0.25">
      <c r="S5352" s="13"/>
      <c r="T5352" s="13"/>
    </row>
    <row r="5353" spans="19:20" x14ac:dyDescent="0.25">
      <c r="S5353" s="13"/>
      <c r="T5353" s="13"/>
    </row>
    <row r="5354" spans="19:20" x14ac:dyDescent="0.25">
      <c r="S5354" s="13"/>
      <c r="T5354" s="13"/>
    </row>
    <row r="5355" spans="19:20" x14ac:dyDescent="0.25">
      <c r="S5355" s="13"/>
      <c r="T5355" s="13"/>
    </row>
    <row r="5356" spans="19:20" x14ac:dyDescent="0.25">
      <c r="S5356" s="13"/>
      <c r="T5356" s="13"/>
    </row>
    <row r="5357" spans="19:20" x14ac:dyDescent="0.25">
      <c r="S5357" s="13"/>
      <c r="T5357" s="13"/>
    </row>
    <row r="5358" spans="19:20" x14ac:dyDescent="0.25">
      <c r="S5358" s="13"/>
      <c r="T5358" s="13"/>
    </row>
    <row r="5359" spans="19:20" x14ac:dyDescent="0.25">
      <c r="S5359" s="13"/>
      <c r="T5359" s="13"/>
    </row>
    <row r="5360" spans="19:20" x14ac:dyDescent="0.25">
      <c r="S5360" s="13"/>
      <c r="T5360" s="13"/>
    </row>
    <row r="5361" spans="19:20" x14ac:dyDescent="0.25">
      <c r="S5361" s="13"/>
      <c r="T5361" s="13"/>
    </row>
    <row r="5362" spans="19:20" x14ac:dyDescent="0.25">
      <c r="S5362" s="13"/>
      <c r="T5362" s="13"/>
    </row>
    <row r="5363" spans="19:20" x14ac:dyDescent="0.25">
      <c r="S5363" s="13"/>
      <c r="T5363" s="13"/>
    </row>
    <row r="5364" spans="19:20" x14ac:dyDescent="0.25">
      <c r="S5364" s="13"/>
      <c r="T5364" s="13"/>
    </row>
    <row r="5365" spans="19:20" x14ac:dyDescent="0.25">
      <c r="S5365" s="13"/>
      <c r="T5365" s="13"/>
    </row>
    <row r="5366" spans="19:20" x14ac:dyDescent="0.25">
      <c r="S5366" s="13"/>
      <c r="T5366" s="13"/>
    </row>
    <row r="5367" spans="19:20" x14ac:dyDescent="0.25">
      <c r="S5367" s="13"/>
      <c r="T5367" s="13"/>
    </row>
    <row r="5368" spans="19:20" x14ac:dyDescent="0.25">
      <c r="S5368" s="13"/>
      <c r="T5368" s="13"/>
    </row>
    <row r="5369" spans="19:20" x14ac:dyDescent="0.25">
      <c r="S5369" s="13"/>
      <c r="T5369" s="13"/>
    </row>
    <row r="5370" spans="19:20" x14ac:dyDescent="0.25">
      <c r="S5370" s="13"/>
      <c r="T5370" s="13"/>
    </row>
    <row r="5371" spans="19:20" x14ac:dyDescent="0.25">
      <c r="S5371" s="13"/>
      <c r="T5371" s="13"/>
    </row>
    <row r="5372" spans="19:20" x14ac:dyDescent="0.25">
      <c r="S5372" s="13"/>
      <c r="T5372" s="13"/>
    </row>
    <row r="5373" spans="19:20" x14ac:dyDescent="0.25">
      <c r="S5373" s="13"/>
      <c r="T5373" s="13"/>
    </row>
    <row r="5374" spans="19:20" x14ac:dyDescent="0.25">
      <c r="S5374" s="13"/>
      <c r="T5374" s="13"/>
    </row>
    <row r="5375" spans="19:20" x14ac:dyDescent="0.25">
      <c r="S5375" s="13"/>
      <c r="T5375" s="13"/>
    </row>
    <row r="5376" spans="19:20" x14ac:dyDescent="0.25">
      <c r="S5376" s="13"/>
      <c r="T5376" s="13"/>
    </row>
    <row r="5377" spans="19:20" x14ac:dyDescent="0.25">
      <c r="S5377" s="13"/>
      <c r="T5377" s="13"/>
    </row>
    <row r="5378" spans="19:20" x14ac:dyDescent="0.25">
      <c r="S5378" s="13"/>
      <c r="T5378" s="13"/>
    </row>
    <row r="5379" spans="19:20" x14ac:dyDescent="0.25">
      <c r="S5379" s="13"/>
      <c r="T5379" s="13"/>
    </row>
    <row r="5380" spans="19:20" x14ac:dyDescent="0.25">
      <c r="S5380" s="13"/>
      <c r="T5380" s="13"/>
    </row>
    <row r="5381" spans="19:20" x14ac:dyDescent="0.25">
      <c r="S5381" s="13"/>
      <c r="T5381" s="13"/>
    </row>
    <row r="5382" spans="19:20" x14ac:dyDescent="0.25">
      <c r="S5382" s="13"/>
      <c r="T5382" s="13"/>
    </row>
    <row r="5383" spans="19:20" x14ac:dyDescent="0.25">
      <c r="S5383" s="13"/>
      <c r="T5383" s="13"/>
    </row>
    <row r="5384" spans="19:20" x14ac:dyDescent="0.25">
      <c r="S5384" s="13"/>
      <c r="T5384" s="13"/>
    </row>
    <row r="5385" spans="19:20" x14ac:dyDescent="0.25">
      <c r="S5385" s="13"/>
      <c r="T5385" s="13"/>
    </row>
    <row r="5386" spans="19:20" x14ac:dyDescent="0.25">
      <c r="S5386" s="13"/>
      <c r="T5386" s="13"/>
    </row>
    <row r="5387" spans="19:20" x14ac:dyDescent="0.25">
      <c r="S5387" s="13"/>
      <c r="T5387" s="13"/>
    </row>
    <row r="5388" spans="19:20" x14ac:dyDescent="0.25">
      <c r="S5388" s="13"/>
      <c r="T5388" s="13"/>
    </row>
    <row r="5389" spans="19:20" x14ac:dyDescent="0.25">
      <c r="S5389" s="13"/>
      <c r="T5389" s="13"/>
    </row>
    <row r="5390" spans="19:20" x14ac:dyDescent="0.25">
      <c r="S5390" s="13"/>
      <c r="T5390" s="13"/>
    </row>
    <row r="5391" spans="19:20" x14ac:dyDescent="0.25">
      <c r="S5391" s="13"/>
      <c r="T5391" s="13"/>
    </row>
    <row r="5392" spans="19:20" x14ac:dyDescent="0.25">
      <c r="S5392" s="13"/>
      <c r="T5392" s="13"/>
    </row>
    <row r="5393" spans="19:20" x14ac:dyDescent="0.25">
      <c r="S5393" s="13"/>
      <c r="T5393" s="13"/>
    </row>
    <row r="5394" spans="19:20" x14ac:dyDescent="0.25">
      <c r="S5394" s="13"/>
      <c r="T5394" s="13"/>
    </row>
    <row r="5395" spans="19:20" x14ac:dyDescent="0.25">
      <c r="S5395" s="13"/>
      <c r="T5395" s="13"/>
    </row>
    <row r="5396" spans="19:20" x14ac:dyDescent="0.25">
      <c r="S5396" s="13"/>
      <c r="T5396" s="13"/>
    </row>
    <row r="5397" spans="19:20" x14ac:dyDescent="0.25">
      <c r="S5397" s="13"/>
      <c r="T5397" s="13"/>
    </row>
    <row r="5398" spans="19:20" x14ac:dyDescent="0.25">
      <c r="S5398" s="13"/>
      <c r="T5398" s="13"/>
    </row>
    <row r="5399" spans="19:20" x14ac:dyDescent="0.25">
      <c r="S5399" s="13"/>
      <c r="T5399" s="13"/>
    </row>
    <row r="5400" spans="19:20" x14ac:dyDescent="0.25">
      <c r="S5400" s="13"/>
      <c r="T5400" s="13"/>
    </row>
    <row r="5401" spans="19:20" x14ac:dyDescent="0.25">
      <c r="S5401" s="13"/>
      <c r="T5401" s="13"/>
    </row>
    <row r="5402" spans="19:20" x14ac:dyDescent="0.25">
      <c r="S5402" s="13"/>
      <c r="T5402" s="13"/>
    </row>
    <row r="5403" spans="19:20" x14ac:dyDescent="0.25">
      <c r="S5403" s="13"/>
      <c r="T5403" s="13"/>
    </row>
    <row r="5404" spans="19:20" x14ac:dyDescent="0.25">
      <c r="S5404" s="13"/>
      <c r="T5404" s="13"/>
    </row>
    <row r="5405" spans="19:20" x14ac:dyDescent="0.25">
      <c r="S5405" s="13"/>
      <c r="T5405" s="13"/>
    </row>
    <row r="5406" spans="19:20" x14ac:dyDescent="0.25">
      <c r="S5406" s="13"/>
      <c r="T5406" s="13"/>
    </row>
    <row r="5407" spans="19:20" x14ac:dyDescent="0.25">
      <c r="S5407" s="13"/>
      <c r="T5407" s="13"/>
    </row>
    <row r="5408" spans="19:20" x14ac:dyDescent="0.25">
      <c r="S5408" s="13"/>
      <c r="T5408" s="13"/>
    </row>
    <row r="5409" spans="19:20" x14ac:dyDescent="0.25">
      <c r="S5409" s="13"/>
      <c r="T5409" s="13"/>
    </row>
    <row r="5410" spans="19:20" x14ac:dyDescent="0.25">
      <c r="S5410" s="13"/>
      <c r="T5410" s="13"/>
    </row>
    <row r="5411" spans="19:20" x14ac:dyDescent="0.25">
      <c r="S5411" s="13"/>
      <c r="T5411" s="13"/>
    </row>
    <row r="5412" spans="19:20" x14ac:dyDescent="0.25">
      <c r="S5412" s="13"/>
      <c r="T5412" s="13"/>
    </row>
    <row r="5413" spans="19:20" x14ac:dyDescent="0.25">
      <c r="S5413" s="13"/>
      <c r="T5413" s="13"/>
    </row>
    <row r="5414" spans="19:20" x14ac:dyDescent="0.25">
      <c r="S5414" s="13"/>
      <c r="T5414" s="13"/>
    </row>
    <row r="5415" spans="19:20" x14ac:dyDescent="0.25">
      <c r="S5415" s="13"/>
      <c r="T5415" s="13"/>
    </row>
    <row r="5416" spans="19:20" x14ac:dyDescent="0.25">
      <c r="S5416" s="13"/>
      <c r="T5416" s="13"/>
    </row>
    <row r="5417" spans="19:20" x14ac:dyDescent="0.25">
      <c r="S5417" s="13"/>
      <c r="T5417" s="13"/>
    </row>
    <row r="5418" spans="19:20" x14ac:dyDescent="0.25">
      <c r="S5418" s="13"/>
      <c r="T5418" s="13"/>
    </row>
    <row r="5419" spans="19:20" x14ac:dyDescent="0.25">
      <c r="S5419" s="13"/>
      <c r="T5419" s="13"/>
    </row>
    <row r="5420" spans="19:20" x14ac:dyDescent="0.25">
      <c r="S5420" s="13"/>
      <c r="T5420" s="13"/>
    </row>
    <row r="5421" spans="19:20" x14ac:dyDescent="0.25">
      <c r="S5421" s="13"/>
      <c r="T5421" s="13"/>
    </row>
    <row r="5422" spans="19:20" x14ac:dyDescent="0.25">
      <c r="S5422" s="13"/>
      <c r="T5422" s="13"/>
    </row>
    <row r="5423" spans="19:20" x14ac:dyDescent="0.25">
      <c r="S5423" s="13"/>
      <c r="T5423" s="13"/>
    </row>
    <row r="5424" spans="19:20" x14ac:dyDescent="0.25">
      <c r="S5424" s="13"/>
      <c r="T5424" s="13"/>
    </row>
    <row r="5425" spans="19:20" x14ac:dyDescent="0.25">
      <c r="S5425" s="13"/>
      <c r="T5425" s="13"/>
    </row>
    <row r="5426" spans="19:20" x14ac:dyDescent="0.25">
      <c r="S5426" s="13"/>
      <c r="T5426" s="13"/>
    </row>
    <row r="5427" spans="19:20" x14ac:dyDescent="0.25">
      <c r="S5427" s="13"/>
      <c r="T5427" s="13"/>
    </row>
    <row r="5428" spans="19:20" x14ac:dyDescent="0.25">
      <c r="S5428" s="13"/>
      <c r="T5428" s="13"/>
    </row>
    <row r="5429" spans="19:20" x14ac:dyDescent="0.25">
      <c r="S5429" s="13"/>
      <c r="T5429" s="13"/>
    </row>
    <row r="5430" spans="19:20" x14ac:dyDescent="0.25">
      <c r="S5430" s="13"/>
      <c r="T5430" s="13"/>
    </row>
    <row r="5431" spans="19:20" x14ac:dyDescent="0.25">
      <c r="S5431" s="13"/>
      <c r="T5431" s="13"/>
    </row>
    <row r="5432" spans="19:20" x14ac:dyDescent="0.25">
      <c r="S5432" s="13"/>
      <c r="T5432" s="13"/>
    </row>
    <row r="5433" spans="19:20" x14ac:dyDescent="0.25">
      <c r="S5433" s="13"/>
      <c r="T5433" s="13"/>
    </row>
    <row r="5434" spans="19:20" x14ac:dyDescent="0.25">
      <c r="S5434" s="13"/>
      <c r="T5434" s="13"/>
    </row>
    <row r="5435" spans="19:20" x14ac:dyDescent="0.25">
      <c r="S5435" s="13"/>
      <c r="T5435" s="13"/>
    </row>
    <row r="5436" spans="19:20" x14ac:dyDescent="0.25">
      <c r="S5436" s="13"/>
      <c r="T5436" s="13"/>
    </row>
    <row r="5437" spans="19:20" x14ac:dyDescent="0.25">
      <c r="S5437" s="13"/>
      <c r="T5437" s="13"/>
    </row>
    <row r="5438" spans="19:20" x14ac:dyDescent="0.25">
      <c r="S5438" s="13"/>
      <c r="T5438" s="13"/>
    </row>
    <row r="5439" spans="19:20" x14ac:dyDescent="0.25">
      <c r="S5439" s="13"/>
      <c r="T5439" s="13"/>
    </row>
    <row r="5440" spans="19:20" x14ac:dyDescent="0.25">
      <c r="S5440" s="13"/>
      <c r="T5440" s="13"/>
    </row>
    <row r="5441" spans="19:20" x14ac:dyDescent="0.25">
      <c r="S5441" s="13"/>
      <c r="T5441" s="13"/>
    </row>
    <row r="5442" spans="19:20" x14ac:dyDescent="0.25">
      <c r="S5442" s="13"/>
      <c r="T5442" s="13"/>
    </row>
    <row r="5443" spans="19:20" x14ac:dyDescent="0.25">
      <c r="S5443" s="13"/>
      <c r="T5443" s="13"/>
    </row>
    <row r="5444" spans="19:20" x14ac:dyDescent="0.25">
      <c r="S5444" s="13"/>
      <c r="T5444" s="13"/>
    </row>
    <row r="5445" spans="19:20" x14ac:dyDescent="0.25">
      <c r="S5445" s="13"/>
      <c r="T5445" s="13"/>
    </row>
    <row r="5446" spans="19:20" x14ac:dyDescent="0.25">
      <c r="S5446" s="13"/>
      <c r="T5446" s="13"/>
    </row>
    <row r="5447" spans="19:20" x14ac:dyDescent="0.25">
      <c r="S5447" s="13"/>
      <c r="T5447" s="13"/>
    </row>
    <row r="5448" spans="19:20" x14ac:dyDescent="0.25">
      <c r="S5448" s="13"/>
      <c r="T5448" s="13"/>
    </row>
    <row r="5449" spans="19:20" x14ac:dyDescent="0.25">
      <c r="S5449" s="13"/>
      <c r="T5449" s="13"/>
    </row>
    <row r="5450" spans="19:20" x14ac:dyDescent="0.25">
      <c r="S5450" s="13"/>
      <c r="T5450" s="13"/>
    </row>
    <row r="5451" spans="19:20" x14ac:dyDescent="0.25">
      <c r="S5451" s="13"/>
      <c r="T5451" s="13"/>
    </row>
    <row r="5452" spans="19:20" x14ac:dyDescent="0.25">
      <c r="S5452" s="13"/>
      <c r="T5452" s="13"/>
    </row>
    <row r="5453" spans="19:20" x14ac:dyDescent="0.25">
      <c r="S5453" s="13"/>
      <c r="T5453" s="13"/>
    </row>
    <row r="5454" spans="19:20" x14ac:dyDescent="0.25">
      <c r="S5454" s="13"/>
      <c r="T5454" s="13"/>
    </row>
    <row r="5455" spans="19:20" x14ac:dyDescent="0.25">
      <c r="S5455" s="13"/>
      <c r="T5455" s="13"/>
    </row>
    <row r="5456" spans="19:20" x14ac:dyDescent="0.25">
      <c r="S5456" s="13"/>
      <c r="T5456" s="13"/>
    </row>
    <row r="5457" spans="19:20" x14ac:dyDescent="0.25">
      <c r="S5457" s="13"/>
      <c r="T5457" s="13"/>
    </row>
    <row r="5458" spans="19:20" x14ac:dyDescent="0.25">
      <c r="S5458" s="13"/>
      <c r="T5458" s="13"/>
    </row>
    <row r="5459" spans="19:20" x14ac:dyDescent="0.25">
      <c r="S5459" s="13"/>
      <c r="T5459" s="13"/>
    </row>
    <row r="5460" spans="19:20" x14ac:dyDescent="0.25">
      <c r="S5460" s="13"/>
      <c r="T5460" s="13"/>
    </row>
    <row r="5461" spans="19:20" x14ac:dyDescent="0.25">
      <c r="S5461" s="13"/>
      <c r="T5461" s="13"/>
    </row>
    <row r="5462" spans="19:20" x14ac:dyDescent="0.25">
      <c r="S5462" s="13"/>
      <c r="T5462" s="13"/>
    </row>
    <row r="5463" spans="19:20" x14ac:dyDescent="0.25">
      <c r="S5463" s="13"/>
      <c r="T5463" s="13"/>
    </row>
    <row r="5464" spans="19:20" x14ac:dyDescent="0.25">
      <c r="S5464" s="13"/>
      <c r="T5464" s="13"/>
    </row>
    <row r="5465" spans="19:20" x14ac:dyDescent="0.25">
      <c r="S5465" s="13"/>
      <c r="T5465" s="13"/>
    </row>
    <row r="5466" spans="19:20" x14ac:dyDescent="0.25">
      <c r="S5466" s="13"/>
      <c r="T5466" s="13"/>
    </row>
    <row r="5467" spans="19:20" x14ac:dyDescent="0.25">
      <c r="S5467" s="13"/>
      <c r="T5467" s="13"/>
    </row>
    <row r="5468" spans="19:20" x14ac:dyDescent="0.25">
      <c r="S5468" s="13"/>
      <c r="T5468" s="13"/>
    </row>
    <row r="5469" spans="19:20" x14ac:dyDescent="0.25">
      <c r="S5469" s="13"/>
      <c r="T5469" s="13"/>
    </row>
    <row r="5470" spans="19:20" x14ac:dyDescent="0.25">
      <c r="S5470" s="13"/>
      <c r="T5470" s="13"/>
    </row>
    <row r="5471" spans="19:20" x14ac:dyDescent="0.25">
      <c r="S5471" s="13"/>
      <c r="T5471" s="13"/>
    </row>
    <row r="5472" spans="19:20" x14ac:dyDescent="0.25">
      <c r="S5472" s="13"/>
      <c r="T5472" s="13"/>
    </row>
    <row r="5473" spans="19:20" x14ac:dyDescent="0.25">
      <c r="S5473" s="13"/>
      <c r="T5473" s="13"/>
    </row>
    <row r="5474" spans="19:20" x14ac:dyDescent="0.25">
      <c r="S5474" s="13"/>
      <c r="T5474" s="13"/>
    </row>
    <row r="5475" spans="19:20" x14ac:dyDescent="0.25">
      <c r="S5475" s="13"/>
      <c r="T5475" s="13"/>
    </row>
    <row r="5476" spans="19:20" x14ac:dyDescent="0.25">
      <c r="S5476" s="13"/>
      <c r="T5476" s="13"/>
    </row>
    <row r="5477" spans="19:20" x14ac:dyDescent="0.25">
      <c r="S5477" s="13"/>
      <c r="T5477" s="13"/>
    </row>
    <row r="5478" spans="19:20" x14ac:dyDescent="0.25">
      <c r="S5478" s="13"/>
      <c r="T5478" s="13"/>
    </row>
    <row r="5479" spans="19:20" x14ac:dyDescent="0.25">
      <c r="S5479" s="13"/>
      <c r="T5479" s="13"/>
    </row>
    <row r="5480" spans="19:20" x14ac:dyDescent="0.25">
      <c r="S5480" s="13"/>
      <c r="T5480" s="13"/>
    </row>
    <row r="5481" spans="19:20" x14ac:dyDescent="0.25">
      <c r="S5481" s="13"/>
      <c r="T5481" s="13"/>
    </row>
    <row r="5482" spans="19:20" x14ac:dyDescent="0.25">
      <c r="S5482" s="13"/>
      <c r="T5482" s="13"/>
    </row>
    <row r="5483" spans="19:20" x14ac:dyDescent="0.25">
      <c r="S5483" s="13"/>
      <c r="T5483" s="13"/>
    </row>
    <row r="5484" spans="19:20" x14ac:dyDescent="0.25">
      <c r="S5484" s="13"/>
      <c r="T5484" s="13"/>
    </row>
    <row r="5485" spans="19:20" x14ac:dyDescent="0.25">
      <c r="S5485" s="13"/>
      <c r="T5485" s="13"/>
    </row>
    <row r="5486" spans="19:20" x14ac:dyDescent="0.25">
      <c r="S5486" s="13"/>
      <c r="T5486" s="13"/>
    </row>
    <row r="5487" spans="19:20" x14ac:dyDescent="0.25">
      <c r="S5487" s="13"/>
      <c r="T5487" s="13"/>
    </row>
    <row r="5488" spans="19:20" x14ac:dyDescent="0.25">
      <c r="S5488" s="13"/>
      <c r="T5488" s="13"/>
    </row>
    <row r="5489" spans="19:20" x14ac:dyDescent="0.25">
      <c r="S5489" s="13"/>
      <c r="T5489" s="13"/>
    </row>
    <row r="5490" spans="19:20" x14ac:dyDescent="0.25">
      <c r="S5490" s="13"/>
      <c r="T5490" s="13"/>
    </row>
    <row r="5491" spans="19:20" x14ac:dyDescent="0.25">
      <c r="S5491" s="13"/>
      <c r="T5491" s="13"/>
    </row>
    <row r="5492" spans="19:20" x14ac:dyDescent="0.25">
      <c r="S5492" s="13"/>
      <c r="T5492" s="13"/>
    </row>
    <row r="5493" spans="19:20" x14ac:dyDescent="0.25">
      <c r="S5493" s="13"/>
      <c r="T5493" s="13"/>
    </row>
    <row r="5494" spans="19:20" x14ac:dyDescent="0.25">
      <c r="S5494" s="13"/>
      <c r="T5494" s="13"/>
    </row>
    <row r="5495" spans="19:20" x14ac:dyDescent="0.25">
      <c r="S5495" s="13"/>
      <c r="T5495" s="13"/>
    </row>
    <row r="5496" spans="19:20" x14ac:dyDescent="0.25">
      <c r="S5496" s="13"/>
      <c r="T5496" s="13"/>
    </row>
    <row r="5497" spans="19:20" x14ac:dyDescent="0.25">
      <c r="S5497" s="13"/>
      <c r="T5497" s="13"/>
    </row>
    <row r="5498" spans="19:20" x14ac:dyDescent="0.25">
      <c r="S5498" s="13"/>
      <c r="T5498" s="13"/>
    </row>
    <row r="5499" spans="19:20" x14ac:dyDescent="0.25">
      <c r="S5499" s="13"/>
      <c r="T5499" s="13"/>
    </row>
    <row r="5500" spans="19:20" x14ac:dyDescent="0.25">
      <c r="S5500" s="13"/>
      <c r="T5500" s="13"/>
    </row>
    <row r="5501" spans="19:20" x14ac:dyDescent="0.25">
      <c r="S5501" s="13"/>
      <c r="T5501" s="13"/>
    </row>
    <row r="5502" spans="19:20" x14ac:dyDescent="0.25">
      <c r="S5502" s="13"/>
      <c r="T5502" s="13"/>
    </row>
    <row r="5503" spans="19:20" x14ac:dyDescent="0.25">
      <c r="S5503" s="13"/>
      <c r="T5503" s="13"/>
    </row>
    <row r="5504" spans="19:20" x14ac:dyDescent="0.25">
      <c r="S5504" s="13"/>
      <c r="T5504" s="13"/>
    </row>
    <row r="5505" spans="19:20" x14ac:dyDescent="0.25">
      <c r="S5505" s="13"/>
      <c r="T5505" s="13"/>
    </row>
    <row r="5506" spans="19:20" x14ac:dyDescent="0.25">
      <c r="S5506" s="13"/>
      <c r="T5506" s="13"/>
    </row>
    <row r="5507" spans="19:20" x14ac:dyDescent="0.25">
      <c r="S5507" s="13"/>
      <c r="T5507" s="13"/>
    </row>
    <row r="5508" spans="19:20" x14ac:dyDescent="0.25">
      <c r="S5508" s="13"/>
      <c r="T5508" s="13"/>
    </row>
    <row r="5509" spans="19:20" x14ac:dyDescent="0.25">
      <c r="S5509" s="13"/>
      <c r="T5509" s="13"/>
    </row>
    <row r="5510" spans="19:20" x14ac:dyDescent="0.25">
      <c r="S5510" s="13"/>
      <c r="T5510" s="13"/>
    </row>
    <row r="5511" spans="19:20" x14ac:dyDescent="0.25">
      <c r="S5511" s="13"/>
      <c r="T5511" s="13"/>
    </row>
    <row r="5512" spans="19:20" x14ac:dyDescent="0.25">
      <c r="S5512" s="13"/>
      <c r="T5512" s="13"/>
    </row>
    <row r="5513" spans="19:20" x14ac:dyDescent="0.25">
      <c r="S5513" s="13"/>
      <c r="T5513" s="13"/>
    </row>
    <row r="5514" spans="19:20" x14ac:dyDescent="0.25">
      <c r="S5514" s="13"/>
      <c r="T5514" s="13"/>
    </row>
    <row r="5515" spans="19:20" x14ac:dyDescent="0.25">
      <c r="S5515" s="13"/>
      <c r="T5515" s="13"/>
    </row>
    <row r="5516" spans="19:20" x14ac:dyDescent="0.25">
      <c r="S5516" s="13"/>
      <c r="T5516" s="13"/>
    </row>
    <row r="5517" spans="19:20" x14ac:dyDescent="0.25">
      <c r="S5517" s="13"/>
      <c r="T5517" s="13"/>
    </row>
    <row r="5518" spans="19:20" x14ac:dyDescent="0.25">
      <c r="S5518" s="13"/>
      <c r="T5518" s="13"/>
    </row>
    <row r="5519" spans="19:20" x14ac:dyDescent="0.25">
      <c r="S5519" s="13"/>
      <c r="T5519" s="13"/>
    </row>
    <row r="5520" spans="19:20" x14ac:dyDescent="0.25">
      <c r="S5520" s="13"/>
      <c r="T5520" s="13"/>
    </row>
    <row r="5521" spans="19:20" x14ac:dyDescent="0.25">
      <c r="S5521" s="13"/>
      <c r="T5521" s="13"/>
    </row>
    <row r="5522" spans="19:20" x14ac:dyDescent="0.25">
      <c r="S5522" s="13"/>
      <c r="T5522" s="13"/>
    </row>
    <row r="5523" spans="19:20" x14ac:dyDescent="0.25">
      <c r="S5523" s="13"/>
      <c r="T5523" s="13"/>
    </row>
    <row r="5524" spans="19:20" x14ac:dyDescent="0.25">
      <c r="S5524" s="13"/>
      <c r="T5524" s="13"/>
    </row>
    <row r="5525" spans="19:20" x14ac:dyDescent="0.25">
      <c r="S5525" s="13"/>
      <c r="T5525" s="13"/>
    </row>
    <row r="5526" spans="19:20" x14ac:dyDescent="0.25">
      <c r="S5526" s="13"/>
      <c r="T5526" s="13"/>
    </row>
    <row r="5527" spans="19:20" x14ac:dyDescent="0.25">
      <c r="S5527" s="13"/>
      <c r="T5527" s="13"/>
    </row>
    <row r="5528" spans="19:20" x14ac:dyDescent="0.25">
      <c r="S5528" s="13"/>
      <c r="T5528" s="13"/>
    </row>
    <row r="5529" spans="19:20" x14ac:dyDescent="0.25">
      <c r="S5529" s="13"/>
      <c r="T5529" s="13"/>
    </row>
    <row r="5530" spans="19:20" x14ac:dyDescent="0.25">
      <c r="S5530" s="13"/>
      <c r="T5530" s="13"/>
    </row>
    <row r="5531" spans="19:20" x14ac:dyDescent="0.25">
      <c r="S5531" s="13"/>
      <c r="T5531" s="13"/>
    </row>
    <row r="5532" spans="19:20" x14ac:dyDescent="0.25">
      <c r="S5532" s="13"/>
      <c r="T5532" s="13"/>
    </row>
    <row r="5533" spans="19:20" x14ac:dyDescent="0.25">
      <c r="S5533" s="13"/>
      <c r="T5533" s="13"/>
    </row>
    <row r="5534" spans="19:20" x14ac:dyDescent="0.25">
      <c r="S5534" s="13"/>
      <c r="T5534" s="13"/>
    </row>
    <row r="5535" spans="19:20" x14ac:dyDescent="0.25">
      <c r="S5535" s="13"/>
      <c r="T5535" s="13"/>
    </row>
    <row r="5536" spans="19:20" x14ac:dyDescent="0.25">
      <c r="S5536" s="13"/>
      <c r="T5536" s="13"/>
    </row>
    <row r="5537" spans="19:20" x14ac:dyDescent="0.25">
      <c r="S5537" s="13"/>
      <c r="T5537" s="13"/>
    </row>
    <row r="5538" spans="19:20" x14ac:dyDescent="0.25">
      <c r="S5538" s="13"/>
      <c r="T5538" s="13"/>
    </row>
    <row r="5539" spans="19:20" x14ac:dyDescent="0.25">
      <c r="S5539" s="13"/>
      <c r="T5539" s="13"/>
    </row>
    <row r="5540" spans="19:20" x14ac:dyDescent="0.25">
      <c r="S5540" s="13"/>
      <c r="T5540" s="13"/>
    </row>
    <row r="5541" spans="19:20" x14ac:dyDescent="0.25">
      <c r="S5541" s="13"/>
      <c r="T5541" s="13"/>
    </row>
    <row r="5542" spans="19:20" x14ac:dyDescent="0.25">
      <c r="S5542" s="13"/>
      <c r="T5542" s="13"/>
    </row>
    <row r="5543" spans="19:20" x14ac:dyDescent="0.25">
      <c r="S5543" s="13"/>
      <c r="T5543" s="13"/>
    </row>
    <row r="5544" spans="19:20" x14ac:dyDescent="0.25">
      <c r="S5544" s="13"/>
      <c r="T5544" s="13"/>
    </row>
    <row r="5545" spans="19:20" x14ac:dyDescent="0.25">
      <c r="S5545" s="13"/>
      <c r="T5545" s="13"/>
    </row>
    <row r="5546" spans="19:20" x14ac:dyDescent="0.25">
      <c r="S5546" s="13"/>
      <c r="T5546" s="13"/>
    </row>
    <row r="5547" spans="19:20" x14ac:dyDescent="0.25">
      <c r="S5547" s="13"/>
      <c r="T5547" s="13"/>
    </row>
    <row r="5548" spans="19:20" x14ac:dyDescent="0.25">
      <c r="S5548" s="13"/>
      <c r="T5548" s="13"/>
    </row>
    <row r="5549" spans="19:20" x14ac:dyDescent="0.25">
      <c r="S5549" s="13"/>
      <c r="T5549" s="13"/>
    </row>
    <row r="5550" spans="19:20" x14ac:dyDescent="0.25">
      <c r="S5550" s="13"/>
      <c r="T5550" s="13"/>
    </row>
    <row r="5551" spans="19:20" x14ac:dyDescent="0.25">
      <c r="S5551" s="13"/>
      <c r="T5551" s="13"/>
    </row>
    <row r="5552" spans="19:20" x14ac:dyDescent="0.25">
      <c r="S5552" s="13"/>
      <c r="T5552" s="13"/>
    </row>
    <row r="5553" spans="19:20" x14ac:dyDescent="0.25">
      <c r="S5553" s="13"/>
      <c r="T5553" s="13"/>
    </row>
    <row r="5554" spans="19:20" x14ac:dyDescent="0.25">
      <c r="S5554" s="13"/>
      <c r="T5554" s="13"/>
    </row>
    <row r="5555" spans="19:20" x14ac:dyDescent="0.25">
      <c r="S5555" s="13"/>
      <c r="T5555" s="13"/>
    </row>
    <row r="5556" spans="19:20" x14ac:dyDescent="0.25">
      <c r="S5556" s="13"/>
      <c r="T5556" s="13"/>
    </row>
    <row r="5557" spans="19:20" x14ac:dyDescent="0.25">
      <c r="S5557" s="13"/>
      <c r="T5557" s="13"/>
    </row>
    <row r="5558" spans="19:20" x14ac:dyDescent="0.25">
      <c r="S5558" s="13"/>
      <c r="T5558" s="13"/>
    </row>
    <row r="5559" spans="19:20" x14ac:dyDescent="0.25">
      <c r="S5559" s="13"/>
      <c r="T5559" s="13"/>
    </row>
    <row r="5560" spans="19:20" x14ac:dyDescent="0.25">
      <c r="S5560" s="13"/>
      <c r="T5560" s="13"/>
    </row>
    <row r="5561" spans="19:20" x14ac:dyDescent="0.25">
      <c r="S5561" s="13"/>
      <c r="T5561" s="13"/>
    </row>
    <row r="5562" spans="19:20" x14ac:dyDescent="0.25">
      <c r="S5562" s="13"/>
      <c r="T5562" s="13"/>
    </row>
    <row r="5563" spans="19:20" x14ac:dyDescent="0.25">
      <c r="S5563" s="13"/>
      <c r="T5563" s="13"/>
    </row>
    <row r="5564" spans="19:20" x14ac:dyDescent="0.25">
      <c r="S5564" s="13"/>
      <c r="T5564" s="13"/>
    </row>
    <row r="5565" spans="19:20" x14ac:dyDescent="0.25">
      <c r="S5565" s="13"/>
      <c r="T5565" s="13"/>
    </row>
    <row r="5566" spans="19:20" x14ac:dyDescent="0.25">
      <c r="S5566" s="13"/>
      <c r="T5566" s="13"/>
    </row>
    <row r="5567" spans="19:20" x14ac:dyDescent="0.25">
      <c r="S5567" s="13"/>
      <c r="T5567" s="13"/>
    </row>
    <row r="5568" spans="19:20" x14ac:dyDescent="0.25">
      <c r="S5568" s="13"/>
      <c r="T5568" s="13"/>
    </row>
    <row r="5569" spans="19:20" x14ac:dyDescent="0.25">
      <c r="S5569" s="13"/>
      <c r="T5569" s="13"/>
    </row>
    <row r="5570" spans="19:20" x14ac:dyDescent="0.25">
      <c r="S5570" s="13"/>
      <c r="T5570" s="13"/>
    </row>
    <row r="5571" spans="19:20" x14ac:dyDescent="0.25">
      <c r="S5571" s="13"/>
      <c r="T5571" s="13"/>
    </row>
    <row r="5572" spans="19:20" x14ac:dyDescent="0.25">
      <c r="S5572" s="13"/>
      <c r="T5572" s="13"/>
    </row>
    <row r="5573" spans="19:20" x14ac:dyDescent="0.25">
      <c r="S5573" s="13"/>
      <c r="T5573" s="13"/>
    </row>
    <row r="5574" spans="19:20" x14ac:dyDescent="0.25">
      <c r="S5574" s="13"/>
      <c r="T5574" s="13"/>
    </row>
    <row r="5575" spans="19:20" x14ac:dyDescent="0.25">
      <c r="S5575" s="13"/>
      <c r="T5575" s="13"/>
    </row>
    <row r="5576" spans="19:20" x14ac:dyDescent="0.25">
      <c r="S5576" s="13"/>
      <c r="T5576" s="13"/>
    </row>
    <row r="5577" spans="19:20" x14ac:dyDescent="0.25">
      <c r="S5577" s="13"/>
      <c r="T5577" s="13"/>
    </row>
    <row r="5578" spans="19:20" x14ac:dyDescent="0.25">
      <c r="S5578" s="13"/>
      <c r="T5578" s="13"/>
    </row>
    <row r="5579" spans="19:20" x14ac:dyDescent="0.25">
      <c r="S5579" s="13"/>
      <c r="T5579" s="13"/>
    </row>
    <row r="5580" spans="19:20" x14ac:dyDescent="0.25">
      <c r="S5580" s="13"/>
      <c r="T5580" s="13"/>
    </row>
    <row r="5581" spans="19:20" x14ac:dyDescent="0.25">
      <c r="S5581" s="13"/>
      <c r="T5581" s="13"/>
    </row>
    <row r="5582" spans="19:20" x14ac:dyDescent="0.25">
      <c r="S5582" s="13"/>
      <c r="T5582" s="13"/>
    </row>
    <row r="5583" spans="19:20" x14ac:dyDescent="0.25">
      <c r="S5583" s="13"/>
      <c r="T5583" s="13"/>
    </row>
    <row r="5584" spans="19:20" x14ac:dyDescent="0.25">
      <c r="S5584" s="13"/>
      <c r="T5584" s="13"/>
    </row>
    <row r="5585" spans="19:20" x14ac:dyDescent="0.25">
      <c r="S5585" s="13"/>
      <c r="T5585" s="13"/>
    </row>
    <row r="5586" spans="19:20" x14ac:dyDescent="0.25">
      <c r="S5586" s="13"/>
      <c r="T5586" s="13"/>
    </row>
    <row r="5587" spans="19:20" x14ac:dyDescent="0.25">
      <c r="S5587" s="13"/>
      <c r="T5587" s="13"/>
    </row>
    <row r="5588" spans="19:20" x14ac:dyDescent="0.25">
      <c r="S5588" s="13"/>
      <c r="T5588" s="13"/>
    </row>
    <row r="5589" spans="19:20" x14ac:dyDescent="0.25">
      <c r="S5589" s="13"/>
      <c r="T5589" s="13"/>
    </row>
    <row r="5590" spans="19:20" x14ac:dyDescent="0.25">
      <c r="S5590" s="13"/>
      <c r="T5590" s="13"/>
    </row>
    <row r="5591" spans="19:20" x14ac:dyDescent="0.25">
      <c r="S5591" s="13"/>
      <c r="T5591" s="13"/>
    </row>
    <row r="5592" spans="19:20" x14ac:dyDescent="0.25">
      <c r="S5592" s="13"/>
      <c r="T5592" s="13"/>
    </row>
    <row r="5593" spans="19:20" x14ac:dyDescent="0.25">
      <c r="S5593" s="13"/>
      <c r="T5593" s="13"/>
    </row>
    <row r="5594" spans="19:20" x14ac:dyDescent="0.25">
      <c r="S5594" s="13"/>
      <c r="T5594" s="13"/>
    </row>
    <row r="5595" spans="19:20" x14ac:dyDescent="0.25">
      <c r="S5595" s="13"/>
      <c r="T5595" s="13"/>
    </row>
    <row r="5596" spans="19:20" x14ac:dyDescent="0.25">
      <c r="S5596" s="13"/>
      <c r="T5596" s="13"/>
    </row>
    <row r="5597" spans="19:20" x14ac:dyDescent="0.25">
      <c r="S5597" s="13"/>
      <c r="T5597" s="13"/>
    </row>
    <row r="5598" spans="19:20" x14ac:dyDescent="0.25">
      <c r="S5598" s="13"/>
      <c r="T5598" s="13"/>
    </row>
    <row r="5599" spans="19:20" x14ac:dyDescent="0.25">
      <c r="S5599" s="13"/>
      <c r="T5599" s="13"/>
    </row>
    <row r="5600" spans="19:20" x14ac:dyDescent="0.25">
      <c r="S5600" s="13"/>
      <c r="T5600" s="13"/>
    </row>
    <row r="5601" spans="19:20" x14ac:dyDescent="0.25">
      <c r="S5601" s="13"/>
      <c r="T5601" s="13"/>
    </row>
    <row r="5602" spans="19:20" x14ac:dyDescent="0.25">
      <c r="S5602" s="13"/>
      <c r="T5602" s="13"/>
    </row>
    <row r="5603" spans="19:20" x14ac:dyDescent="0.25">
      <c r="S5603" s="13"/>
      <c r="T5603" s="13"/>
    </row>
    <row r="5604" spans="19:20" x14ac:dyDescent="0.25">
      <c r="S5604" s="13"/>
      <c r="T5604" s="13"/>
    </row>
    <row r="5605" spans="19:20" x14ac:dyDescent="0.25">
      <c r="S5605" s="13"/>
      <c r="T5605" s="13"/>
    </row>
    <row r="5606" spans="19:20" x14ac:dyDescent="0.25">
      <c r="S5606" s="13"/>
      <c r="T5606" s="13"/>
    </row>
    <row r="5607" spans="19:20" x14ac:dyDescent="0.25">
      <c r="S5607" s="13"/>
      <c r="T5607" s="13"/>
    </row>
    <row r="5608" spans="19:20" x14ac:dyDescent="0.25">
      <c r="S5608" s="13"/>
      <c r="T5608" s="13"/>
    </row>
    <row r="5609" spans="19:20" x14ac:dyDescent="0.25">
      <c r="S5609" s="13"/>
      <c r="T5609" s="13"/>
    </row>
    <row r="5610" spans="19:20" x14ac:dyDescent="0.25">
      <c r="S5610" s="13"/>
      <c r="T5610" s="13"/>
    </row>
    <row r="5611" spans="19:20" x14ac:dyDescent="0.25">
      <c r="S5611" s="13"/>
      <c r="T5611" s="13"/>
    </row>
    <row r="5612" spans="19:20" x14ac:dyDescent="0.25">
      <c r="S5612" s="13"/>
      <c r="T5612" s="13"/>
    </row>
    <row r="5613" spans="19:20" x14ac:dyDescent="0.25">
      <c r="S5613" s="13"/>
      <c r="T5613" s="13"/>
    </row>
    <row r="5614" spans="19:20" x14ac:dyDescent="0.25">
      <c r="S5614" s="13"/>
      <c r="T5614" s="13"/>
    </row>
    <row r="5615" spans="19:20" x14ac:dyDescent="0.25">
      <c r="S5615" s="13"/>
      <c r="T5615" s="13"/>
    </row>
    <row r="5616" spans="19:20" x14ac:dyDescent="0.25">
      <c r="S5616" s="13"/>
      <c r="T5616" s="13"/>
    </row>
    <row r="5617" spans="19:20" x14ac:dyDescent="0.25">
      <c r="S5617" s="13"/>
      <c r="T5617" s="13"/>
    </row>
    <row r="5618" spans="19:20" x14ac:dyDescent="0.25">
      <c r="S5618" s="13"/>
      <c r="T5618" s="13"/>
    </row>
    <row r="5619" spans="19:20" x14ac:dyDescent="0.25">
      <c r="S5619" s="13"/>
      <c r="T5619" s="13"/>
    </row>
    <row r="5620" spans="19:20" x14ac:dyDescent="0.25">
      <c r="S5620" s="13"/>
      <c r="T5620" s="13"/>
    </row>
    <row r="5621" spans="19:20" x14ac:dyDescent="0.25">
      <c r="S5621" s="13"/>
      <c r="T5621" s="13"/>
    </row>
    <row r="5622" spans="19:20" x14ac:dyDescent="0.25">
      <c r="S5622" s="13"/>
      <c r="T5622" s="13"/>
    </row>
    <row r="5623" spans="19:20" x14ac:dyDescent="0.25">
      <c r="S5623" s="13"/>
      <c r="T5623" s="13"/>
    </row>
    <row r="5624" spans="19:20" x14ac:dyDescent="0.25">
      <c r="S5624" s="13"/>
      <c r="T5624" s="13"/>
    </row>
    <row r="5625" spans="19:20" x14ac:dyDescent="0.25">
      <c r="S5625" s="13"/>
      <c r="T5625" s="13"/>
    </row>
    <row r="5626" spans="19:20" x14ac:dyDescent="0.25">
      <c r="S5626" s="13"/>
      <c r="T5626" s="13"/>
    </row>
    <row r="5627" spans="19:20" x14ac:dyDescent="0.25">
      <c r="S5627" s="13"/>
      <c r="T5627" s="13"/>
    </row>
    <row r="5628" spans="19:20" x14ac:dyDescent="0.25">
      <c r="S5628" s="13"/>
      <c r="T5628" s="13"/>
    </row>
    <row r="5629" spans="19:20" x14ac:dyDescent="0.25">
      <c r="S5629" s="13"/>
      <c r="T5629" s="13"/>
    </row>
    <row r="5630" spans="19:20" x14ac:dyDescent="0.25">
      <c r="S5630" s="13"/>
      <c r="T5630" s="13"/>
    </row>
    <row r="5631" spans="19:20" x14ac:dyDescent="0.25">
      <c r="S5631" s="13"/>
      <c r="T5631" s="13"/>
    </row>
    <row r="5632" spans="19:20" x14ac:dyDescent="0.25">
      <c r="S5632" s="13"/>
      <c r="T5632" s="13"/>
    </row>
    <row r="5633" spans="19:20" x14ac:dyDescent="0.25">
      <c r="S5633" s="13"/>
      <c r="T5633" s="13"/>
    </row>
    <row r="5634" spans="19:20" x14ac:dyDescent="0.25">
      <c r="S5634" s="13"/>
      <c r="T5634" s="13"/>
    </row>
    <row r="5635" spans="19:20" x14ac:dyDescent="0.25">
      <c r="S5635" s="13"/>
      <c r="T5635" s="13"/>
    </row>
    <row r="5636" spans="19:20" x14ac:dyDescent="0.25">
      <c r="S5636" s="13"/>
      <c r="T5636" s="13"/>
    </row>
    <row r="5637" spans="19:20" x14ac:dyDescent="0.25">
      <c r="S5637" s="13"/>
      <c r="T5637" s="13"/>
    </row>
    <row r="5638" spans="19:20" x14ac:dyDescent="0.25">
      <c r="S5638" s="13"/>
      <c r="T5638" s="13"/>
    </row>
    <row r="5639" spans="19:20" x14ac:dyDescent="0.25">
      <c r="S5639" s="13"/>
      <c r="T5639" s="13"/>
    </row>
    <row r="5640" spans="19:20" x14ac:dyDescent="0.25">
      <c r="S5640" s="13"/>
      <c r="T5640" s="13"/>
    </row>
    <row r="5641" spans="19:20" x14ac:dyDescent="0.25">
      <c r="S5641" s="13"/>
      <c r="T5641" s="13"/>
    </row>
    <row r="5642" spans="19:20" x14ac:dyDescent="0.25">
      <c r="S5642" s="13"/>
      <c r="T5642" s="13"/>
    </row>
    <row r="5643" spans="19:20" x14ac:dyDescent="0.25">
      <c r="S5643" s="13"/>
      <c r="T5643" s="13"/>
    </row>
    <row r="5644" spans="19:20" x14ac:dyDescent="0.25">
      <c r="S5644" s="13"/>
      <c r="T5644" s="13"/>
    </row>
    <row r="5645" spans="19:20" x14ac:dyDescent="0.25">
      <c r="S5645" s="13"/>
      <c r="T5645" s="13"/>
    </row>
    <row r="5646" spans="19:20" x14ac:dyDescent="0.25">
      <c r="S5646" s="13"/>
      <c r="T5646" s="13"/>
    </row>
    <row r="5647" spans="19:20" x14ac:dyDescent="0.25">
      <c r="S5647" s="13"/>
      <c r="T5647" s="13"/>
    </row>
    <row r="5648" spans="19:20" x14ac:dyDescent="0.25">
      <c r="S5648" s="13"/>
      <c r="T5648" s="13"/>
    </row>
    <row r="5649" spans="19:20" x14ac:dyDescent="0.25">
      <c r="S5649" s="13"/>
      <c r="T5649" s="13"/>
    </row>
    <row r="5650" spans="19:20" x14ac:dyDescent="0.25">
      <c r="S5650" s="13"/>
      <c r="T5650" s="13"/>
    </row>
    <row r="5651" spans="19:20" x14ac:dyDescent="0.25">
      <c r="S5651" s="13"/>
      <c r="T5651" s="13"/>
    </row>
    <row r="5652" spans="19:20" x14ac:dyDescent="0.25">
      <c r="S5652" s="13"/>
      <c r="T5652" s="13"/>
    </row>
    <row r="5653" spans="19:20" x14ac:dyDescent="0.25">
      <c r="S5653" s="13"/>
      <c r="T5653" s="13"/>
    </row>
    <row r="5654" spans="19:20" x14ac:dyDescent="0.25">
      <c r="S5654" s="13"/>
      <c r="T5654" s="13"/>
    </row>
    <row r="5655" spans="19:20" x14ac:dyDescent="0.25">
      <c r="S5655" s="13"/>
      <c r="T5655" s="13"/>
    </row>
    <row r="5656" spans="19:20" x14ac:dyDescent="0.25">
      <c r="S5656" s="13"/>
      <c r="T5656" s="13"/>
    </row>
    <row r="5657" spans="19:20" x14ac:dyDescent="0.25">
      <c r="S5657" s="13"/>
      <c r="T5657" s="13"/>
    </row>
    <row r="5658" spans="19:20" x14ac:dyDescent="0.25">
      <c r="S5658" s="13"/>
      <c r="T5658" s="13"/>
    </row>
    <row r="5659" spans="19:20" x14ac:dyDescent="0.25">
      <c r="S5659" s="13"/>
      <c r="T5659" s="13"/>
    </row>
    <row r="5660" spans="19:20" x14ac:dyDescent="0.25">
      <c r="S5660" s="13"/>
      <c r="T5660" s="13"/>
    </row>
    <row r="5661" spans="19:20" x14ac:dyDescent="0.25">
      <c r="S5661" s="13"/>
      <c r="T5661" s="13"/>
    </row>
    <row r="5662" spans="19:20" x14ac:dyDescent="0.25">
      <c r="S5662" s="13"/>
      <c r="T5662" s="13"/>
    </row>
    <row r="5663" spans="19:20" x14ac:dyDescent="0.25">
      <c r="S5663" s="13"/>
      <c r="T5663" s="13"/>
    </row>
    <row r="5664" spans="19:20" x14ac:dyDescent="0.25">
      <c r="S5664" s="13"/>
      <c r="T5664" s="13"/>
    </row>
    <row r="5665" spans="19:20" x14ac:dyDescent="0.25">
      <c r="S5665" s="13"/>
      <c r="T5665" s="13"/>
    </row>
    <row r="5666" spans="19:20" x14ac:dyDescent="0.25">
      <c r="S5666" s="13"/>
      <c r="T5666" s="13"/>
    </row>
    <row r="5667" spans="19:20" x14ac:dyDescent="0.25">
      <c r="S5667" s="13"/>
      <c r="T5667" s="13"/>
    </row>
    <row r="5668" spans="19:20" x14ac:dyDescent="0.25">
      <c r="S5668" s="13"/>
      <c r="T5668" s="13"/>
    </row>
    <row r="5669" spans="19:20" x14ac:dyDescent="0.25">
      <c r="S5669" s="13"/>
      <c r="T5669" s="13"/>
    </row>
    <row r="5670" spans="19:20" x14ac:dyDescent="0.25">
      <c r="S5670" s="13"/>
      <c r="T5670" s="13"/>
    </row>
    <row r="5671" spans="19:20" x14ac:dyDescent="0.25">
      <c r="S5671" s="13"/>
      <c r="T5671" s="13"/>
    </row>
    <row r="5672" spans="19:20" x14ac:dyDescent="0.25">
      <c r="S5672" s="13"/>
      <c r="T5672" s="13"/>
    </row>
    <row r="5673" spans="19:20" x14ac:dyDescent="0.25">
      <c r="S5673" s="13"/>
      <c r="T5673" s="13"/>
    </row>
    <row r="5674" spans="19:20" x14ac:dyDescent="0.25">
      <c r="S5674" s="13"/>
      <c r="T5674" s="13"/>
    </row>
    <row r="5675" spans="19:20" x14ac:dyDescent="0.25">
      <c r="S5675" s="13"/>
      <c r="T5675" s="13"/>
    </row>
    <row r="5676" spans="19:20" x14ac:dyDescent="0.25">
      <c r="S5676" s="13"/>
      <c r="T5676" s="13"/>
    </row>
    <row r="5677" spans="19:20" x14ac:dyDescent="0.25">
      <c r="S5677" s="13"/>
      <c r="T5677" s="13"/>
    </row>
    <row r="5678" spans="19:20" x14ac:dyDescent="0.25">
      <c r="S5678" s="13"/>
      <c r="T5678" s="13"/>
    </row>
    <row r="5679" spans="19:20" x14ac:dyDescent="0.25">
      <c r="S5679" s="13"/>
      <c r="T5679" s="13"/>
    </row>
    <row r="5680" spans="19:20" x14ac:dyDescent="0.25">
      <c r="S5680" s="13"/>
      <c r="T5680" s="13"/>
    </row>
    <row r="5681" spans="19:20" x14ac:dyDescent="0.25">
      <c r="S5681" s="13"/>
      <c r="T5681" s="13"/>
    </row>
    <row r="5682" spans="19:20" x14ac:dyDescent="0.25">
      <c r="S5682" s="13"/>
      <c r="T5682" s="13"/>
    </row>
    <row r="5683" spans="19:20" x14ac:dyDescent="0.25">
      <c r="S5683" s="13"/>
      <c r="T5683" s="13"/>
    </row>
    <row r="5684" spans="19:20" x14ac:dyDescent="0.25">
      <c r="S5684" s="13"/>
      <c r="T5684" s="13"/>
    </row>
    <row r="5685" spans="19:20" x14ac:dyDescent="0.25">
      <c r="S5685" s="13"/>
      <c r="T5685" s="13"/>
    </row>
    <row r="5686" spans="19:20" x14ac:dyDescent="0.25">
      <c r="S5686" s="13"/>
      <c r="T5686" s="13"/>
    </row>
    <row r="5687" spans="19:20" x14ac:dyDescent="0.25">
      <c r="S5687" s="13"/>
      <c r="T5687" s="13"/>
    </row>
    <row r="5688" spans="19:20" x14ac:dyDescent="0.25">
      <c r="S5688" s="13"/>
      <c r="T5688" s="13"/>
    </row>
    <row r="5689" spans="19:20" x14ac:dyDescent="0.25">
      <c r="S5689" s="13"/>
      <c r="T5689" s="13"/>
    </row>
    <row r="5690" spans="19:20" x14ac:dyDescent="0.25">
      <c r="S5690" s="13"/>
      <c r="T5690" s="13"/>
    </row>
    <row r="5691" spans="19:20" x14ac:dyDescent="0.25">
      <c r="S5691" s="13"/>
      <c r="T5691" s="13"/>
    </row>
    <row r="5692" spans="19:20" x14ac:dyDescent="0.25">
      <c r="S5692" s="13"/>
      <c r="T5692" s="13"/>
    </row>
    <row r="5693" spans="19:20" x14ac:dyDescent="0.25">
      <c r="S5693" s="13"/>
      <c r="T5693" s="13"/>
    </row>
    <row r="5694" spans="19:20" x14ac:dyDescent="0.25">
      <c r="S5694" s="13"/>
      <c r="T5694" s="13"/>
    </row>
    <row r="5695" spans="19:20" x14ac:dyDescent="0.25">
      <c r="S5695" s="13"/>
      <c r="T5695" s="13"/>
    </row>
    <row r="5696" spans="19:20" x14ac:dyDescent="0.25">
      <c r="S5696" s="13"/>
      <c r="T5696" s="13"/>
    </row>
    <row r="5697" spans="19:20" x14ac:dyDescent="0.25">
      <c r="S5697" s="13"/>
      <c r="T5697" s="13"/>
    </row>
    <row r="5698" spans="19:20" x14ac:dyDescent="0.25">
      <c r="S5698" s="13"/>
      <c r="T5698" s="13"/>
    </row>
    <row r="5699" spans="19:20" x14ac:dyDescent="0.25">
      <c r="S5699" s="13"/>
      <c r="T5699" s="13"/>
    </row>
    <row r="5700" spans="19:20" x14ac:dyDescent="0.25">
      <c r="S5700" s="13"/>
      <c r="T5700" s="13"/>
    </row>
    <row r="5701" spans="19:20" x14ac:dyDescent="0.25">
      <c r="S5701" s="13"/>
      <c r="T5701" s="13"/>
    </row>
    <row r="5702" spans="19:20" x14ac:dyDescent="0.25">
      <c r="S5702" s="13"/>
      <c r="T5702" s="13"/>
    </row>
    <row r="5703" spans="19:20" x14ac:dyDescent="0.25">
      <c r="S5703" s="13"/>
      <c r="T5703" s="13"/>
    </row>
    <row r="5704" spans="19:20" x14ac:dyDescent="0.25">
      <c r="S5704" s="13"/>
      <c r="T5704" s="13"/>
    </row>
    <row r="5705" spans="19:20" x14ac:dyDescent="0.25">
      <c r="S5705" s="13"/>
      <c r="T5705" s="13"/>
    </row>
    <row r="5706" spans="19:20" x14ac:dyDescent="0.25">
      <c r="S5706" s="13"/>
      <c r="T5706" s="13"/>
    </row>
    <row r="5707" spans="19:20" x14ac:dyDescent="0.25">
      <c r="S5707" s="13"/>
      <c r="T5707" s="13"/>
    </row>
    <row r="5708" spans="19:20" x14ac:dyDescent="0.25">
      <c r="S5708" s="13"/>
      <c r="T5708" s="13"/>
    </row>
    <row r="5709" spans="19:20" x14ac:dyDescent="0.25">
      <c r="S5709" s="13"/>
      <c r="T5709" s="13"/>
    </row>
    <row r="5710" spans="19:20" x14ac:dyDescent="0.25">
      <c r="S5710" s="13"/>
      <c r="T5710" s="13"/>
    </row>
    <row r="5711" spans="19:20" x14ac:dyDescent="0.25">
      <c r="S5711" s="13"/>
      <c r="T5711" s="13"/>
    </row>
    <row r="5712" spans="19:20" x14ac:dyDescent="0.25">
      <c r="S5712" s="13"/>
      <c r="T5712" s="13"/>
    </row>
    <row r="5713" spans="19:20" x14ac:dyDescent="0.25">
      <c r="S5713" s="13"/>
      <c r="T5713" s="13"/>
    </row>
    <row r="5714" spans="19:20" x14ac:dyDescent="0.25">
      <c r="S5714" s="13"/>
      <c r="T5714" s="13"/>
    </row>
    <row r="5715" spans="19:20" x14ac:dyDescent="0.25">
      <c r="S5715" s="13"/>
      <c r="T5715" s="13"/>
    </row>
    <row r="5716" spans="19:20" x14ac:dyDescent="0.25">
      <c r="S5716" s="13"/>
      <c r="T5716" s="13"/>
    </row>
    <row r="5717" spans="19:20" x14ac:dyDescent="0.25">
      <c r="S5717" s="13"/>
      <c r="T5717" s="13"/>
    </row>
    <row r="5718" spans="19:20" x14ac:dyDescent="0.25">
      <c r="S5718" s="13"/>
      <c r="T5718" s="13"/>
    </row>
    <row r="5719" spans="19:20" x14ac:dyDescent="0.25">
      <c r="S5719" s="13"/>
      <c r="T5719" s="13"/>
    </row>
    <row r="5720" spans="19:20" x14ac:dyDescent="0.25">
      <c r="S5720" s="13"/>
      <c r="T5720" s="13"/>
    </row>
    <row r="5721" spans="19:20" x14ac:dyDescent="0.25">
      <c r="S5721" s="13"/>
      <c r="T5721" s="13"/>
    </row>
    <row r="5722" spans="19:20" x14ac:dyDescent="0.25">
      <c r="S5722" s="13"/>
      <c r="T5722" s="13"/>
    </row>
    <row r="5723" spans="19:20" x14ac:dyDescent="0.25">
      <c r="S5723" s="13"/>
      <c r="T5723" s="13"/>
    </row>
    <row r="5724" spans="19:20" x14ac:dyDescent="0.25">
      <c r="S5724" s="13"/>
      <c r="T5724" s="13"/>
    </row>
    <row r="5725" spans="19:20" x14ac:dyDescent="0.25">
      <c r="S5725" s="13"/>
      <c r="T5725" s="13"/>
    </row>
    <row r="5726" spans="19:20" x14ac:dyDescent="0.25">
      <c r="S5726" s="13"/>
      <c r="T5726" s="13"/>
    </row>
    <row r="5727" spans="19:20" x14ac:dyDescent="0.25">
      <c r="S5727" s="13"/>
      <c r="T5727" s="13"/>
    </row>
    <row r="5728" spans="19:20" x14ac:dyDescent="0.25">
      <c r="S5728" s="13"/>
      <c r="T5728" s="13"/>
    </row>
    <row r="5729" spans="19:20" x14ac:dyDescent="0.25">
      <c r="S5729" s="13"/>
      <c r="T5729" s="13"/>
    </row>
    <row r="5730" spans="19:20" x14ac:dyDescent="0.25">
      <c r="S5730" s="13"/>
      <c r="T5730" s="13"/>
    </row>
    <row r="5731" spans="19:20" x14ac:dyDescent="0.25">
      <c r="S5731" s="13"/>
      <c r="T5731" s="13"/>
    </row>
    <row r="5732" spans="19:20" x14ac:dyDescent="0.25">
      <c r="S5732" s="13"/>
      <c r="T5732" s="13"/>
    </row>
    <row r="5733" spans="19:20" x14ac:dyDescent="0.25">
      <c r="S5733" s="13"/>
      <c r="T5733" s="13"/>
    </row>
    <row r="5734" spans="19:20" x14ac:dyDescent="0.25">
      <c r="S5734" s="13"/>
      <c r="T5734" s="13"/>
    </row>
    <row r="5735" spans="19:20" x14ac:dyDescent="0.25">
      <c r="S5735" s="13"/>
      <c r="T5735" s="13"/>
    </row>
    <row r="5736" spans="19:20" x14ac:dyDescent="0.25">
      <c r="S5736" s="13"/>
      <c r="T5736" s="13"/>
    </row>
    <row r="5737" spans="19:20" x14ac:dyDescent="0.25">
      <c r="S5737" s="13"/>
      <c r="T5737" s="13"/>
    </row>
    <row r="5738" spans="19:20" x14ac:dyDescent="0.25">
      <c r="S5738" s="13"/>
      <c r="T5738" s="13"/>
    </row>
    <row r="5739" spans="19:20" x14ac:dyDescent="0.25">
      <c r="S5739" s="13"/>
      <c r="T5739" s="13"/>
    </row>
    <row r="5740" spans="19:20" x14ac:dyDescent="0.25">
      <c r="S5740" s="13"/>
      <c r="T5740" s="13"/>
    </row>
    <row r="5741" spans="19:20" x14ac:dyDescent="0.25">
      <c r="S5741" s="13"/>
      <c r="T5741" s="13"/>
    </row>
    <row r="5742" spans="19:20" x14ac:dyDescent="0.25">
      <c r="S5742" s="13"/>
      <c r="T5742" s="13"/>
    </row>
    <row r="5743" spans="19:20" x14ac:dyDescent="0.25">
      <c r="S5743" s="13"/>
      <c r="T5743" s="13"/>
    </row>
    <row r="5744" spans="19:20" x14ac:dyDescent="0.25">
      <c r="S5744" s="13"/>
      <c r="T5744" s="13"/>
    </row>
    <row r="5745" spans="19:20" x14ac:dyDescent="0.25">
      <c r="S5745" s="13"/>
      <c r="T5745" s="13"/>
    </row>
    <row r="5746" spans="19:20" x14ac:dyDescent="0.25">
      <c r="S5746" s="13"/>
      <c r="T5746" s="13"/>
    </row>
    <row r="5747" spans="19:20" x14ac:dyDescent="0.25">
      <c r="S5747" s="13"/>
      <c r="T5747" s="13"/>
    </row>
    <row r="5748" spans="19:20" x14ac:dyDescent="0.25">
      <c r="S5748" s="13"/>
      <c r="T5748" s="13"/>
    </row>
    <row r="5749" spans="19:20" x14ac:dyDescent="0.25">
      <c r="S5749" s="13"/>
      <c r="T5749" s="13"/>
    </row>
    <row r="5750" spans="19:20" x14ac:dyDescent="0.25">
      <c r="S5750" s="13"/>
      <c r="T5750" s="13"/>
    </row>
    <row r="5751" spans="19:20" x14ac:dyDescent="0.25">
      <c r="S5751" s="13"/>
      <c r="T5751" s="13"/>
    </row>
    <row r="5752" spans="19:20" x14ac:dyDescent="0.25">
      <c r="S5752" s="13"/>
      <c r="T5752" s="13"/>
    </row>
    <row r="5753" spans="19:20" x14ac:dyDescent="0.25">
      <c r="S5753" s="13"/>
      <c r="T5753" s="13"/>
    </row>
    <row r="5754" spans="19:20" x14ac:dyDescent="0.25">
      <c r="S5754" s="13"/>
      <c r="T5754" s="13"/>
    </row>
    <row r="5755" spans="19:20" x14ac:dyDescent="0.25">
      <c r="S5755" s="13"/>
      <c r="T5755" s="13"/>
    </row>
    <row r="5756" spans="19:20" x14ac:dyDescent="0.25">
      <c r="S5756" s="13"/>
      <c r="T5756" s="13"/>
    </row>
    <row r="5757" spans="19:20" x14ac:dyDescent="0.25">
      <c r="S5757" s="13"/>
      <c r="T5757" s="13"/>
    </row>
    <row r="5758" spans="19:20" x14ac:dyDescent="0.25">
      <c r="S5758" s="13"/>
      <c r="T5758" s="13"/>
    </row>
    <row r="5759" spans="19:20" x14ac:dyDescent="0.25">
      <c r="S5759" s="13"/>
      <c r="T5759" s="13"/>
    </row>
    <row r="5760" spans="19:20" x14ac:dyDescent="0.25">
      <c r="S5760" s="13"/>
      <c r="T5760" s="13"/>
    </row>
    <row r="5761" spans="19:20" x14ac:dyDescent="0.25">
      <c r="S5761" s="13"/>
      <c r="T5761" s="13"/>
    </row>
    <row r="5762" spans="19:20" x14ac:dyDescent="0.25">
      <c r="S5762" s="13"/>
      <c r="T5762" s="13"/>
    </row>
    <row r="5763" spans="19:20" x14ac:dyDescent="0.25">
      <c r="S5763" s="13"/>
      <c r="T5763" s="13"/>
    </row>
    <row r="5764" spans="19:20" x14ac:dyDescent="0.25">
      <c r="S5764" s="13"/>
      <c r="T5764" s="13"/>
    </row>
    <row r="5765" spans="19:20" x14ac:dyDescent="0.25">
      <c r="S5765" s="13"/>
      <c r="T5765" s="13"/>
    </row>
    <row r="5766" spans="19:20" x14ac:dyDescent="0.25">
      <c r="S5766" s="13"/>
      <c r="T5766" s="13"/>
    </row>
    <row r="5767" spans="19:20" x14ac:dyDescent="0.25">
      <c r="S5767" s="13"/>
      <c r="T5767" s="13"/>
    </row>
    <row r="5768" spans="19:20" x14ac:dyDescent="0.25">
      <c r="S5768" s="13"/>
      <c r="T5768" s="13"/>
    </row>
    <row r="5769" spans="19:20" x14ac:dyDescent="0.25">
      <c r="S5769" s="13"/>
      <c r="T5769" s="13"/>
    </row>
    <row r="5770" spans="19:20" x14ac:dyDescent="0.25">
      <c r="S5770" s="13"/>
      <c r="T5770" s="13"/>
    </row>
    <row r="5771" spans="19:20" x14ac:dyDescent="0.25">
      <c r="S5771" s="13"/>
      <c r="T5771" s="13"/>
    </row>
    <row r="5772" spans="19:20" x14ac:dyDescent="0.25">
      <c r="S5772" s="13"/>
      <c r="T5772" s="13"/>
    </row>
    <row r="5773" spans="19:20" x14ac:dyDescent="0.25">
      <c r="S5773" s="13"/>
      <c r="T5773" s="13"/>
    </row>
    <row r="5774" spans="19:20" x14ac:dyDescent="0.25">
      <c r="S5774" s="13"/>
      <c r="T5774" s="13"/>
    </row>
    <row r="5775" spans="19:20" x14ac:dyDescent="0.25">
      <c r="S5775" s="13"/>
      <c r="T5775" s="13"/>
    </row>
    <row r="5776" spans="19:20" x14ac:dyDescent="0.25">
      <c r="S5776" s="13"/>
      <c r="T5776" s="13"/>
    </row>
    <row r="5777" spans="19:20" x14ac:dyDescent="0.25">
      <c r="S5777" s="13"/>
      <c r="T5777" s="13"/>
    </row>
    <row r="5778" spans="19:20" x14ac:dyDescent="0.25">
      <c r="S5778" s="13"/>
      <c r="T5778" s="13"/>
    </row>
    <row r="5779" spans="19:20" x14ac:dyDescent="0.25">
      <c r="S5779" s="13"/>
      <c r="T5779" s="13"/>
    </row>
    <row r="5780" spans="19:20" x14ac:dyDescent="0.25">
      <c r="S5780" s="13"/>
      <c r="T5780" s="13"/>
    </row>
    <row r="5781" spans="19:20" x14ac:dyDescent="0.25">
      <c r="S5781" s="13"/>
      <c r="T5781" s="13"/>
    </row>
    <row r="5782" spans="19:20" x14ac:dyDescent="0.25">
      <c r="S5782" s="13"/>
      <c r="T5782" s="13"/>
    </row>
    <row r="5783" spans="19:20" x14ac:dyDescent="0.25">
      <c r="S5783" s="13"/>
      <c r="T5783" s="13"/>
    </row>
    <row r="5784" spans="19:20" x14ac:dyDescent="0.25">
      <c r="S5784" s="13"/>
      <c r="T5784" s="13"/>
    </row>
    <row r="5785" spans="19:20" x14ac:dyDescent="0.25">
      <c r="S5785" s="13"/>
      <c r="T5785" s="13"/>
    </row>
    <row r="5786" spans="19:20" x14ac:dyDescent="0.25">
      <c r="S5786" s="13"/>
      <c r="T5786" s="13"/>
    </row>
    <row r="5787" spans="19:20" x14ac:dyDescent="0.25">
      <c r="S5787" s="13"/>
      <c r="T5787" s="13"/>
    </row>
    <row r="5788" spans="19:20" x14ac:dyDescent="0.25">
      <c r="S5788" s="13"/>
      <c r="T5788" s="13"/>
    </row>
    <row r="5789" spans="19:20" x14ac:dyDescent="0.25">
      <c r="S5789" s="13"/>
      <c r="T5789" s="13"/>
    </row>
    <row r="5790" spans="19:20" x14ac:dyDescent="0.25">
      <c r="S5790" s="13"/>
      <c r="T5790" s="13"/>
    </row>
    <row r="5791" spans="19:20" x14ac:dyDescent="0.25">
      <c r="S5791" s="13"/>
      <c r="T5791" s="13"/>
    </row>
    <row r="5792" spans="19:20" x14ac:dyDescent="0.25">
      <c r="S5792" s="13"/>
      <c r="T5792" s="13"/>
    </row>
    <row r="5793" spans="19:20" x14ac:dyDescent="0.25">
      <c r="S5793" s="13"/>
      <c r="T5793" s="13"/>
    </row>
    <row r="5794" spans="19:20" x14ac:dyDescent="0.25">
      <c r="S5794" s="13"/>
      <c r="T5794" s="13"/>
    </row>
    <row r="5795" spans="19:20" x14ac:dyDescent="0.25">
      <c r="S5795" s="13"/>
      <c r="T5795" s="13"/>
    </row>
    <row r="5796" spans="19:20" x14ac:dyDescent="0.25">
      <c r="S5796" s="13"/>
      <c r="T5796" s="13"/>
    </row>
    <row r="5797" spans="19:20" x14ac:dyDescent="0.25">
      <c r="S5797" s="13"/>
      <c r="T5797" s="13"/>
    </row>
    <row r="5798" spans="19:20" x14ac:dyDescent="0.25">
      <c r="S5798" s="13"/>
      <c r="T5798" s="13"/>
    </row>
    <row r="5799" spans="19:20" x14ac:dyDescent="0.25">
      <c r="S5799" s="13"/>
      <c r="T5799" s="13"/>
    </row>
    <row r="5800" spans="19:20" x14ac:dyDescent="0.25">
      <c r="S5800" s="13"/>
      <c r="T5800" s="13"/>
    </row>
    <row r="5801" spans="19:20" x14ac:dyDescent="0.25">
      <c r="S5801" s="13"/>
      <c r="T5801" s="13"/>
    </row>
    <row r="5802" spans="19:20" x14ac:dyDescent="0.25">
      <c r="S5802" s="13"/>
      <c r="T5802" s="13"/>
    </row>
    <row r="5803" spans="19:20" x14ac:dyDescent="0.25">
      <c r="S5803" s="13"/>
      <c r="T5803" s="13"/>
    </row>
    <row r="5804" spans="19:20" x14ac:dyDescent="0.25">
      <c r="S5804" s="13"/>
      <c r="T5804" s="13"/>
    </row>
    <row r="5805" spans="19:20" x14ac:dyDescent="0.25">
      <c r="S5805" s="13"/>
      <c r="T5805" s="13"/>
    </row>
    <row r="5806" spans="19:20" x14ac:dyDescent="0.25">
      <c r="S5806" s="13"/>
      <c r="T5806" s="13"/>
    </row>
    <row r="5807" spans="19:20" x14ac:dyDescent="0.25">
      <c r="S5807" s="13"/>
      <c r="T5807" s="13"/>
    </row>
    <row r="5808" spans="19:20" x14ac:dyDescent="0.25">
      <c r="S5808" s="13"/>
      <c r="T5808" s="13"/>
    </row>
    <row r="5809" spans="19:20" x14ac:dyDescent="0.25">
      <c r="S5809" s="13"/>
      <c r="T5809" s="13"/>
    </row>
    <row r="5810" spans="19:20" x14ac:dyDescent="0.25">
      <c r="S5810" s="13"/>
      <c r="T5810" s="13"/>
    </row>
    <row r="5811" spans="19:20" x14ac:dyDescent="0.25">
      <c r="S5811" s="13"/>
      <c r="T5811" s="13"/>
    </row>
    <row r="5812" spans="19:20" x14ac:dyDescent="0.25">
      <c r="S5812" s="13"/>
      <c r="T5812" s="13"/>
    </row>
    <row r="5813" spans="19:20" x14ac:dyDescent="0.25">
      <c r="S5813" s="13"/>
      <c r="T5813" s="13"/>
    </row>
    <row r="5814" spans="19:20" x14ac:dyDescent="0.25">
      <c r="S5814" s="13"/>
      <c r="T5814" s="13"/>
    </row>
    <row r="5815" spans="19:20" x14ac:dyDescent="0.25">
      <c r="S5815" s="13"/>
      <c r="T5815" s="13"/>
    </row>
    <row r="5816" spans="19:20" x14ac:dyDescent="0.25">
      <c r="S5816" s="13"/>
      <c r="T5816" s="13"/>
    </row>
    <row r="5817" spans="19:20" x14ac:dyDescent="0.25">
      <c r="S5817" s="13"/>
      <c r="T5817" s="13"/>
    </row>
    <row r="5818" spans="19:20" x14ac:dyDescent="0.25">
      <c r="S5818" s="13"/>
      <c r="T5818" s="13"/>
    </row>
    <row r="5819" spans="19:20" x14ac:dyDescent="0.25">
      <c r="S5819" s="13"/>
      <c r="T5819" s="13"/>
    </row>
    <row r="5820" spans="19:20" x14ac:dyDescent="0.25">
      <c r="S5820" s="13"/>
      <c r="T5820" s="13"/>
    </row>
    <row r="5821" spans="19:20" x14ac:dyDescent="0.25">
      <c r="S5821" s="13"/>
      <c r="T5821" s="13"/>
    </row>
    <row r="5822" spans="19:20" x14ac:dyDescent="0.25">
      <c r="S5822" s="13"/>
      <c r="T5822" s="13"/>
    </row>
    <row r="5823" spans="19:20" x14ac:dyDescent="0.25">
      <c r="S5823" s="13"/>
      <c r="T5823" s="13"/>
    </row>
    <row r="5824" spans="19:20" x14ac:dyDescent="0.25">
      <c r="S5824" s="13"/>
      <c r="T5824" s="13"/>
    </row>
    <row r="5825" spans="19:20" x14ac:dyDescent="0.25">
      <c r="S5825" s="13"/>
      <c r="T5825" s="13"/>
    </row>
    <row r="5826" spans="19:20" x14ac:dyDescent="0.25">
      <c r="S5826" s="13"/>
      <c r="T5826" s="13"/>
    </row>
    <row r="5827" spans="19:20" x14ac:dyDescent="0.25">
      <c r="S5827" s="13"/>
      <c r="T5827" s="13"/>
    </row>
    <row r="5828" spans="19:20" x14ac:dyDescent="0.25">
      <c r="S5828" s="13"/>
      <c r="T5828" s="13"/>
    </row>
    <row r="5829" spans="19:20" x14ac:dyDescent="0.25">
      <c r="S5829" s="13"/>
      <c r="T5829" s="13"/>
    </row>
    <row r="5830" spans="19:20" x14ac:dyDescent="0.25">
      <c r="S5830" s="13"/>
      <c r="T5830" s="13"/>
    </row>
    <row r="5831" spans="19:20" x14ac:dyDescent="0.25">
      <c r="S5831" s="13"/>
      <c r="T5831" s="13"/>
    </row>
    <row r="5832" spans="19:20" x14ac:dyDescent="0.25">
      <c r="S5832" s="13"/>
      <c r="T5832" s="13"/>
    </row>
    <row r="5833" spans="19:20" x14ac:dyDescent="0.25">
      <c r="S5833" s="13"/>
      <c r="T5833" s="13"/>
    </row>
    <row r="5834" spans="19:20" x14ac:dyDescent="0.25">
      <c r="S5834" s="13"/>
      <c r="T5834" s="13"/>
    </row>
    <row r="5835" spans="19:20" x14ac:dyDescent="0.25">
      <c r="S5835" s="13"/>
      <c r="T5835" s="13"/>
    </row>
    <row r="5836" spans="19:20" x14ac:dyDescent="0.25">
      <c r="S5836" s="13"/>
      <c r="T5836" s="13"/>
    </row>
    <row r="5837" spans="19:20" x14ac:dyDescent="0.25">
      <c r="S5837" s="13"/>
      <c r="T5837" s="13"/>
    </row>
    <row r="5838" spans="19:20" x14ac:dyDescent="0.25">
      <c r="S5838" s="13"/>
      <c r="T5838" s="13"/>
    </row>
    <row r="5839" spans="19:20" x14ac:dyDescent="0.25">
      <c r="S5839" s="13"/>
      <c r="T5839" s="13"/>
    </row>
    <row r="5840" spans="19:20" x14ac:dyDescent="0.25">
      <c r="S5840" s="13"/>
      <c r="T5840" s="13"/>
    </row>
    <row r="5841" spans="19:20" x14ac:dyDescent="0.25">
      <c r="S5841" s="13"/>
      <c r="T5841" s="13"/>
    </row>
    <row r="5842" spans="19:20" x14ac:dyDescent="0.25">
      <c r="S5842" s="13"/>
      <c r="T5842" s="13"/>
    </row>
    <row r="5843" spans="19:20" x14ac:dyDescent="0.25">
      <c r="S5843" s="13"/>
      <c r="T5843" s="13"/>
    </row>
    <row r="5844" spans="19:20" x14ac:dyDescent="0.25">
      <c r="S5844" s="13"/>
      <c r="T5844" s="13"/>
    </row>
    <row r="5845" spans="19:20" x14ac:dyDescent="0.25">
      <c r="S5845" s="13"/>
      <c r="T5845" s="13"/>
    </row>
    <row r="5846" spans="19:20" x14ac:dyDescent="0.25">
      <c r="S5846" s="13"/>
      <c r="T5846" s="13"/>
    </row>
    <row r="5847" spans="19:20" x14ac:dyDescent="0.25">
      <c r="S5847" s="13"/>
      <c r="T5847" s="13"/>
    </row>
    <row r="5848" spans="19:20" x14ac:dyDescent="0.25">
      <c r="S5848" s="13"/>
      <c r="T5848" s="13"/>
    </row>
    <row r="5849" spans="19:20" x14ac:dyDescent="0.25">
      <c r="S5849" s="13"/>
      <c r="T5849" s="13"/>
    </row>
    <row r="5850" spans="19:20" x14ac:dyDescent="0.25">
      <c r="S5850" s="13"/>
      <c r="T5850" s="13"/>
    </row>
    <row r="5851" spans="19:20" x14ac:dyDescent="0.25">
      <c r="S5851" s="13"/>
      <c r="T5851" s="13"/>
    </row>
    <row r="5852" spans="19:20" x14ac:dyDescent="0.25">
      <c r="S5852" s="13"/>
      <c r="T5852" s="13"/>
    </row>
    <row r="5853" spans="19:20" x14ac:dyDescent="0.25">
      <c r="S5853" s="13"/>
      <c r="T5853" s="13"/>
    </row>
    <row r="5854" spans="19:20" x14ac:dyDescent="0.25">
      <c r="S5854" s="13"/>
      <c r="T5854" s="13"/>
    </row>
    <row r="5855" spans="19:20" x14ac:dyDescent="0.25">
      <c r="S5855" s="13"/>
      <c r="T5855" s="13"/>
    </row>
    <row r="5856" spans="19:20" x14ac:dyDescent="0.25">
      <c r="S5856" s="13"/>
      <c r="T5856" s="13"/>
    </row>
    <row r="5857" spans="19:20" x14ac:dyDescent="0.25">
      <c r="S5857" s="13"/>
      <c r="T5857" s="13"/>
    </row>
    <row r="5858" spans="19:20" x14ac:dyDescent="0.25">
      <c r="S5858" s="13"/>
      <c r="T5858" s="13"/>
    </row>
    <row r="5859" spans="19:20" x14ac:dyDescent="0.25">
      <c r="S5859" s="13"/>
      <c r="T5859" s="13"/>
    </row>
    <row r="5860" spans="19:20" x14ac:dyDescent="0.25">
      <c r="S5860" s="13"/>
      <c r="T5860" s="13"/>
    </row>
    <row r="5861" spans="19:20" x14ac:dyDescent="0.25">
      <c r="S5861" s="13"/>
      <c r="T5861" s="13"/>
    </row>
    <row r="5862" spans="19:20" x14ac:dyDescent="0.25">
      <c r="S5862" s="13"/>
      <c r="T5862" s="13"/>
    </row>
    <row r="5863" spans="19:20" x14ac:dyDescent="0.25">
      <c r="S5863" s="13"/>
      <c r="T5863" s="13"/>
    </row>
    <row r="5864" spans="19:20" x14ac:dyDescent="0.25">
      <c r="S5864" s="13"/>
      <c r="T5864" s="13"/>
    </row>
    <row r="5865" spans="19:20" x14ac:dyDescent="0.25">
      <c r="S5865" s="13"/>
      <c r="T5865" s="13"/>
    </row>
    <row r="5866" spans="19:20" x14ac:dyDescent="0.25">
      <c r="S5866" s="13"/>
      <c r="T5866" s="13"/>
    </row>
    <row r="5867" spans="19:20" x14ac:dyDescent="0.25">
      <c r="S5867" s="13"/>
      <c r="T5867" s="13"/>
    </row>
    <row r="5868" spans="19:20" x14ac:dyDescent="0.25">
      <c r="S5868" s="13"/>
      <c r="T5868" s="13"/>
    </row>
    <row r="5869" spans="19:20" x14ac:dyDescent="0.25">
      <c r="S5869" s="13"/>
      <c r="T5869" s="13"/>
    </row>
    <row r="5870" spans="19:20" x14ac:dyDescent="0.25">
      <c r="S5870" s="13"/>
      <c r="T5870" s="13"/>
    </row>
    <row r="5871" spans="19:20" x14ac:dyDescent="0.25">
      <c r="S5871" s="13"/>
      <c r="T5871" s="13"/>
    </row>
    <row r="5872" spans="19:20" x14ac:dyDescent="0.25">
      <c r="S5872" s="13"/>
      <c r="T5872" s="13"/>
    </row>
    <row r="5873" spans="19:20" x14ac:dyDescent="0.25">
      <c r="S5873" s="13"/>
      <c r="T5873" s="13"/>
    </row>
    <row r="5874" spans="19:20" x14ac:dyDescent="0.25">
      <c r="S5874" s="13"/>
      <c r="T5874" s="13"/>
    </row>
    <row r="5875" spans="19:20" x14ac:dyDescent="0.25">
      <c r="S5875" s="13"/>
      <c r="T5875" s="13"/>
    </row>
    <row r="5876" spans="19:20" x14ac:dyDescent="0.25">
      <c r="S5876" s="13"/>
      <c r="T5876" s="13"/>
    </row>
    <row r="5877" spans="19:20" x14ac:dyDescent="0.25">
      <c r="S5877" s="13"/>
      <c r="T5877" s="13"/>
    </row>
    <row r="5878" spans="19:20" x14ac:dyDescent="0.25">
      <c r="S5878" s="13"/>
      <c r="T5878" s="13"/>
    </row>
    <row r="5879" spans="19:20" x14ac:dyDescent="0.25">
      <c r="S5879" s="13"/>
      <c r="T5879" s="13"/>
    </row>
    <row r="5880" spans="19:20" x14ac:dyDescent="0.25">
      <c r="S5880" s="13"/>
      <c r="T5880" s="13"/>
    </row>
    <row r="5881" spans="19:20" x14ac:dyDescent="0.25">
      <c r="S5881" s="13"/>
      <c r="T5881" s="13"/>
    </row>
    <row r="5882" spans="19:20" x14ac:dyDescent="0.25">
      <c r="S5882" s="13"/>
      <c r="T5882" s="13"/>
    </row>
    <row r="5883" spans="19:20" x14ac:dyDescent="0.25">
      <c r="S5883" s="13"/>
      <c r="T5883" s="13"/>
    </row>
    <row r="5884" spans="19:20" x14ac:dyDescent="0.25">
      <c r="S5884" s="13"/>
      <c r="T5884" s="13"/>
    </row>
    <row r="5885" spans="19:20" x14ac:dyDescent="0.25">
      <c r="S5885" s="13"/>
      <c r="T5885" s="13"/>
    </row>
    <row r="5886" spans="19:20" x14ac:dyDescent="0.25">
      <c r="S5886" s="13"/>
      <c r="T5886" s="13"/>
    </row>
    <row r="5887" spans="19:20" x14ac:dyDescent="0.25">
      <c r="S5887" s="13"/>
      <c r="T5887" s="13"/>
    </row>
    <row r="5888" spans="19:20" x14ac:dyDescent="0.25">
      <c r="S5888" s="13"/>
      <c r="T5888" s="13"/>
    </row>
    <row r="5889" spans="19:20" x14ac:dyDescent="0.25">
      <c r="S5889" s="13"/>
      <c r="T5889" s="13"/>
    </row>
    <row r="5890" spans="19:20" x14ac:dyDescent="0.25">
      <c r="S5890" s="13"/>
      <c r="T5890" s="13"/>
    </row>
    <row r="5891" spans="19:20" x14ac:dyDescent="0.25">
      <c r="S5891" s="13"/>
      <c r="T5891" s="13"/>
    </row>
    <row r="5892" spans="19:20" x14ac:dyDescent="0.25">
      <c r="S5892" s="13"/>
      <c r="T5892" s="13"/>
    </row>
    <row r="5893" spans="19:20" x14ac:dyDescent="0.25">
      <c r="S5893" s="13"/>
      <c r="T5893" s="13"/>
    </row>
    <row r="5894" spans="19:20" x14ac:dyDescent="0.25">
      <c r="S5894" s="13"/>
      <c r="T5894" s="13"/>
    </row>
    <row r="5895" spans="19:20" x14ac:dyDescent="0.25">
      <c r="S5895" s="13"/>
      <c r="T5895" s="13"/>
    </row>
    <row r="5896" spans="19:20" x14ac:dyDescent="0.25">
      <c r="S5896" s="13"/>
      <c r="T5896" s="13"/>
    </row>
    <row r="5897" spans="19:20" x14ac:dyDescent="0.25">
      <c r="S5897" s="13"/>
      <c r="T5897" s="13"/>
    </row>
    <row r="5898" spans="19:20" x14ac:dyDescent="0.25">
      <c r="S5898" s="13"/>
      <c r="T5898" s="13"/>
    </row>
    <row r="5899" spans="19:20" x14ac:dyDescent="0.25">
      <c r="S5899" s="13"/>
      <c r="T5899" s="13"/>
    </row>
    <row r="5900" spans="19:20" x14ac:dyDescent="0.25">
      <c r="S5900" s="13"/>
      <c r="T5900" s="13"/>
    </row>
    <row r="5901" spans="19:20" x14ac:dyDescent="0.25">
      <c r="S5901" s="13"/>
      <c r="T5901" s="13"/>
    </row>
    <row r="5902" spans="19:20" x14ac:dyDescent="0.25">
      <c r="S5902" s="13"/>
      <c r="T5902" s="13"/>
    </row>
    <row r="5903" spans="19:20" x14ac:dyDescent="0.25">
      <c r="S5903" s="13"/>
      <c r="T5903" s="13"/>
    </row>
    <row r="5904" spans="19:20" x14ac:dyDescent="0.25">
      <c r="S5904" s="13"/>
      <c r="T5904" s="13"/>
    </row>
    <row r="5905" spans="19:20" x14ac:dyDescent="0.25">
      <c r="S5905" s="13"/>
      <c r="T5905" s="13"/>
    </row>
    <row r="5906" spans="19:20" x14ac:dyDescent="0.25">
      <c r="S5906" s="13"/>
      <c r="T5906" s="13"/>
    </row>
    <row r="5907" spans="19:20" x14ac:dyDescent="0.25">
      <c r="S5907" s="13"/>
      <c r="T5907" s="13"/>
    </row>
    <row r="5908" spans="19:20" x14ac:dyDescent="0.25">
      <c r="S5908" s="13"/>
      <c r="T5908" s="13"/>
    </row>
    <row r="5909" spans="19:20" x14ac:dyDescent="0.25">
      <c r="S5909" s="13"/>
      <c r="T5909" s="13"/>
    </row>
    <row r="5910" spans="19:20" x14ac:dyDescent="0.25">
      <c r="S5910" s="13"/>
      <c r="T5910" s="13"/>
    </row>
    <row r="5911" spans="19:20" x14ac:dyDescent="0.25">
      <c r="S5911" s="13"/>
      <c r="T5911" s="13"/>
    </row>
    <row r="5912" spans="19:20" x14ac:dyDescent="0.25">
      <c r="S5912" s="13"/>
      <c r="T5912" s="13"/>
    </row>
    <row r="5913" spans="19:20" x14ac:dyDescent="0.25">
      <c r="S5913" s="13"/>
      <c r="T5913" s="13"/>
    </row>
    <row r="5914" spans="19:20" x14ac:dyDescent="0.25">
      <c r="S5914" s="13"/>
      <c r="T5914" s="13"/>
    </row>
    <row r="5915" spans="19:20" x14ac:dyDescent="0.25">
      <c r="S5915" s="13"/>
      <c r="T5915" s="13"/>
    </row>
    <row r="5916" spans="19:20" x14ac:dyDescent="0.25">
      <c r="S5916" s="13"/>
      <c r="T5916" s="13"/>
    </row>
    <row r="5917" spans="19:20" x14ac:dyDescent="0.25">
      <c r="S5917" s="13"/>
      <c r="T5917" s="13"/>
    </row>
    <row r="5918" spans="19:20" x14ac:dyDescent="0.25">
      <c r="S5918" s="13"/>
      <c r="T5918" s="13"/>
    </row>
    <row r="5919" spans="19:20" x14ac:dyDescent="0.25">
      <c r="S5919" s="13"/>
      <c r="T5919" s="13"/>
    </row>
    <row r="5920" spans="19:20" x14ac:dyDescent="0.25">
      <c r="S5920" s="13"/>
      <c r="T5920" s="13"/>
    </row>
    <row r="5921" spans="19:20" x14ac:dyDescent="0.25">
      <c r="S5921" s="13"/>
      <c r="T5921" s="13"/>
    </row>
    <row r="5922" spans="19:20" x14ac:dyDescent="0.25">
      <c r="S5922" s="13"/>
      <c r="T5922" s="13"/>
    </row>
    <row r="5923" spans="19:20" x14ac:dyDescent="0.25">
      <c r="S5923" s="13"/>
      <c r="T5923" s="13"/>
    </row>
    <row r="5924" spans="19:20" x14ac:dyDescent="0.25">
      <c r="S5924" s="13"/>
      <c r="T5924" s="13"/>
    </row>
    <row r="5925" spans="19:20" x14ac:dyDescent="0.25">
      <c r="S5925" s="13"/>
      <c r="T5925" s="13"/>
    </row>
    <row r="5926" spans="19:20" x14ac:dyDescent="0.25">
      <c r="S5926" s="13"/>
      <c r="T5926" s="13"/>
    </row>
    <row r="5927" spans="19:20" x14ac:dyDescent="0.25">
      <c r="S5927" s="13"/>
      <c r="T5927" s="13"/>
    </row>
    <row r="5928" spans="19:20" x14ac:dyDescent="0.25">
      <c r="S5928" s="13"/>
      <c r="T5928" s="13"/>
    </row>
    <row r="5929" spans="19:20" x14ac:dyDescent="0.25">
      <c r="S5929" s="13"/>
      <c r="T5929" s="13"/>
    </row>
    <row r="5930" spans="19:20" x14ac:dyDescent="0.25">
      <c r="S5930" s="13"/>
      <c r="T5930" s="13"/>
    </row>
    <row r="5931" spans="19:20" x14ac:dyDescent="0.25">
      <c r="S5931" s="13"/>
      <c r="T5931" s="13"/>
    </row>
    <row r="5932" spans="19:20" x14ac:dyDescent="0.25">
      <c r="S5932" s="13"/>
      <c r="T5932" s="13"/>
    </row>
    <row r="5933" spans="19:20" x14ac:dyDescent="0.25">
      <c r="S5933" s="13"/>
      <c r="T5933" s="13"/>
    </row>
    <row r="5934" spans="19:20" x14ac:dyDescent="0.25">
      <c r="S5934" s="13"/>
      <c r="T5934" s="13"/>
    </row>
    <row r="5935" spans="19:20" x14ac:dyDescent="0.25">
      <c r="S5935" s="13"/>
      <c r="T5935" s="13"/>
    </row>
    <row r="5936" spans="19:20" x14ac:dyDescent="0.25">
      <c r="S5936" s="13"/>
      <c r="T5936" s="13"/>
    </row>
    <row r="5937" spans="19:20" x14ac:dyDescent="0.25">
      <c r="S5937" s="13"/>
      <c r="T5937" s="13"/>
    </row>
    <row r="5938" spans="19:20" x14ac:dyDescent="0.25">
      <c r="S5938" s="13"/>
      <c r="T5938" s="13"/>
    </row>
    <row r="5939" spans="19:20" x14ac:dyDescent="0.25">
      <c r="S5939" s="13"/>
      <c r="T5939" s="13"/>
    </row>
    <row r="5940" spans="19:20" x14ac:dyDescent="0.25">
      <c r="S5940" s="13"/>
      <c r="T5940" s="13"/>
    </row>
    <row r="5941" spans="19:20" x14ac:dyDescent="0.25">
      <c r="S5941" s="13"/>
      <c r="T5941" s="13"/>
    </row>
    <row r="5942" spans="19:20" x14ac:dyDescent="0.25">
      <c r="S5942" s="13"/>
      <c r="T5942" s="13"/>
    </row>
    <row r="5943" spans="19:20" x14ac:dyDescent="0.25">
      <c r="S5943" s="13"/>
      <c r="T5943" s="13"/>
    </row>
    <row r="5944" spans="19:20" x14ac:dyDescent="0.25">
      <c r="S5944" s="13"/>
      <c r="T5944" s="13"/>
    </row>
    <row r="5945" spans="19:20" x14ac:dyDescent="0.25">
      <c r="S5945" s="13"/>
      <c r="T5945" s="13"/>
    </row>
    <row r="5946" spans="19:20" x14ac:dyDescent="0.25">
      <c r="S5946" s="13"/>
      <c r="T5946" s="13"/>
    </row>
    <row r="5947" spans="19:20" x14ac:dyDescent="0.25">
      <c r="S5947" s="13"/>
      <c r="T5947" s="13"/>
    </row>
    <row r="5948" spans="19:20" x14ac:dyDescent="0.25">
      <c r="S5948" s="13"/>
      <c r="T5948" s="13"/>
    </row>
    <row r="5949" spans="19:20" x14ac:dyDescent="0.25">
      <c r="S5949" s="13"/>
      <c r="T5949" s="13"/>
    </row>
    <row r="5950" spans="19:20" x14ac:dyDescent="0.25">
      <c r="S5950" s="13"/>
      <c r="T5950" s="13"/>
    </row>
    <row r="5951" spans="19:20" x14ac:dyDescent="0.25">
      <c r="S5951" s="13"/>
      <c r="T5951" s="13"/>
    </row>
    <row r="5952" spans="19:20" x14ac:dyDescent="0.25">
      <c r="S5952" s="13"/>
      <c r="T5952" s="13"/>
    </row>
    <row r="5953" spans="19:20" x14ac:dyDescent="0.25">
      <c r="S5953" s="13"/>
      <c r="T5953" s="13"/>
    </row>
    <row r="5954" spans="19:20" x14ac:dyDescent="0.25">
      <c r="S5954" s="13"/>
      <c r="T5954" s="13"/>
    </row>
    <row r="5955" spans="19:20" x14ac:dyDescent="0.25">
      <c r="S5955" s="13"/>
      <c r="T5955" s="13"/>
    </row>
    <row r="5956" spans="19:20" x14ac:dyDescent="0.25">
      <c r="S5956" s="13"/>
      <c r="T5956" s="13"/>
    </row>
    <row r="5957" spans="19:20" x14ac:dyDescent="0.25">
      <c r="S5957" s="13"/>
      <c r="T5957" s="13"/>
    </row>
    <row r="5958" spans="19:20" x14ac:dyDescent="0.25">
      <c r="S5958" s="13"/>
      <c r="T5958" s="13"/>
    </row>
    <row r="5959" spans="19:20" x14ac:dyDescent="0.25">
      <c r="S5959" s="13"/>
      <c r="T5959" s="13"/>
    </row>
    <row r="5960" spans="19:20" x14ac:dyDescent="0.25">
      <c r="S5960" s="13"/>
      <c r="T5960" s="13"/>
    </row>
    <row r="5961" spans="19:20" x14ac:dyDescent="0.25">
      <c r="S5961" s="13"/>
      <c r="T5961" s="13"/>
    </row>
    <row r="5962" spans="19:20" x14ac:dyDescent="0.25">
      <c r="S5962" s="13"/>
      <c r="T5962" s="13"/>
    </row>
    <row r="5963" spans="19:20" x14ac:dyDescent="0.25">
      <c r="S5963" s="13"/>
      <c r="T5963" s="13"/>
    </row>
    <row r="5964" spans="19:20" x14ac:dyDescent="0.25">
      <c r="S5964" s="13"/>
      <c r="T5964" s="13"/>
    </row>
    <row r="5965" spans="19:20" x14ac:dyDescent="0.25">
      <c r="S5965" s="13"/>
      <c r="T5965" s="13"/>
    </row>
    <row r="5966" spans="19:20" x14ac:dyDescent="0.25">
      <c r="S5966" s="13"/>
      <c r="T5966" s="13"/>
    </row>
    <row r="5967" spans="19:20" x14ac:dyDescent="0.25">
      <c r="S5967" s="13"/>
      <c r="T5967" s="13"/>
    </row>
    <row r="5968" spans="19:20" x14ac:dyDescent="0.25">
      <c r="S5968" s="13"/>
      <c r="T5968" s="13"/>
    </row>
    <row r="5969" spans="19:20" x14ac:dyDescent="0.25">
      <c r="S5969" s="13"/>
      <c r="T5969" s="13"/>
    </row>
    <row r="5970" spans="19:20" x14ac:dyDescent="0.25">
      <c r="S5970" s="13"/>
      <c r="T5970" s="13"/>
    </row>
    <row r="5971" spans="19:20" x14ac:dyDescent="0.25">
      <c r="S5971" s="13"/>
      <c r="T5971" s="13"/>
    </row>
    <row r="5972" spans="19:20" x14ac:dyDescent="0.25">
      <c r="S5972" s="13"/>
      <c r="T5972" s="13"/>
    </row>
    <row r="5973" spans="19:20" x14ac:dyDescent="0.25">
      <c r="S5973" s="13"/>
      <c r="T5973" s="13"/>
    </row>
    <row r="5974" spans="19:20" x14ac:dyDescent="0.25">
      <c r="S5974" s="13"/>
      <c r="T5974" s="13"/>
    </row>
    <row r="5975" spans="19:20" x14ac:dyDescent="0.25">
      <c r="S5975" s="13"/>
      <c r="T5975" s="13"/>
    </row>
    <row r="5976" spans="19:20" x14ac:dyDescent="0.25">
      <c r="S5976" s="13"/>
      <c r="T5976" s="13"/>
    </row>
    <row r="5977" spans="19:20" x14ac:dyDescent="0.25">
      <c r="S5977" s="13"/>
      <c r="T5977" s="13"/>
    </row>
    <row r="5978" spans="19:20" x14ac:dyDescent="0.25">
      <c r="S5978" s="13"/>
      <c r="T5978" s="13"/>
    </row>
    <row r="5979" spans="19:20" x14ac:dyDescent="0.25">
      <c r="S5979" s="13"/>
      <c r="T5979" s="13"/>
    </row>
    <row r="5980" spans="19:20" x14ac:dyDescent="0.25">
      <c r="S5980" s="13"/>
      <c r="T5980" s="13"/>
    </row>
    <row r="5981" spans="19:20" x14ac:dyDescent="0.25">
      <c r="S5981" s="13"/>
      <c r="T5981" s="13"/>
    </row>
    <row r="5982" spans="19:20" x14ac:dyDescent="0.25">
      <c r="S5982" s="13"/>
      <c r="T5982" s="13"/>
    </row>
    <row r="5983" spans="19:20" x14ac:dyDescent="0.25">
      <c r="S5983" s="13"/>
      <c r="T5983" s="13"/>
    </row>
    <row r="5984" spans="19:20" x14ac:dyDescent="0.25">
      <c r="S5984" s="13"/>
      <c r="T5984" s="13"/>
    </row>
    <row r="5985" spans="19:20" x14ac:dyDescent="0.25">
      <c r="S5985" s="13"/>
      <c r="T5985" s="13"/>
    </row>
    <row r="5986" spans="19:20" x14ac:dyDescent="0.25">
      <c r="S5986" s="13"/>
      <c r="T5986" s="13"/>
    </row>
    <row r="5987" spans="19:20" x14ac:dyDescent="0.25">
      <c r="S5987" s="13"/>
      <c r="T5987" s="13"/>
    </row>
    <row r="5988" spans="19:20" x14ac:dyDescent="0.25">
      <c r="S5988" s="13"/>
      <c r="T5988" s="13"/>
    </row>
    <row r="5989" spans="19:20" x14ac:dyDescent="0.25">
      <c r="S5989" s="13"/>
      <c r="T5989" s="13"/>
    </row>
    <row r="5990" spans="19:20" x14ac:dyDescent="0.25">
      <c r="S5990" s="13"/>
      <c r="T5990" s="13"/>
    </row>
    <row r="5991" spans="19:20" x14ac:dyDescent="0.25">
      <c r="S5991" s="13"/>
      <c r="T5991" s="13"/>
    </row>
    <row r="5992" spans="19:20" x14ac:dyDescent="0.25">
      <c r="S5992" s="13"/>
      <c r="T5992" s="13"/>
    </row>
    <row r="5993" spans="19:20" x14ac:dyDescent="0.25">
      <c r="S5993" s="13"/>
      <c r="T5993" s="13"/>
    </row>
    <row r="5994" spans="19:20" x14ac:dyDescent="0.25">
      <c r="S5994" s="13"/>
      <c r="T5994" s="13"/>
    </row>
    <row r="5995" spans="19:20" x14ac:dyDescent="0.25">
      <c r="S5995" s="13"/>
      <c r="T5995" s="13"/>
    </row>
    <row r="5996" spans="19:20" x14ac:dyDescent="0.25">
      <c r="S5996" s="13"/>
      <c r="T5996" s="13"/>
    </row>
    <row r="5997" spans="19:20" x14ac:dyDescent="0.25">
      <c r="S5997" s="13"/>
      <c r="T5997" s="13"/>
    </row>
    <row r="5998" spans="19:20" x14ac:dyDescent="0.25">
      <c r="S5998" s="13"/>
      <c r="T5998" s="13"/>
    </row>
    <row r="5999" spans="19:20" x14ac:dyDescent="0.25">
      <c r="S5999" s="13"/>
      <c r="T5999" s="13"/>
    </row>
    <row r="6000" spans="19:20" x14ac:dyDescent="0.25">
      <c r="S6000" s="13"/>
      <c r="T6000" s="13"/>
    </row>
    <row r="6001" spans="19:20" x14ac:dyDescent="0.25">
      <c r="S6001" s="13"/>
      <c r="T6001" s="13"/>
    </row>
    <row r="6002" spans="19:20" x14ac:dyDescent="0.25">
      <c r="S6002" s="13"/>
      <c r="T6002" s="13"/>
    </row>
    <row r="6003" spans="19:20" x14ac:dyDescent="0.25">
      <c r="S6003" s="13"/>
      <c r="T6003" s="13"/>
    </row>
    <row r="6004" spans="19:20" x14ac:dyDescent="0.25">
      <c r="S6004" s="13"/>
      <c r="T6004" s="13"/>
    </row>
    <row r="6005" spans="19:20" x14ac:dyDescent="0.25">
      <c r="S6005" s="13"/>
      <c r="T6005" s="13"/>
    </row>
    <row r="6006" spans="19:20" x14ac:dyDescent="0.25">
      <c r="S6006" s="13"/>
      <c r="T6006" s="13"/>
    </row>
    <row r="6007" spans="19:20" x14ac:dyDescent="0.25">
      <c r="S6007" s="13"/>
      <c r="T6007" s="13"/>
    </row>
    <row r="6008" spans="19:20" x14ac:dyDescent="0.25">
      <c r="S6008" s="13"/>
      <c r="T6008" s="13"/>
    </row>
    <row r="6009" spans="19:20" x14ac:dyDescent="0.25">
      <c r="S6009" s="13"/>
      <c r="T6009" s="13"/>
    </row>
    <row r="6010" spans="19:20" x14ac:dyDescent="0.25">
      <c r="S6010" s="13"/>
      <c r="T6010" s="13"/>
    </row>
    <row r="6011" spans="19:20" x14ac:dyDescent="0.25">
      <c r="S6011" s="13"/>
      <c r="T6011" s="13"/>
    </row>
    <row r="6012" spans="19:20" x14ac:dyDescent="0.25">
      <c r="S6012" s="13"/>
      <c r="T6012" s="13"/>
    </row>
    <row r="6013" spans="19:20" x14ac:dyDescent="0.25">
      <c r="S6013" s="13"/>
      <c r="T6013" s="13"/>
    </row>
    <row r="6014" spans="19:20" x14ac:dyDescent="0.25">
      <c r="S6014" s="13"/>
      <c r="T6014" s="13"/>
    </row>
    <row r="6015" spans="19:20" x14ac:dyDescent="0.25">
      <c r="S6015" s="13"/>
      <c r="T6015" s="13"/>
    </row>
    <row r="6016" spans="19:20" x14ac:dyDescent="0.25">
      <c r="S6016" s="13"/>
      <c r="T6016" s="13"/>
    </row>
    <row r="6017" spans="19:20" x14ac:dyDescent="0.25">
      <c r="S6017" s="13"/>
      <c r="T6017" s="13"/>
    </row>
    <row r="6018" spans="19:20" x14ac:dyDescent="0.25">
      <c r="S6018" s="13"/>
      <c r="T6018" s="13"/>
    </row>
    <row r="6019" spans="19:20" x14ac:dyDescent="0.25">
      <c r="S6019" s="13"/>
      <c r="T6019" s="13"/>
    </row>
    <row r="6020" spans="19:20" x14ac:dyDescent="0.25">
      <c r="S6020" s="13"/>
      <c r="T6020" s="13"/>
    </row>
    <row r="6021" spans="19:20" x14ac:dyDescent="0.25">
      <c r="S6021" s="13"/>
      <c r="T6021" s="13"/>
    </row>
    <row r="6022" spans="19:20" x14ac:dyDescent="0.25">
      <c r="S6022" s="13"/>
      <c r="T6022" s="13"/>
    </row>
    <row r="6023" spans="19:20" x14ac:dyDescent="0.25">
      <c r="S6023" s="13"/>
      <c r="T6023" s="13"/>
    </row>
    <row r="6024" spans="19:20" x14ac:dyDescent="0.25">
      <c r="S6024" s="13"/>
      <c r="T6024" s="13"/>
    </row>
    <row r="6025" spans="19:20" x14ac:dyDescent="0.25">
      <c r="S6025" s="13"/>
      <c r="T6025" s="13"/>
    </row>
    <row r="6026" spans="19:20" x14ac:dyDescent="0.25">
      <c r="S6026" s="13"/>
      <c r="T6026" s="13"/>
    </row>
    <row r="6027" spans="19:20" x14ac:dyDescent="0.25">
      <c r="S6027" s="13"/>
      <c r="T6027" s="13"/>
    </row>
    <row r="6028" spans="19:20" x14ac:dyDescent="0.25">
      <c r="S6028" s="13"/>
      <c r="T6028" s="13"/>
    </row>
    <row r="6029" spans="19:20" x14ac:dyDescent="0.25">
      <c r="S6029" s="13"/>
      <c r="T6029" s="13"/>
    </row>
    <row r="6030" spans="19:20" x14ac:dyDescent="0.25">
      <c r="S6030" s="13"/>
      <c r="T6030" s="13"/>
    </row>
    <row r="6031" spans="19:20" x14ac:dyDescent="0.25">
      <c r="S6031" s="13"/>
      <c r="T6031" s="13"/>
    </row>
    <row r="6032" spans="19:20" x14ac:dyDescent="0.25">
      <c r="S6032" s="13"/>
      <c r="T6032" s="13"/>
    </row>
    <row r="6033" spans="19:20" x14ac:dyDescent="0.25">
      <c r="S6033" s="13"/>
      <c r="T6033" s="13"/>
    </row>
    <row r="6034" spans="19:20" x14ac:dyDescent="0.25">
      <c r="S6034" s="13"/>
      <c r="T6034" s="13"/>
    </row>
    <row r="6035" spans="19:20" x14ac:dyDescent="0.25">
      <c r="S6035" s="13"/>
      <c r="T6035" s="13"/>
    </row>
    <row r="6036" spans="19:20" x14ac:dyDescent="0.25">
      <c r="S6036" s="13"/>
      <c r="T6036" s="13"/>
    </row>
    <row r="6037" spans="19:20" x14ac:dyDescent="0.25">
      <c r="S6037" s="13"/>
      <c r="T6037" s="13"/>
    </row>
    <row r="6038" spans="19:20" x14ac:dyDescent="0.25">
      <c r="S6038" s="13"/>
      <c r="T6038" s="13"/>
    </row>
    <row r="6039" spans="19:20" x14ac:dyDescent="0.25">
      <c r="S6039" s="13"/>
      <c r="T6039" s="13"/>
    </row>
    <row r="6040" spans="19:20" x14ac:dyDescent="0.25">
      <c r="S6040" s="13"/>
      <c r="T6040" s="13"/>
    </row>
    <row r="6041" spans="19:20" x14ac:dyDescent="0.25">
      <c r="S6041" s="13"/>
      <c r="T6041" s="13"/>
    </row>
    <row r="6042" spans="19:20" x14ac:dyDescent="0.25">
      <c r="S6042" s="13"/>
      <c r="T6042" s="13"/>
    </row>
    <row r="6043" spans="19:20" x14ac:dyDescent="0.25">
      <c r="S6043" s="13"/>
      <c r="T6043" s="13"/>
    </row>
    <row r="6044" spans="19:20" x14ac:dyDescent="0.25">
      <c r="S6044" s="13"/>
      <c r="T6044" s="13"/>
    </row>
    <row r="6045" spans="19:20" x14ac:dyDescent="0.25">
      <c r="S6045" s="13"/>
      <c r="T6045" s="13"/>
    </row>
    <row r="6046" spans="19:20" x14ac:dyDescent="0.25">
      <c r="S6046" s="13"/>
      <c r="T6046" s="13"/>
    </row>
    <row r="6047" spans="19:20" x14ac:dyDescent="0.25">
      <c r="S6047" s="13"/>
      <c r="T6047" s="13"/>
    </row>
    <row r="6048" spans="19:20" x14ac:dyDescent="0.25">
      <c r="S6048" s="13"/>
      <c r="T6048" s="13"/>
    </row>
    <row r="6049" spans="19:20" x14ac:dyDescent="0.25">
      <c r="S6049" s="13"/>
      <c r="T6049" s="13"/>
    </row>
    <row r="6050" spans="19:20" x14ac:dyDescent="0.25">
      <c r="S6050" s="13"/>
      <c r="T6050" s="13"/>
    </row>
    <row r="6051" spans="19:20" x14ac:dyDescent="0.25">
      <c r="S6051" s="13"/>
      <c r="T6051" s="13"/>
    </row>
    <row r="6052" spans="19:20" x14ac:dyDescent="0.25">
      <c r="S6052" s="13"/>
      <c r="T6052" s="13"/>
    </row>
    <row r="6053" spans="19:20" x14ac:dyDescent="0.25">
      <c r="S6053" s="13"/>
      <c r="T6053" s="13"/>
    </row>
    <row r="6054" spans="19:20" x14ac:dyDescent="0.25">
      <c r="S6054" s="13"/>
      <c r="T6054" s="13"/>
    </row>
    <row r="6055" spans="19:20" x14ac:dyDescent="0.25">
      <c r="S6055" s="13"/>
      <c r="T6055" s="13"/>
    </row>
    <row r="6056" spans="19:20" x14ac:dyDescent="0.25">
      <c r="S6056" s="13"/>
      <c r="T6056" s="13"/>
    </row>
    <row r="6057" spans="19:20" x14ac:dyDescent="0.25">
      <c r="S6057" s="13"/>
      <c r="T6057" s="13"/>
    </row>
    <row r="6058" spans="19:20" x14ac:dyDescent="0.25">
      <c r="S6058" s="13"/>
      <c r="T6058" s="13"/>
    </row>
    <row r="6059" spans="19:20" x14ac:dyDescent="0.25">
      <c r="S6059" s="13"/>
      <c r="T6059" s="13"/>
    </row>
    <row r="6060" spans="19:20" x14ac:dyDescent="0.25">
      <c r="S6060" s="13"/>
      <c r="T6060" s="13"/>
    </row>
    <row r="6061" spans="19:20" x14ac:dyDescent="0.25">
      <c r="S6061" s="13"/>
      <c r="T6061" s="13"/>
    </row>
    <row r="6062" spans="19:20" x14ac:dyDescent="0.25">
      <c r="S6062" s="13"/>
      <c r="T6062" s="13"/>
    </row>
    <row r="6063" spans="19:20" x14ac:dyDescent="0.25">
      <c r="S6063" s="13"/>
      <c r="T6063" s="13"/>
    </row>
    <row r="6064" spans="19:20" x14ac:dyDescent="0.25">
      <c r="S6064" s="13"/>
      <c r="T6064" s="13"/>
    </row>
    <row r="6065" spans="19:20" x14ac:dyDescent="0.25">
      <c r="S6065" s="13"/>
      <c r="T6065" s="13"/>
    </row>
    <row r="6066" spans="19:20" x14ac:dyDescent="0.25">
      <c r="S6066" s="13"/>
      <c r="T6066" s="13"/>
    </row>
    <row r="6067" spans="19:20" x14ac:dyDescent="0.25">
      <c r="S6067" s="13"/>
      <c r="T6067" s="13"/>
    </row>
    <row r="6068" spans="19:20" x14ac:dyDescent="0.25">
      <c r="S6068" s="13"/>
      <c r="T6068" s="13"/>
    </row>
    <row r="6069" spans="19:20" x14ac:dyDescent="0.25">
      <c r="S6069" s="13"/>
      <c r="T6069" s="13"/>
    </row>
    <row r="6070" spans="19:20" x14ac:dyDescent="0.25">
      <c r="S6070" s="13"/>
      <c r="T6070" s="13"/>
    </row>
    <row r="6071" spans="19:20" x14ac:dyDescent="0.25">
      <c r="S6071" s="13"/>
      <c r="T6071" s="13"/>
    </row>
    <row r="6072" spans="19:20" x14ac:dyDescent="0.25">
      <c r="S6072" s="13"/>
      <c r="T6072" s="13"/>
    </row>
    <row r="6073" spans="19:20" x14ac:dyDescent="0.25">
      <c r="S6073" s="13"/>
      <c r="T6073" s="13"/>
    </row>
    <row r="6074" spans="19:20" x14ac:dyDescent="0.25">
      <c r="S6074" s="13"/>
      <c r="T6074" s="13"/>
    </row>
    <row r="6075" spans="19:20" x14ac:dyDescent="0.25">
      <c r="S6075" s="13"/>
      <c r="T6075" s="13"/>
    </row>
    <row r="6076" spans="19:20" x14ac:dyDescent="0.25">
      <c r="S6076" s="13"/>
      <c r="T6076" s="13"/>
    </row>
    <row r="6077" spans="19:20" x14ac:dyDescent="0.25">
      <c r="S6077" s="13"/>
      <c r="T6077" s="13"/>
    </row>
    <row r="6078" spans="19:20" x14ac:dyDescent="0.25">
      <c r="S6078" s="13"/>
      <c r="T6078" s="13"/>
    </row>
    <row r="6079" spans="19:20" x14ac:dyDescent="0.25">
      <c r="S6079" s="13"/>
      <c r="T6079" s="13"/>
    </row>
    <row r="6080" spans="19:20" x14ac:dyDescent="0.25">
      <c r="S6080" s="13"/>
      <c r="T6080" s="13"/>
    </row>
    <row r="6081" spans="19:20" x14ac:dyDescent="0.25">
      <c r="S6081" s="13"/>
      <c r="T6081" s="13"/>
    </row>
    <row r="6082" spans="19:20" x14ac:dyDescent="0.25">
      <c r="S6082" s="13"/>
      <c r="T6082" s="13"/>
    </row>
    <row r="6083" spans="19:20" x14ac:dyDescent="0.25">
      <c r="S6083" s="13"/>
      <c r="T6083" s="13"/>
    </row>
    <row r="6084" spans="19:20" x14ac:dyDescent="0.25">
      <c r="S6084" s="13"/>
      <c r="T6084" s="13"/>
    </row>
    <row r="6085" spans="19:20" x14ac:dyDescent="0.25">
      <c r="S6085" s="13"/>
      <c r="T6085" s="13"/>
    </row>
    <row r="6086" spans="19:20" x14ac:dyDescent="0.25">
      <c r="S6086" s="13"/>
      <c r="T6086" s="13"/>
    </row>
    <row r="6087" spans="19:20" x14ac:dyDescent="0.25">
      <c r="S6087" s="13"/>
      <c r="T6087" s="13"/>
    </row>
    <row r="6088" spans="19:20" x14ac:dyDescent="0.25">
      <c r="S6088" s="13"/>
      <c r="T6088" s="13"/>
    </row>
    <row r="6089" spans="19:20" x14ac:dyDescent="0.25">
      <c r="S6089" s="13"/>
      <c r="T6089" s="13"/>
    </row>
    <row r="6090" spans="19:20" x14ac:dyDescent="0.25">
      <c r="S6090" s="13"/>
      <c r="T6090" s="13"/>
    </row>
    <row r="6091" spans="19:20" x14ac:dyDescent="0.25">
      <c r="S6091" s="13"/>
      <c r="T6091" s="13"/>
    </row>
    <row r="6092" spans="19:20" x14ac:dyDescent="0.25">
      <c r="S6092" s="13"/>
      <c r="T6092" s="13"/>
    </row>
    <row r="6093" spans="19:20" x14ac:dyDescent="0.25">
      <c r="S6093" s="13"/>
      <c r="T6093" s="13"/>
    </row>
    <row r="6094" spans="19:20" x14ac:dyDescent="0.25">
      <c r="S6094" s="13"/>
      <c r="T6094" s="13"/>
    </row>
    <row r="6095" spans="19:20" x14ac:dyDescent="0.25">
      <c r="S6095" s="13"/>
      <c r="T6095" s="13"/>
    </row>
    <row r="6096" spans="19:20" x14ac:dyDescent="0.25">
      <c r="S6096" s="13"/>
      <c r="T6096" s="13"/>
    </row>
    <row r="6097" spans="19:20" x14ac:dyDescent="0.25">
      <c r="S6097" s="13"/>
      <c r="T6097" s="13"/>
    </row>
    <row r="6098" spans="19:20" x14ac:dyDescent="0.25">
      <c r="S6098" s="13"/>
      <c r="T6098" s="13"/>
    </row>
    <row r="6099" spans="19:20" x14ac:dyDescent="0.25">
      <c r="S6099" s="13"/>
      <c r="T6099" s="13"/>
    </row>
    <row r="6100" spans="19:20" x14ac:dyDescent="0.25">
      <c r="S6100" s="13"/>
      <c r="T6100" s="13"/>
    </row>
    <row r="6101" spans="19:20" x14ac:dyDescent="0.25">
      <c r="S6101" s="13"/>
      <c r="T6101" s="13"/>
    </row>
    <row r="6102" spans="19:20" x14ac:dyDescent="0.25">
      <c r="S6102" s="13"/>
      <c r="T6102" s="13"/>
    </row>
    <row r="6103" spans="19:20" x14ac:dyDescent="0.25">
      <c r="S6103" s="13"/>
      <c r="T6103" s="13"/>
    </row>
    <row r="6104" spans="19:20" x14ac:dyDescent="0.25">
      <c r="S6104" s="13"/>
      <c r="T6104" s="13"/>
    </row>
    <row r="6105" spans="19:20" x14ac:dyDescent="0.25">
      <c r="S6105" s="13"/>
      <c r="T6105" s="13"/>
    </row>
    <row r="6106" spans="19:20" x14ac:dyDescent="0.25">
      <c r="S6106" s="13"/>
      <c r="T6106" s="13"/>
    </row>
    <row r="6107" spans="19:20" x14ac:dyDescent="0.25">
      <c r="S6107" s="13"/>
      <c r="T6107" s="13"/>
    </row>
    <row r="6108" spans="19:20" x14ac:dyDescent="0.25">
      <c r="S6108" s="13"/>
      <c r="T6108" s="13"/>
    </row>
    <row r="6109" spans="19:20" x14ac:dyDescent="0.25">
      <c r="S6109" s="13"/>
      <c r="T6109" s="13"/>
    </row>
    <row r="6110" spans="19:20" x14ac:dyDescent="0.25">
      <c r="S6110" s="13"/>
      <c r="T6110" s="13"/>
    </row>
    <row r="6111" spans="19:20" x14ac:dyDescent="0.25">
      <c r="S6111" s="13"/>
      <c r="T6111" s="13"/>
    </row>
    <row r="6112" spans="19:20" x14ac:dyDescent="0.25">
      <c r="S6112" s="13"/>
      <c r="T6112" s="13"/>
    </row>
    <row r="6113" spans="19:20" x14ac:dyDescent="0.25">
      <c r="S6113" s="13"/>
      <c r="T6113" s="13"/>
    </row>
    <row r="6114" spans="19:20" x14ac:dyDescent="0.25">
      <c r="S6114" s="13"/>
      <c r="T6114" s="13"/>
    </row>
    <row r="6115" spans="19:20" x14ac:dyDescent="0.25">
      <c r="S6115" s="13"/>
      <c r="T6115" s="13"/>
    </row>
    <row r="6116" spans="19:20" x14ac:dyDescent="0.25">
      <c r="S6116" s="13"/>
      <c r="T6116" s="13"/>
    </row>
    <row r="6117" spans="19:20" x14ac:dyDescent="0.25">
      <c r="S6117" s="13"/>
      <c r="T6117" s="13"/>
    </row>
    <row r="6118" spans="19:20" x14ac:dyDescent="0.25">
      <c r="S6118" s="13"/>
      <c r="T6118" s="13"/>
    </row>
    <row r="6119" spans="19:20" x14ac:dyDescent="0.25">
      <c r="S6119" s="13"/>
      <c r="T6119" s="13"/>
    </row>
    <row r="6120" spans="19:20" x14ac:dyDescent="0.25">
      <c r="S6120" s="13"/>
      <c r="T6120" s="13"/>
    </row>
    <row r="6121" spans="19:20" x14ac:dyDescent="0.25">
      <c r="S6121" s="13"/>
      <c r="T6121" s="13"/>
    </row>
    <row r="6122" spans="19:20" x14ac:dyDescent="0.25">
      <c r="S6122" s="13"/>
      <c r="T6122" s="13"/>
    </row>
    <row r="6123" spans="19:20" x14ac:dyDescent="0.25">
      <c r="S6123" s="13"/>
      <c r="T6123" s="13"/>
    </row>
    <row r="6124" spans="19:20" x14ac:dyDescent="0.25">
      <c r="S6124" s="13"/>
      <c r="T6124" s="13"/>
    </row>
    <row r="6125" spans="19:20" x14ac:dyDescent="0.25">
      <c r="S6125" s="13"/>
      <c r="T6125" s="13"/>
    </row>
    <row r="6126" spans="19:20" x14ac:dyDescent="0.25">
      <c r="S6126" s="13"/>
      <c r="T6126" s="13"/>
    </row>
    <row r="6127" spans="19:20" x14ac:dyDescent="0.25">
      <c r="S6127" s="13"/>
      <c r="T6127" s="13"/>
    </row>
    <row r="6128" spans="19:20" x14ac:dyDescent="0.25">
      <c r="S6128" s="13"/>
      <c r="T6128" s="13"/>
    </row>
    <row r="6129" spans="19:20" x14ac:dyDescent="0.25">
      <c r="S6129" s="13"/>
      <c r="T6129" s="13"/>
    </row>
    <row r="6130" spans="19:20" x14ac:dyDescent="0.25">
      <c r="S6130" s="13"/>
      <c r="T6130" s="13"/>
    </row>
    <row r="6131" spans="19:20" x14ac:dyDescent="0.25">
      <c r="S6131" s="13"/>
      <c r="T6131" s="13"/>
    </row>
    <row r="6132" spans="19:20" x14ac:dyDescent="0.25">
      <c r="S6132" s="13"/>
      <c r="T6132" s="13"/>
    </row>
    <row r="6133" spans="19:20" x14ac:dyDescent="0.25">
      <c r="S6133" s="13"/>
      <c r="T6133" s="13"/>
    </row>
    <row r="6134" spans="19:20" x14ac:dyDescent="0.25">
      <c r="S6134" s="13"/>
      <c r="T6134" s="13"/>
    </row>
    <row r="6135" spans="19:20" x14ac:dyDescent="0.25">
      <c r="S6135" s="13"/>
      <c r="T6135" s="13"/>
    </row>
    <row r="6136" spans="19:20" x14ac:dyDescent="0.25">
      <c r="S6136" s="13"/>
      <c r="T6136" s="13"/>
    </row>
    <row r="6137" spans="19:20" x14ac:dyDescent="0.25">
      <c r="S6137" s="13"/>
      <c r="T6137" s="13"/>
    </row>
    <row r="6138" spans="19:20" x14ac:dyDescent="0.25">
      <c r="S6138" s="13"/>
      <c r="T6138" s="13"/>
    </row>
    <row r="6139" spans="19:20" x14ac:dyDescent="0.25">
      <c r="S6139" s="13"/>
      <c r="T6139" s="13"/>
    </row>
    <row r="6140" spans="19:20" x14ac:dyDescent="0.25">
      <c r="S6140" s="13"/>
      <c r="T6140" s="13"/>
    </row>
    <row r="6141" spans="19:20" x14ac:dyDescent="0.25">
      <c r="S6141" s="13"/>
      <c r="T6141" s="13"/>
    </row>
    <row r="6142" spans="19:20" x14ac:dyDescent="0.25">
      <c r="S6142" s="13"/>
      <c r="T6142" s="13"/>
    </row>
    <row r="6143" spans="19:20" x14ac:dyDescent="0.25">
      <c r="S6143" s="13"/>
      <c r="T6143" s="13"/>
    </row>
    <row r="6144" spans="19:20" x14ac:dyDescent="0.25">
      <c r="S6144" s="13"/>
      <c r="T6144" s="13"/>
    </row>
    <row r="6145" spans="19:20" x14ac:dyDescent="0.25">
      <c r="S6145" s="13"/>
      <c r="T6145" s="13"/>
    </row>
    <row r="6146" spans="19:20" x14ac:dyDescent="0.25">
      <c r="S6146" s="13"/>
      <c r="T6146" s="13"/>
    </row>
    <row r="6147" spans="19:20" x14ac:dyDescent="0.25">
      <c r="S6147" s="13"/>
      <c r="T6147" s="13"/>
    </row>
    <row r="6148" spans="19:20" x14ac:dyDescent="0.25">
      <c r="S6148" s="13"/>
      <c r="T6148" s="13"/>
    </row>
    <row r="6149" spans="19:20" x14ac:dyDescent="0.25">
      <c r="S6149" s="13"/>
      <c r="T6149" s="13"/>
    </row>
    <row r="6150" spans="19:20" x14ac:dyDescent="0.25">
      <c r="S6150" s="13"/>
      <c r="T6150" s="13"/>
    </row>
    <row r="6151" spans="19:20" x14ac:dyDescent="0.25">
      <c r="S6151" s="13"/>
      <c r="T6151" s="13"/>
    </row>
    <row r="6152" spans="19:20" x14ac:dyDescent="0.25">
      <c r="S6152" s="13"/>
      <c r="T6152" s="13"/>
    </row>
    <row r="6153" spans="19:20" x14ac:dyDescent="0.25">
      <c r="S6153" s="13"/>
      <c r="T6153" s="13"/>
    </row>
    <row r="6154" spans="19:20" x14ac:dyDescent="0.25">
      <c r="S6154" s="13"/>
      <c r="T6154" s="13"/>
    </row>
    <row r="6155" spans="19:20" x14ac:dyDescent="0.25">
      <c r="S6155" s="13"/>
      <c r="T6155" s="13"/>
    </row>
    <row r="6156" spans="19:20" x14ac:dyDescent="0.25">
      <c r="S6156" s="13"/>
      <c r="T6156" s="13"/>
    </row>
    <row r="6157" spans="19:20" x14ac:dyDescent="0.25">
      <c r="S6157" s="13"/>
      <c r="T6157" s="13"/>
    </row>
    <row r="6158" spans="19:20" x14ac:dyDescent="0.25">
      <c r="S6158" s="13"/>
      <c r="T6158" s="13"/>
    </row>
    <row r="6159" spans="19:20" x14ac:dyDescent="0.25">
      <c r="S6159" s="13"/>
      <c r="T6159" s="13"/>
    </row>
    <row r="6160" spans="19:20" x14ac:dyDescent="0.25">
      <c r="S6160" s="13"/>
      <c r="T6160" s="13"/>
    </row>
    <row r="6161" spans="19:20" x14ac:dyDescent="0.25">
      <c r="S6161" s="13"/>
      <c r="T6161" s="13"/>
    </row>
    <row r="6162" spans="19:20" x14ac:dyDescent="0.25">
      <c r="S6162" s="13"/>
      <c r="T6162" s="13"/>
    </row>
    <row r="6163" spans="19:20" x14ac:dyDescent="0.25">
      <c r="S6163" s="13"/>
      <c r="T6163" s="13"/>
    </row>
    <row r="6164" spans="19:20" x14ac:dyDescent="0.25">
      <c r="S6164" s="13"/>
      <c r="T6164" s="13"/>
    </row>
    <row r="6165" spans="19:20" x14ac:dyDescent="0.25">
      <c r="S6165" s="13"/>
      <c r="T6165" s="13"/>
    </row>
    <row r="6166" spans="19:20" x14ac:dyDescent="0.25">
      <c r="S6166" s="13"/>
      <c r="T6166" s="13"/>
    </row>
    <row r="6167" spans="19:20" x14ac:dyDescent="0.25">
      <c r="S6167" s="13"/>
      <c r="T6167" s="13"/>
    </row>
    <row r="6168" spans="19:20" x14ac:dyDescent="0.25">
      <c r="S6168" s="13"/>
      <c r="T6168" s="13"/>
    </row>
    <row r="6169" spans="19:20" x14ac:dyDescent="0.25">
      <c r="S6169" s="13"/>
      <c r="T6169" s="13"/>
    </row>
    <row r="6170" spans="19:20" x14ac:dyDescent="0.25">
      <c r="S6170" s="13"/>
      <c r="T6170" s="13"/>
    </row>
    <row r="6171" spans="19:20" x14ac:dyDescent="0.25">
      <c r="S6171" s="13"/>
      <c r="T6171" s="13"/>
    </row>
    <row r="6172" spans="19:20" x14ac:dyDescent="0.25">
      <c r="S6172" s="13"/>
      <c r="T6172" s="13"/>
    </row>
    <row r="6173" spans="19:20" x14ac:dyDescent="0.25">
      <c r="S6173" s="13"/>
      <c r="T6173" s="13"/>
    </row>
    <row r="6174" spans="19:20" x14ac:dyDescent="0.25">
      <c r="S6174" s="13"/>
      <c r="T6174" s="13"/>
    </row>
    <row r="6175" spans="19:20" x14ac:dyDescent="0.25">
      <c r="S6175" s="13"/>
      <c r="T6175" s="13"/>
    </row>
    <row r="6176" spans="19:20" x14ac:dyDescent="0.25">
      <c r="S6176" s="13"/>
      <c r="T6176" s="13"/>
    </row>
    <row r="6177" spans="19:20" x14ac:dyDescent="0.25">
      <c r="S6177" s="13"/>
      <c r="T6177" s="13"/>
    </row>
    <row r="6178" spans="19:20" x14ac:dyDescent="0.25">
      <c r="S6178" s="13"/>
      <c r="T6178" s="13"/>
    </row>
    <row r="6179" spans="19:20" x14ac:dyDescent="0.25">
      <c r="S6179" s="13"/>
      <c r="T6179" s="13"/>
    </row>
    <row r="6180" spans="19:20" x14ac:dyDescent="0.25">
      <c r="S6180" s="13"/>
      <c r="T6180" s="13"/>
    </row>
    <row r="6181" spans="19:20" x14ac:dyDescent="0.25">
      <c r="S6181" s="13"/>
      <c r="T6181" s="13"/>
    </row>
    <row r="6182" spans="19:20" x14ac:dyDescent="0.25">
      <c r="S6182" s="13"/>
      <c r="T6182" s="13"/>
    </row>
    <row r="6183" spans="19:20" x14ac:dyDescent="0.25">
      <c r="S6183" s="13"/>
      <c r="T6183" s="13"/>
    </row>
    <row r="6184" spans="19:20" x14ac:dyDescent="0.25">
      <c r="S6184" s="13"/>
      <c r="T6184" s="13"/>
    </row>
    <row r="6185" spans="19:20" x14ac:dyDescent="0.25">
      <c r="S6185" s="13"/>
      <c r="T6185" s="13"/>
    </row>
    <row r="6186" spans="19:20" x14ac:dyDescent="0.25">
      <c r="S6186" s="13"/>
      <c r="T6186" s="13"/>
    </row>
    <row r="6187" spans="19:20" x14ac:dyDescent="0.25">
      <c r="S6187" s="13"/>
      <c r="T6187" s="13"/>
    </row>
    <row r="6188" spans="19:20" x14ac:dyDescent="0.25">
      <c r="S6188" s="13"/>
      <c r="T6188" s="13"/>
    </row>
    <row r="6189" spans="19:20" x14ac:dyDescent="0.25">
      <c r="S6189" s="13"/>
      <c r="T6189" s="13"/>
    </row>
    <row r="6190" spans="19:20" x14ac:dyDescent="0.25">
      <c r="S6190" s="13"/>
      <c r="T6190" s="13"/>
    </row>
    <row r="6191" spans="19:20" x14ac:dyDescent="0.25">
      <c r="S6191" s="13"/>
      <c r="T6191" s="13"/>
    </row>
    <row r="6192" spans="19:20" x14ac:dyDescent="0.25">
      <c r="S6192" s="13"/>
      <c r="T6192" s="13"/>
    </row>
    <row r="6193" spans="19:20" x14ac:dyDescent="0.25">
      <c r="S6193" s="13"/>
      <c r="T6193" s="13"/>
    </row>
    <row r="6194" spans="19:20" x14ac:dyDescent="0.25">
      <c r="S6194" s="13"/>
      <c r="T6194" s="13"/>
    </row>
    <row r="6195" spans="19:20" x14ac:dyDescent="0.25">
      <c r="S6195" s="13"/>
      <c r="T6195" s="13"/>
    </row>
    <row r="6196" spans="19:20" x14ac:dyDescent="0.25">
      <c r="S6196" s="13"/>
      <c r="T6196" s="13"/>
    </row>
    <row r="6197" spans="19:20" x14ac:dyDescent="0.25">
      <c r="S6197" s="13"/>
      <c r="T6197" s="13"/>
    </row>
    <row r="6198" spans="19:20" x14ac:dyDescent="0.25">
      <c r="S6198" s="13"/>
      <c r="T6198" s="13"/>
    </row>
    <row r="6199" spans="19:20" x14ac:dyDescent="0.25">
      <c r="S6199" s="13"/>
      <c r="T6199" s="13"/>
    </row>
    <row r="6200" spans="19:20" x14ac:dyDescent="0.25">
      <c r="S6200" s="13"/>
      <c r="T6200" s="13"/>
    </row>
    <row r="6201" spans="19:20" x14ac:dyDescent="0.25">
      <c r="S6201" s="13"/>
      <c r="T6201" s="13"/>
    </row>
    <row r="6202" spans="19:20" x14ac:dyDescent="0.25">
      <c r="S6202" s="13"/>
      <c r="T6202" s="13"/>
    </row>
    <row r="6203" spans="19:20" x14ac:dyDescent="0.25">
      <c r="S6203" s="13"/>
      <c r="T6203" s="13"/>
    </row>
    <row r="6204" spans="19:20" x14ac:dyDescent="0.25">
      <c r="S6204" s="13"/>
      <c r="T6204" s="13"/>
    </row>
    <row r="6205" spans="19:20" x14ac:dyDescent="0.25">
      <c r="S6205" s="13"/>
      <c r="T6205" s="13"/>
    </row>
    <row r="6206" spans="19:20" x14ac:dyDescent="0.25">
      <c r="S6206" s="13"/>
      <c r="T6206" s="13"/>
    </row>
    <row r="6207" spans="19:20" x14ac:dyDescent="0.25">
      <c r="S6207" s="13"/>
      <c r="T6207" s="13"/>
    </row>
    <row r="6208" spans="19:20" x14ac:dyDescent="0.25">
      <c r="S6208" s="13"/>
      <c r="T6208" s="13"/>
    </row>
    <row r="6209" spans="19:20" x14ac:dyDescent="0.25">
      <c r="S6209" s="13"/>
      <c r="T6209" s="13"/>
    </row>
    <row r="6210" spans="19:20" x14ac:dyDescent="0.25">
      <c r="S6210" s="13"/>
      <c r="T6210" s="13"/>
    </row>
    <row r="6211" spans="19:20" x14ac:dyDescent="0.25">
      <c r="S6211" s="13"/>
      <c r="T6211" s="13"/>
    </row>
    <row r="6212" spans="19:20" x14ac:dyDescent="0.25">
      <c r="S6212" s="13"/>
      <c r="T6212" s="13"/>
    </row>
    <row r="6213" spans="19:20" x14ac:dyDescent="0.25">
      <c r="S6213" s="13"/>
      <c r="T6213" s="13"/>
    </row>
    <row r="6214" spans="19:20" x14ac:dyDescent="0.25">
      <c r="S6214" s="13"/>
      <c r="T6214" s="13"/>
    </row>
    <row r="6215" spans="19:20" x14ac:dyDescent="0.25">
      <c r="S6215" s="13"/>
      <c r="T6215" s="13"/>
    </row>
    <row r="6216" spans="19:20" x14ac:dyDescent="0.25">
      <c r="S6216" s="13"/>
      <c r="T6216" s="13"/>
    </row>
    <row r="6217" spans="19:20" x14ac:dyDescent="0.25">
      <c r="S6217" s="13"/>
      <c r="T6217" s="13"/>
    </row>
    <row r="6218" spans="19:20" x14ac:dyDescent="0.25">
      <c r="S6218" s="13"/>
      <c r="T6218" s="13"/>
    </row>
    <row r="6219" spans="19:20" x14ac:dyDescent="0.25">
      <c r="S6219" s="13"/>
      <c r="T6219" s="13"/>
    </row>
    <row r="6220" spans="19:20" x14ac:dyDescent="0.25">
      <c r="S6220" s="13"/>
      <c r="T6220" s="13"/>
    </row>
    <row r="6221" spans="19:20" x14ac:dyDescent="0.25">
      <c r="S6221" s="13"/>
      <c r="T6221" s="13"/>
    </row>
    <row r="6222" spans="19:20" x14ac:dyDescent="0.25">
      <c r="S6222" s="13"/>
      <c r="T6222" s="13"/>
    </row>
    <row r="6223" spans="19:20" x14ac:dyDescent="0.25">
      <c r="S6223" s="13"/>
      <c r="T6223" s="13"/>
    </row>
    <row r="6224" spans="19:20" x14ac:dyDescent="0.25">
      <c r="S6224" s="13"/>
      <c r="T6224" s="13"/>
    </row>
    <row r="6225" spans="19:20" x14ac:dyDescent="0.25">
      <c r="S6225" s="13"/>
      <c r="T6225" s="13"/>
    </row>
    <row r="6226" spans="19:20" x14ac:dyDescent="0.25">
      <c r="S6226" s="13"/>
      <c r="T6226" s="13"/>
    </row>
    <row r="6227" spans="19:20" x14ac:dyDescent="0.25">
      <c r="S6227" s="13"/>
      <c r="T6227" s="13"/>
    </row>
    <row r="6228" spans="19:20" x14ac:dyDescent="0.25">
      <c r="S6228" s="13"/>
      <c r="T6228" s="13"/>
    </row>
    <row r="6229" spans="19:20" x14ac:dyDescent="0.25">
      <c r="S6229" s="13"/>
      <c r="T6229" s="13"/>
    </row>
    <row r="6230" spans="19:20" x14ac:dyDescent="0.25">
      <c r="S6230" s="13"/>
      <c r="T6230" s="13"/>
    </row>
    <row r="6231" spans="19:20" x14ac:dyDescent="0.25">
      <c r="S6231" s="13"/>
      <c r="T6231" s="13"/>
    </row>
    <row r="6232" spans="19:20" x14ac:dyDescent="0.25">
      <c r="S6232" s="13"/>
      <c r="T6232" s="13"/>
    </row>
    <row r="6233" spans="19:20" x14ac:dyDescent="0.25">
      <c r="S6233" s="13"/>
      <c r="T6233" s="13"/>
    </row>
    <row r="6234" spans="19:20" x14ac:dyDescent="0.25">
      <c r="S6234" s="13"/>
      <c r="T6234" s="13"/>
    </row>
    <row r="6235" spans="19:20" x14ac:dyDescent="0.25">
      <c r="S6235" s="13"/>
      <c r="T6235" s="13"/>
    </row>
    <row r="6236" spans="19:20" x14ac:dyDescent="0.25">
      <c r="S6236" s="13"/>
      <c r="T6236" s="13"/>
    </row>
    <row r="6237" spans="19:20" x14ac:dyDescent="0.25">
      <c r="S6237" s="13"/>
      <c r="T6237" s="13"/>
    </row>
    <row r="6238" spans="19:20" x14ac:dyDescent="0.25">
      <c r="S6238" s="13"/>
      <c r="T6238" s="13"/>
    </row>
    <row r="6239" spans="19:20" x14ac:dyDescent="0.25">
      <c r="S6239" s="13"/>
      <c r="T6239" s="13"/>
    </row>
    <row r="6240" spans="19:20" x14ac:dyDescent="0.25">
      <c r="S6240" s="13"/>
      <c r="T6240" s="13"/>
    </row>
    <row r="6241" spans="19:20" x14ac:dyDescent="0.25">
      <c r="S6241" s="13"/>
      <c r="T6241" s="13"/>
    </row>
    <row r="6242" spans="19:20" x14ac:dyDescent="0.25">
      <c r="S6242" s="13"/>
      <c r="T6242" s="13"/>
    </row>
    <row r="6243" spans="19:20" x14ac:dyDescent="0.25">
      <c r="S6243" s="13"/>
      <c r="T6243" s="13"/>
    </row>
    <row r="6244" spans="19:20" x14ac:dyDescent="0.25">
      <c r="S6244" s="13"/>
      <c r="T6244" s="13"/>
    </row>
    <row r="6245" spans="19:20" x14ac:dyDescent="0.25">
      <c r="S6245" s="13"/>
      <c r="T6245" s="13"/>
    </row>
    <row r="6246" spans="19:20" x14ac:dyDescent="0.25">
      <c r="S6246" s="13"/>
      <c r="T6246" s="13"/>
    </row>
    <row r="6247" spans="19:20" x14ac:dyDescent="0.25">
      <c r="S6247" s="13"/>
      <c r="T6247" s="13"/>
    </row>
    <row r="6248" spans="19:20" x14ac:dyDescent="0.25">
      <c r="S6248" s="13"/>
      <c r="T6248" s="13"/>
    </row>
    <row r="6249" spans="19:20" x14ac:dyDescent="0.25">
      <c r="S6249" s="13"/>
      <c r="T6249" s="13"/>
    </row>
    <row r="6250" spans="19:20" x14ac:dyDescent="0.25">
      <c r="S6250" s="13"/>
      <c r="T6250" s="13"/>
    </row>
    <row r="6251" spans="19:20" x14ac:dyDescent="0.25">
      <c r="S6251" s="13"/>
      <c r="T6251" s="13"/>
    </row>
    <row r="6252" spans="19:20" x14ac:dyDescent="0.25">
      <c r="S6252" s="13"/>
      <c r="T6252" s="13"/>
    </row>
    <row r="6253" spans="19:20" x14ac:dyDescent="0.25">
      <c r="S6253" s="13"/>
      <c r="T6253" s="13"/>
    </row>
    <row r="6254" spans="19:20" x14ac:dyDescent="0.25">
      <c r="S6254" s="13"/>
      <c r="T6254" s="13"/>
    </row>
    <row r="6255" spans="19:20" x14ac:dyDescent="0.25">
      <c r="S6255" s="13"/>
      <c r="T6255" s="13"/>
    </row>
    <row r="6256" spans="19:20" x14ac:dyDescent="0.25">
      <c r="S6256" s="13"/>
      <c r="T6256" s="13"/>
    </row>
    <row r="6257" spans="19:20" x14ac:dyDescent="0.25">
      <c r="S6257" s="13"/>
      <c r="T6257" s="13"/>
    </row>
    <row r="6258" spans="19:20" x14ac:dyDescent="0.25">
      <c r="S6258" s="13"/>
      <c r="T6258" s="13"/>
    </row>
    <row r="6259" spans="19:20" x14ac:dyDescent="0.25">
      <c r="S6259" s="13"/>
      <c r="T6259" s="13"/>
    </row>
    <row r="6260" spans="19:20" x14ac:dyDescent="0.25">
      <c r="S6260" s="13"/>
      <c r="T6260" s="13"/>
    </row>
    <row r="6261" spans="19:20" x14ac:dyDescent="0.25">
      <c r="S6261" s="13"/>
      <c r="T6261" s="13"/>
    </row>
    <row r="6262" spans="19:20" x14ac:dyDescent="0.25">
      <c r="S6262" s="13"/>
      <c r="T6262" s="13"/>
    </row>
    <row r="6263" spans="19:20" x14ac:dyDescent="0.25">
      <c r="S6263" s="13"/>
      <c r="T6263" s="13"/>
    </row>
    <row r="6264" spans="19:20" x14ac:dyDescent="0.25">
      <c r="S6264" s="13"/>
      <c r="T6264" s="13"/>
    </row>
    <row r="6265" spans="19:20" x14ac:dyDescent="0.25">
      <c r="S6265" s="13"/>
      <c r="T6265" s="13"/>
    </row>
    <row r="6266" spans="19:20" x14ac:dyDescent="0.25">
      <c r="S6266" s="13"/>
      <c r="T6266" s="13"/>
    </row>
    <row r="6267" spans="19:20" x14ac:dyDescent="0.25">
      <c r="S6267" s="13"/>
      <c r="T6267" s="13"/>
    </row>
    <row r="6268" spans="19:20" x14ac:dyDescent="0.25">
      <c r="S6268" s="13"/>
      <c r="T6268" s="13"/>
    </row>
    <row r="6269" spans="19:20" x14ac:dyDescent="0.25">
      <c r="S6269" s="13"/>
      <c r="T6269" s="13"/>
    </row>
    <row r="6270" spans="19:20" x14ac:dyDescent="0.25">
      <c r="S6270" s="13"/>
      <c r="T6270" s="13"/>
    </row>
    <row r="6271" spans="19:20" x14ac:dyDescent="0.25">
      <c r="S6271" s="13"/>
      <c r="T6271" s="13"/>
    </row>
    <row r="6272" spans="19:20" x14ac:dyDescent="0.25">
      <c r="S6272" s="13"/>
      <c r="T6272" s="13"/>
    </row>
    <row r="6273" spans="19:20" x14ac:dyDescent="0.25">
      <c r="S6273" s="13"/>
      <c r="T6273" s="13"/>
    </row>
    <row r="6274" spans="19:20" x14ac:dyDescent="0.25">
      <c r="S6274" s="13"/>
      <c r="T6274" s="13"/>
    </row>
    <row r="6275" spans="19:20" x14ac:dyDescent="0.25">
      <c r="S6275" s="13"/>
      <c r="T6275" s="13"/>
    </row>
    <row r="6276" spans="19:20" x14ac:dyDescent="0.25">
      <c r="S6276" s="13"/>
      <c r="T6276" s="13"/>
    </row>
    <row r="6277" spans="19:20" x14ac:dyDescent="0.25">
      <c r="S6277" s="13"/>
      <c r="T6277" s="13"/>
    </row>
    <row r="6278" spans="19:20" x14ac:dyDescent="0.25">
      <c r="S6278" s="13"/>
      <c r="T6278" s="13"/>
    </row>
    <row r="6279" spans="19:20" x14ac:dyDescent="0.25">
      <c r="S6279" s="13"/>
      <c r="T6279" s="13"/>
    </row>
    <row r="6280" spans="19:20" x14ac:dyDescent="0.25">
      <c r="S6280" s="13"/>
      <c r="T6280" s="13"/>
    </row>
    <row r="6281" spans="19:20" x14ac:dyDescent="0.25">
      <c r="S6281" s="13"/>
      <c r="T6281" s="13"/>
    </row>
    <row r="6282" spans="19:20" x14ac:dyDescent="0.25">
      <c r="S6282" s="13"/>
      <c r="T6282" s="13"/>
    </row>
    <row r="6283" spans="19:20" x14ac:dyDescent="0.25">
      <c r="S6283" s="13"/>
      <c r="T6283" s="13"/>
    </row>
    <row r="6284" spans="19:20" x14ac:dyDescent="0.25">
      <c r="S6284" s="13"/>
      <c r="T6284" s="13"/>
    </row>
    <row r="6285" spans="19:20" x14ac:dyDescent="0.25">
      <c r="S6285" s="13"/>
      <c r="T6285" s="13"/>
    </row>
    <row r="6286" spans="19:20" x14ac:dyDescent="0.25">
      <c r="S6286" s="13"/>
      <c r="T6286" s="13"/>
    </row>
    <row r="6287" spans="19:20" x14ac:dyDescent="0.25">
      <c r="S6287" s="13"/>
      <c r="T6287" s="13"/>
    </row>
    <row r="6288" spans="19:20" x14ac:dyDescent="0.25">
      <c r="S6288" s="13"/>
      <c r="T6288" s="13"/>
    </row>
    <row r="6289" spans="19:20" x14ac:dyDescent="0.25">
      <c r="S6289" s="13"/>
      <c r="T6289" s="13"/>
    </row>
    <row r="6290" spans="19:20" x14ac:dyDescent="0.25">
      <c r="S6290" s="13"/>
      <c r="T6290" s="13"/>
    </row>
    <row r="6291" spans="19:20" x14ac:dyDescent="0.25">
      <c r="S6291" s="13"/>
      <c r="T6291" s="13"/>
    </row>
    <row r="6292" spans="19:20" x14ac:dyDescent="0.25">
      <c r="S6292" s="13"/>
      <c r="T6292" s="13"/>
    </row>
    <row r="6293" spans="19:20" x14ac:dyDescent="0.25">
      <c r="S6293" s="13"/>
      <c r="T6293" s="13"/>
    </row>
    <row r="6294" spans="19:20" x14ac:dyDescent="0.25">
      <c r="S6294" s="13"/>
      <c r="T6294" s="13"/>
    </row>
    <row r="6295" spans="19:20" x14ac:dyDescent="0.25">
      <c r="S6295" s="13"/>
      <c r="T6295" s="13"/>
    </row>
    <row r="6296" spans="19:20" x14ac:dyDescent="0.25">
      <c r="S6296" s="13"/>
      <c r="T6296" s="13"/>
    </row>
    <row r="6297" spans="19:20" x14ac:dyDescent="0.25">
      <c r="S6297" s="13"/>
      <c r="T6297" s="13"/>
    </row>
    <row r="6298" spans="19:20" x14ac:dyDescent="0.25">
      <c r="S6298" s="13"/>
      <c r="T6298" s="13"/>
    </row>
    <row r="6299" spans="19:20" x14ac:dyDescent="0.25">
      <c r="S6299" s="13"/>
      <c r="T6299" s="13"/>
    </row>
    <row r="6300" spans="19:20" x14ac:dyDescent="0.25">
      <c r="S6300" s="13"/>
      <c r="T6300" s="13"/>
    </row>
    <row r="6301" spans="19:20" x14ac:dyDescent="0.25">
      <c r="S6301" s="13"/>
      <c r="T6301" s="13"/>
    </row>
    <row r="6302" spans="19:20" x14ac:dyDescent="0.25">
      <c r="S6302" s="13"/>
      <c r="T6302" s="13"/>
    </row>
    <row r="6303" spans="19:20" x14ac:dyDescent="0.25">
      <c r="S6303" s="13"/>
      <c r="T6303" s="13"/>
    </row>
    <row r="6304" spans="19:20" x14ac:dyDescent="0.25">
      <c r="S6304" s="13"/>
      <c r="T6304" s="13"/>
    </row>
    <row r="6305" spans="19:20" x14ac:dyDescent="0.25">
      <c r="S6305" s="13"/>
      <c r="T6305" s="13"/>
    </row>
    <row r="6306" spans="19:20" x14ac:dyDescent="0.25">
      <c r="S6306" s="13"/>
      <c r="T6306" s="13"/>
    </row>
    <row r="6307" spans="19:20" x14ac:dyDescent="0.25">
      <c r="S6307" s="13"/>
      <c r="T6307" s="13"/>
    </row>
    <row r="6308" spans="19:20" x14ac:dyDescent="0.25">
      <c r="S6308" s="13"/>
      <c r="T6308" s="13"/>
    </row>
    <row r="6309" spans="19:20" x14ac:dyDescent="0.25">
      <c r="S6309" s="13"/>
      <c r="T6309" s="13"/>
    </row>
    <row r="6310" spans="19:20" x14ac:dyDescent="0.25">
      <c r="S6310" s="13"/>
      <c r="T6310" s="13"/>
    </row>
    <row r="6311" spans="19:20" x14ac:dyDescent="0.25">
      <c r="S6311" s="13"/>
      <c r="T6311" s="13"/>
    </row>
    <row r="6312" spans="19:20" x14ac:dyDescent="0.25">
      <c r="S6312" s="13"/>
      <c r="T6312" s="13"/>
    </row>
    <row r="6313" spans="19:20" x14ac:dyDescent="0.25">
      <c r="S6313" s="13"/>
      <c r="T6313" s="13"/>
    </row>
    <row r="6314" spans="19:20" x14ac:dyDescent="0.25">
      <c r="S6314" s="13"/>
      <c r="T6314" s="13"/>
    </row>
    <row r="6315" spans="19:20" x14ac:dyDescent="0.25">
      <c r="S6315" s="13"/>
      <c r="T6315" s="13"/>
    </row>
    <row r="6316" spans="19:20" x14ac:dyDescent="0.25">
      <c r="S6316" s="13"/>
      <c r="T6316" s="13"/>
    </row>
    <row r="6317" spans="19:20" x14ac:dyDescent="0.25">
      <c r="S6317" s="13"/>
      <c r="T6317" s="13"/>
    </row>
    <row r="6318" spans="19:20" x14ac:dyDescent="0.25">
      <c r="S6318" s="13"/>
      <c r="T6318" s="13"/>
    </row>
    <row r="6319" spans="19:20" x14ac:dyDescent="0.25">
      <c r="S6319" s="13"/>
      <c r="T6319" s="13"/>
    </row>
    <row r="6320" spans="19:20" x14ac:dyDescent="0.25">
      <c r="S6320" s="13"/>
      <c r="T6320" s="13"/>
    </row>
    <row r="6321" spans="19:20" x14ac:dyDescent="0.25">
      <c r="S6321" s="13"/>
      <c r="T6321" s="13"/>
    </row>
    <row r="6322" spans="19:20" x14ac:dyDescent="0.25">
      <c r="S6322" s="13"/>
      <c r="T6322" s="13"/>
    </row>
    <row r="6323" spans="19:20" x14ac:dyDescent="0.25">
      <c r="S6323" s="13"/>
      <c r="T6323" s="13"/>
    </row>
    <row r="6324" spans="19:20" x14ac:dyDescent="0.25">
      <c r="S6324" s="13"/>
      <c r="T6324" s="13"/>
    </row>
    <row r="6325" spans="19:20" x14ac:dyDescent="0.25">
      <c r="S6325" s="13"/>
      <c r="T6325" s="13"/>
    </row>
    <row r="6326" spans="19:20" x14ac:dyDescent="0.25">
      <c r="S6326" s="13"/>
      <c r="T6326" s="13"/>
    </row>
    <row r="6327" spans="19:20" x14ac:dyDescent="0.25">
      <c r="S6327" s="13"/>
      <c r="T6327" s="13"/>
    </row>
    <row r="6328" spans="19:20" x14ac:dyDescent="0.25">
      <c r="S6328" s="13"/>
      <c r="T6328" s="13"/>
    </row>
    <row r="6329" spans="19:20" x14ac:dyDescent="0.25">
      <c r="S6329" s="13"/>
      <c r="T6329" s="13"/>
    </row>
    <row r="6330" spans="19:20" x14ac:dyDescent="0.25">
      <c r="S6330" s="13"/>
      <c r="T6330" s="13"/>
    </row>
    <row r="6331" spans="19:20" x14ac:dyDescent="0.25">
      <c r="S6331" s="13"/>
      <c r="T6331" s="13"/>
    </row>
    <row r="6332" spans="19:20" x14ac:dyDescent="0.25">
      <c r="S6332" s="13"/>
      <c r="T6332" s="13"/>
    </row>
    <row r="6333" spans="19:20" x14ac:dyDescent="0.25">
      <c r="S6333" s="13"/>
      <c r="T6333" s="13"/>
    </row>
    <row r="6334" spans="19:20" x14ac:dyDescent="0.25">
      <c r="S6334" s="13"/>
      <c r="T6334" s="13"/>
    </row>
    <row r="6335" spans="19:20" x14ac:dyDescent="0.25">
      <c r="S6335" s="13"/>
      <c r="T6335" s="13"/>
    </row>
    <row r="6336" spans="19:20" x14ac:dyDescent="0.25">
      <c r="S6336" s="13"/>
      <c r="T6336" s="13"/>
    </row>
    <row r="6337" spans="19:20" x14ac:dyDescent="0.25">
      <c r="S6337" s="13"/>
      <c r="T6337" s="13"/>
    </row>
    <row r="6338" spans="19:20" x14ac:dyDescent="0.25">
      <c r="S6338" s="13"/>
      <c r="T6338" s="13"/>
    </row>
    <row r="6339" spans="19:20" x14ac:dyDescent="0.25">
      <c r="S6339" s="13"/>
      <c r="T6339" s="13"/>
    </row>
    <row r="6340" spans="19:20" x14ac:dyDescent="0.25">
      <c r="S6340" s="13"/>
      <c r="T6340" s="13"/>
    </row>
    <row r="6341" spans="19:20" x14ac:dyDescent="0.25">
      <c r="S6341" s="13"/>
      <c r="T6341" s="13"/>
    </row>
    <row r="6342" spans="19:20" x14ac:dyDescent="0.25">
      <c r="S6342" s="13"/>
      <c r="T6342" s="13"/>
    </row>
    <row r="6343" spans="19:20" x14ac:dyDescent="0.25">
      <c r="S6343" s="13"/>
      <c r="T6343" s="13"/>
    </row>
    <row r="6344" spans="19:20" x14ac:dyDescent="0.25">
      <c r="S6344" s="13"/>
      <c r="T6344" s="13"/>
    </row>
    <row r="6345" spans="19:20" x14ac:dyDescent="0.25">
      <c r="S6345" s="13"/>
      <c r="T6345" s="13"/>
    </row>
    <row r="6346" spans="19:20" x14ac:dyDescent="0.25">
      <c r="S6346" s="13"/>
      <c r="T6346" s="13"/>
    </row>
    <row r="6347" spans="19:20" x14ac:dyDescent="0.25">
      <c r="S6347" s="13"/>
      <c r="T6347" s="13"/>
    </row>
    <row r="6348" spans="19:20" x14ac:dyDescent="0.25">
      <c r="S6348" s="13"/>
      <c r="T6348" s="13"/>
    </row>
    <row r="6349" spans="19:20" x14ac:dyDescent="0.25">
      <c r="S6349" s="13"/>
      <c r="T6349" s="13"/>
    </row>
    <row r="6350" spans="19:20" x14ac:dyDescent="0.25">
      <c r="S6350" s="13"/>
      <c r="T6350" s="13"/>
    </row>
    <row r="6351" spans="19:20" x14ac:dyDescent="0.25">
      <c r="S6351" s="13"/>
      <c r="T6351" s="13"/>
    </row>
    <row r="6352" spans="19:20" x14ac:dyDescent="0.25">
      <c r="S6352" s="13"/>
      <c r="T6352" s="13"/>
    </row>
    <row r="6353" spans="19:20" x14ac:dyDescent="0.25">
      <c r="S6353" s="13"/>
      <c r="T6353" s="13"/>
    </row>
    <row r="6354" spans="19:20" x14ac:dyDescent="0.25">
      <c r="S6354" s="13"/>
      <c r="T6354" s="13"/>
    </row>
    <row r="6355" spans="19:20" x14ac:dyDescent="0.25">
      <c r="S6355" s="13"/>
      <c r="T6355" s="13"/>
    </row>
    <row r="6356" spans="19:20" x14ac:dyDescent="0.25">
      <c r="S6356" s="13"/>
      <c r="T6356" s="13"/>
    </row>
    <row r="6357" spans="19:20" x14ac:dyDescent="0.25">
      <c r="S6357" s="13"/>
      <c r="T6357" s="13"/>
    </row>
    <row r="6358" spans="19:20" x14ac:dyDescent="0.25">
      <c r="S6358" s="13"/>
      <c r="T6358" s="13"/>
    </row>
    <row r="6359" spans="19:20" x14ac:dyDescent="0.25">
      <c r="S6359" s="13"/>
      <c r="T6359" s="13"/>
    </row>
    <row r="6360" spans="19:20" x14ac:dyDescent="0.25">
      <c r="S6360" s="13"/>
      <c r="T6360" s="13"/>
    </row>
    <row r="6361" spans="19:20" x14ac:dyDescent="0.25">
      <c r="S6361" s="13"/>
      <c r="T6361" s="13"/>
    </row>
    <row r="6362" spans="19:20" x14ac:dyDescent="0.25">
      <c r="S6362" s="13"/>
      <c r="T6362" s="13"/>
    </row>
    <row r="6363" spans="19:20" x14ac:dyDescent="0.25">
      <c r="S6363" s="13"/>
      <c r="T6363" s="13"/>
    </row>
    <row r="6364" spans="19:20" x14ac:dyDescent="0.25">
      <c r="S6364" s="13"/>
      <c r="T6364" s="13"/>
    </row>
    <row r="6365" spans="19:20" x14ac:dyDescent="0.25">
      <c r="S6365" s="13"/>
      <c r="T6365" s="13"/>
    </row>
    <row r="6366" spans="19:20" x14ac:dyDescent="0.25">
      <c r="S6366" s="13"/>
      <c r="T6366" s="13"/>
    </row>
    <row r="6367" spans="19:20" x14ac:dyDescent="0.25">
      <c r="S6367" s="13"/>
      <c r="T6367" s="13"/>
    </row>
    <row r="6368" spans="19:20" x14ac:dyDescent="0.25">
      <c r="S6368" s="13"/>
      <c r="T6368" s="13"/>
    </row>
    <row r="6369" spans="19:20" x14ac:dyDescent="0.25">
      <c r="S6369" s="13"/>
      <c r="T6369" s="13"/>
    </row>
    <row r="6370" spans="19:20" x14ac:dyDescent="0.25">
      <c r="S6370" s="13"/>
      <c r="T6370" s="13"/>
    </row>
    <row r="6371" spans="19:20" x14ac:dyDescent="0.25">
      <c r="S6371" s="13"/>
      <c r="T6371" s="13"/>
    </row>
    <row r="6372" spans="19:20" x14ac:dyDescent="0.25">
      <c r="S6372" s="13"/>
      <c r="T6372" s="13"/>
    </row>
    <row r="6373" spans="19:20" x14ac:dyDescent="0.25">
      <c r="S6373" s="13"/>
      <c r="T6373" s="13"/>
    </row>
    <row r="6374" spans="19:20" x14ac:dyDescent="0.25">
      <c r="S6374" s="13"/>
      <c r="T6374" s="13"/>
    </row>
    <row r="6375" spans="19:20" x14ac:dyDescent="0.25">
      <c r="S6375" s="13"/>
      <c r="T6375" s="13"/>
    </row>
    <row r="6376" spans="19:20" x14ac:dyDescent="0.25">
      <c r="S6376" s="13"/>
      <c r="T6376" s="13"/>
    </row>
    <row r="6377" spans="19:20" x14ac:dyDescent="0.25">
      <c r="S6377" s="13"/>
      <c r="T6377" s="13"/>
    </row>
    <row r="6378" spans="19:20" x14ac:dyDescent="0.25">
      <c r="S6378" s="13"/>
      <c r="T6378" s="13"/>
    </row>
    <row r="6379" spans="19:20" x14ac:dyDescent="0.25">
      <c r="S6379" s="13"/>
      <c r="T6379" s="13"/>
    </row>
    <row r="6380" spans="19:20" x14ac:dyDescent="0.25">
      <c r="S6380" s="13"/>
      <c r="T6380" s="13"/>
    </row>
    <row r="6381" spans="19:20" x14ac:dyDescent="0.25">
      <c r="S6381" s="13"/>
      <c r="T6381" s="13"/>
    </row>
    <row r="6382" spans="19:20" x14ac:dyDescent="0.25">
      <c r="S6382" s="13"/>
      <c r="T6382" s="13"/>
    </row>
    <row r="6383" spans="19:20" x14ac:dyDescent="0.25">
      <c r="S6383" s="13"/>
      <c r="T6383" s="13"/>
    </row>
    <row r="6384" spans="19:20" x14ac:dyDescent="0.25">
      <c r="S6384" s="13"/>
      <c r="T6384" s="13"/>
    </row>
    <row r="6385" spans="19:20" x14ac:dyDescent="0.25">
      <c r="S6385" s="13"/>
      <c r="T6385" s="13"/>
    </row>
    <row r="6386" spans="19:20" x14ac:dyDescent="0.25">
      <c r="S6386" s="13"/>
      <c r="T6386" s="13"/>
    </row>
    <row r="6387" spans="19:20" x14ac:dyDescent="0.25">
      <c r="S6387" s="13"/>
      <c r="T6387" s="13"/>
    </row>
    <row r="6388" spans="19:20" x14ac:dyDescent="0.25">
      <c r="S6388" s="13"/>
      <c r="T6388" s="13"/>
    </row>
    <row r="6389" spans="19:20" x14ac:dyDescent="0.25">
      <c r="S6389" s="13"/>
      <c r="T6389" s="13"/>
    </row>
    <row r="6390" spans="19:20" x14ac:dyDescent="0.25">
      <c r="S6390" s="13"/>
      <c r="T6390" s="13"/>
    </row>
    <row r="6391" spans="19:20" x14ac:dyDescent="0.25">
      <c r="S6391" s="13"/>
      <c r="T6391" s="13"/>
    </row>
    <row r="6392" spans="19:20" x14ac:dyDescent="0.25">
      <c r="S6392" s="13"/>
      <c r="T6392" s="13"/>
    </row>
    <row r="6393" spans="19:20" x14ac:dyDescent="0.25">
      <c r="S6393" s="13"/>
      <c r="T6393" s="13"/>
    </row>
    <row r="6394" spans="19:20" x14ac:dyDescent="0.25">
      <c r="S6394" s="13"/>
      <c r="T6394" s="13"/>
    </row>
    <row r="6395" spans="19:20" x14ac:dyDescent="0.25">
      <c r="S6395" s="13"/>
      <c r="T6395" s="13"/>
    </row>
    <row r="6396" spans="19:20" x14ac:dyDescent="0.25">
      <c r="S6396" s="13"/>
      <c r="T6396" s="13"/>
    </row>
    <row r="6397" spans="19:20" x14ac:dyDescent="0.25">
      <c r="S6397" s="13"/>
      <c r="T6397" s="13"/>
    </row>
    <row r="6398" spans="19:20" x14ac:dyDescent="0.25">
      <c r="S6398" s="13"/>
      <c r="T6398" s="13"/>
    </row>
    <row r="6399" spans="19:20" x14ac:dyDescent="0.25">
      <c r="S6399" s="13"/>
      <c r="T6399" s="13"/>
    </row>
    <row r="6400" spans="19:20" x14ac:dyDescent="0.25">
      <c r="S6400" s="13"/>
      <c r="T6400" s="13"/>
    </row>
    <row r="6401" spans="19:20" x14ac:dyDescent="0.25">
      <c r="S6401" s="13"/>
      <c r="T6401" s="13"/>
    </row>
    <row r="6402" spans="19:20" x14ac:dyDescent="0.25">
      <c r="S6402" s="13"/>
      <c r="T6402" s="13"/>
    </row>
    <row r="6403" spans="19:20" x14ac:dyDescent="0.25">
      <c r="S6403" s="13"/>
      <c r="T6403" s="13"/>
    </row>
    <row r="6404" spans="19:20" x14ac:dyDescent="0.25">
      <c r="S6404" s="13"/>
      <c r="T6404" s="13"/>
    </row>
    <row r="6405" spans="19:20" x14ac:dyDescent="0.25">
      <c r="S6405" s="13"/>
      <c r="T6405" s="13"/>
    </row>
    <row r="6406" spans="19:20" x14ac:dyDescent="0.25">
      <c r="S6406" s="13"/>
      <c r="T6406" s="13"/>
    </row>
    <row r="6407" spans="19:20" x14ac:dyDescent="0.25">
      <c r="S6407" s="13"/>
      <c r="T6407" s="13"/>
    </row>
    <row r="6408" spans="19:20" x14ac:dyDescent="0.25">
      <c r="S6408" s="13"/>
      <c r="T6408" s="13"/>
    </row>
    <row r="6409" spans="19:20" x14ac:dyDescent="0.25">
      <c r="S6409" s="13"/>
      <c r="T6409" s="13"/>
    </row>
    <row r="6410" spans="19:20" x14ac:dyDescent="0.25">
      <c r="S6410" s="13"/>
      <c r="T6410" s="13"/>
    </row>
    <row r="6411" spans="19:20" x14ac:dyDescent="0.25">
      <c r="S6411" s="13"/>
      <c r="T6411" s="13"/>
    </row>
    <row r="6412" spans="19:20" x14ac:dyDescent="0.25">
      <c r="S6412" s="13"/>
      <c r="T6412" s="13"/>
    </row>
    <row r="6413" spans="19:20" x14ac:dyDescent="0.25">
      <c r="S6413" s="13"/>
      <c r="T6413" s="13"/>
    </row>
    <row r="6414" spans="19:20" x14ac:dyDescent="0.25">
      <c r="S6414" s="13"/>
      <c r="T6414" s="13"/>
    </row>
    <row r="6415" spans="19:20" x14ac:dyDescent="0.25">
      <c r="S6415" s="13"/>
      <c r="T6415" s="13"/>
    </row>
    <row r="6416" spans="19:20" x14ac:dyDescent="0.25">
      <c r="S6416" s="13"/>
      <c r="T6416" s="13"/>
    </row>
    <row r="6417" spans="19:20" x14ac:dyDescent="0.25">
      <c r="S6417" s="13"/>
      <c r="T6417" s="13"/>
    </row>
    <row r="6418" spans="19:20" x14ac:dyDescent="0.25">
      <c r="S6418" s="13"/>
      <c r="T6418" s="13"/>
    </row>
    <row r="6419" spans="19:20" x14ac:dyDescent="0.25">
      <c r="S6419" s="13"/>
      <c r="T6419" s="13"/>
    </row>
    <row r="6420" spans="19:20" x14ac:dyDescent="0.25">
      <c r="S6420" s="13"/>
      <c r="T6420" s="13"/>
    </row>
    <row r="6421" spans="19:20" x14ac:dyDescent="0.25">
      <c r="S6421" s="13"/>
      <c r="T6421" s="13"/>
    </row>
    <row r="6422" spans="19:20" x14ac:dyDescent="0.25">
      <c r="S6422" s="13"/>
      <c r="T6422" s="13"/>
    </row>
    <row r="6423" spans="19:20" x14ac:dyDescent="0.25">
      <c r="S6423" s="13"/>
      <c r="T6423" s="13"/>
    </row>
    <row r="6424" spans="19:20" x14ac:dyDescent="0.25">
      <c r="S6424" s="13"/>
      <c r="T6424" s="13"/>
    </row>
    <row r="6425" spans="19:20" x14ac:dyDescent="0.25">
      <c r="S6425" s="13"/>
      <c r="T6425" s="13"/>
    </row>
    <row r="6426" spans="19:20" x14ac:dyDescent="0.25">
      <c r="S6426" s="13"/>
      <c r="T6426" s="13"/>
    </row>
    <row r="6427" spans="19:20" x14ac:dyDescent="0.25">
      <c r="S6427" s="13"/>
      <c r="T6427" s="13"/>
    </row>
    <row r="6428" spans="19:20" x14ac:dyDescent="0.25">
      <c r="S6428" s="13"/>
      <c r="T6428" s="13"/>
    </row>
    <row r="6429" spans="19:20" x14ac:dyDescent="0.25">
      <c r="S6429" s="13"/>
      <c r="T6429" s="13"/>
    </row>
    <row r="6430" spans="19:20" x14ac:dyDescent="0.25">
      <c r="S6430" s="13"/>
      <c r="T6430" s="13"/>
    </row>
    <row r="6431" spans="19:20" x14ac:dyDescent="0.25">
      <c r="S6431" s="13"/>
      <c r="T6431" s="13"/>
    </row>
    <row r="6432" spans="19:20" x14ac:dyDescent="0.25">
      <c r="S6432" s="13"/>
      <c r="T6432" s="13"/>
    </row>
    <row r="6433" spans="19:20" x14ac:dyDescent="0.25">
      <c r="S6433" s="13"/>
      <c r="T6433" s="13"/>
    </row>
    <row r="6434" spans="19:20" x14ac:dyDescent="0.25">
      <c r="S6434" s="13"/>
      <c r="T6434" s="13"/>
    </row>
    <row r="6435" spans="19:20" x14ac:dyDescent="0.25">
      <c r="S6435" s="13"/>
      <c r="T6435" s="13"/>
    </row>
    <row r="6436" spans="19:20" x14ac:dyDescent="0.25">
      <c r="S6436" s="13"/>
      <c r="T6436" s="13"/>
    </row>
    <row r="6437" spans="19:20" x14ac:dyDescent="0.25">
      <c r="S6437" s="13"/>
      <c r="T6437" s="13"/>
    </row>
    <row r="6438" spans="19:20" x14ac:dyDescent="0.25">
      <c r="S6438" s="13"/>
      <c r="T6438" s="13"/>
    </row>
    <row r="6439" spans="19:20" x14ac:dyDescent="0.25">
      <c r="S6439" s="13"/>
      <c r="T6439" s="13"/>
    </row>
    <row r="6440" spans="19:20" x14ac:dyDescent="0.25">
      <c r="S6440" s="13"/>
      <c r="T6440" s="13"/>
    </row>
    <row r="6441" spans="19:20" x14ac:dyDescent="0.25">
      <c r="S6441" s="13"/>
      <c r="T6441" s="13"/>
    </row>
    <row r="6442" spans="19:20" x14ac:dyDescent="0.25">
      <c r="S6442" s="13"/>
      <c r="T6442" s="13"/>
    </row>
    <row r="6443" spans="19:20" x14ac:dyDescent="0.25">
      <c r="S6443" s="13"/>
      <c r="T6443" s="13"/>
    </row>
    <row r="6444" spans="19:20" x14ac:dyDescent="0.25">
      <c r="S6444" s="13"/>
      <c r="T6444" s="13"/>
    </row>
    <row r="6445" spans="19:20" x14ac:dyDescent="0.25">
      <c r="S6445" s="13"/>
      <c r="T6445" s="13"/>
    </row>
    <row r="6446" spans="19:20" x14ac:dyDescent="0.25">
      <c r="S6446" s="13"/>
      <c r="T6446" s="13"/>
    </row>
    <row r="6447" spans="19:20" x14ac:dyDescent="0.25">
      <c r="S6447" s="13"/>
      <c r="T6447" s="13"/>
    </row>
    <row r="6448" spans="19:20" x14ac:dyDescent="0.25">
      <c r="S6448" s="13"/>
      <c r="T6448" s="13"/>
    </row>
    <row r="6449" spans="19:20" x14ac:dyDescent="0.25">
      <c r="S6449" s="13"/>
      <c r="T6449" s="13"/>
    </row>
    <row r="6450" spans="19:20" x14ac:dyDescent="0.25">
      <c r="S6450" s="13"/>
      <c r="T6450" s="13"/>
    </row>
    <row r="6451" spans="19:20" x14ac:dyDescent="0.25">
      <c r="S6451" s="13"/>
      <c r="T6451" s="13"/>
    </row>
    <row r="6452" spans="19:20" x14ac:dyDescent="0.25">
      <c r="S6452" s="13"/>
      <c r="T6452" s="13"/>
    </row>
    <row r="6453" spans="19:20" x14ac:dyDescent="0.25">
      <c r="S6453" s="13"/>
      <c r="T6453" s="13"/>
    </row>
    <row r="6454" spans="19:20" x14ac:dyDescent="0.25">
      <c r="S6454" s="13"/>
      <c r="T6454" s="13"/>
    </row>
    <row r="6455" spans="19:20" x14ac:dyDescent="0.25">
      <c r="S6455" s="13"/>
      <c r="T6455" s="13"/>
    </row>
    <row r="6456" spans="19:20" x14ac:dyDescent="0.25">
      <c r="S6456" s="13"/>
      <c r="T6456" s="13"/>
    </row>
    <row r="6457" spans="19:20" x14ac:dyDescent="0.25">
      <c r="S6457" s="13"/>
      <c r="T6457" s="13"/>
    </row>
    <row r="6458" spans="19:20" x14ac:dyDescent="0.25">
      <c r="S6458" s="13"/>
      <c r="T6458" s="13"/>
    </row>
    <row r="6459" spans="19:20" x14ac:dyDescent="0.25">
      <c r="S6459" s="13"/>
      <c r="T6459" s="13"/>
    </row>
    <row r="6460" spans="19:20" x14ac:dyDescent="0.25">
      <c r="S6460" s="13"/>
      <c r="T6460" s="13"/>
    </row>
    <row r="6461" spans="19:20" x14ac:dyDescent="0.25">
      <c r="S6461" s="13"/>
      <c r="T6461" s="13"/>
    </row>
    <row r="6462" spans="19:20" x14ac:dyDescent="0.25">
      <c r="S6462" s="13"/>
      <c r="T6462" s="13"/>
    </row>
    <row r="6463" spans="19:20" x14ac:dyDescent="0.25">
      <c r="S6463" s="13"/>
      <c r="T6463" s="13"/>
    </row>
    <row r="6464" spans="19:20" x14ac:dyDescent="0.25">
      <c r="S6464" s="13"/>
      <c r="T6464" s="13"/>
    </row>
    <row r="6465" spans="19:20" x14ac:dyDescent="0.25">
      <c r="S6465" s="13"/>
      <c r="T6465" s="13"/>
    </row>
    <row r="6466" spans="19:20" x14ac:dyDescent="0.25">
      <c r="S6466" s="13"/>
      <c r="T6466" s="13"/>
    </row>
    <row r="6467" spans="19:20" x14ac:dyDescent="0.25">
      <c r="S6467" s="13"/>
      <c r="T6467" s="13"/>
    </row>
    <row r="6468" spans="19:20" x14ac:dyDescent="0.25">
      <c r="S6468" s="13"/>
      <c r="T6468" s="13"/>
    </row>
    <row r="6469" spans="19:20" x14ac:dyDescent="0.25">
      <c r="S6469" s="13"/>
      <c r="T6469" s="13"/>
    </row>
    <row r="6470" spans="19:20" x14ac:dyDescent="0.25">
      <c r="S6470" s="13"/>
      <c r="T6470" s="13"/>
    </row>
    <row r="6471" spans="19:20" x14ac:dyDescent="0.25">
      <c r="S6471" s="13"/>
      <c r="T6471" s="13"/>
    </row>
    <row r="6472" spans="19:20" x14ac:dyDescent="0.25">
      <c r="S6472" s="13"/>
      <c r="T6472" s="13"/>
    </row>
    <row r="6473" spans="19:20" x14ac:dyDescent="0.25">
      <c r="S6473" s="13"/>
      <c r="T6473" s="13"/>
    </row>
    <row r="6474" spans="19:20" x14ac:dyDescent="0.25">
      <c r="S6474" s="13"/>
      <c r="T6474" s="13"/>
    </row>
    <row r="6475" spans="19:20" x14ac:dyDescent="0.25">
      <c r="S6475" s="13"/>
      <c r="T6475" s="13"/>
    </row>
    <row r="6476" spans="19:20" x14ac:dyDescent="0.25">
      <c r="S6476" s="13"/>
      <c r="T6476" s="13"/>
    </row>
    <row r="6477" spans="19:20" x14ac:dyDescent="0.25">
      <c r="S6477" s="13"/>
      <c r="T6477" s="13"/>
    </row>
    <row r="6478" spans="19:20" x14ac:dyDescent="0.25">
      <c r="S6478" s="13"/>
      <c r="T6478" s="13"/>
    </row>
    <row r="6479" spans="19:20" x14ac:dyDescent="0.25">
      <c r="S6479" s="13"/>
      <c r="T6479" s="13"/>
    </row>
    <row r="6480" spans="19:20" x14ac:dyDescent="0.25">
      <c r="S6480" s="13"/>
      <c r="T6480" s="13"/>
    </row>
    <row r="6481" spans="19:20" x14ac:dyDescent="0.25">
      <c r="S6481" s="13"/>
      <c r="T6481" s="13"/>
    </row>
    <row r="6482" spans="19:20" x14ac:dyDescent="0.25">
      <c r="S6482" s="13"/>
      <c r="T6482" s="13"/>
    </row>
    <row r="6483" spans="19:20" x14ac:dyDescent="0.25">
      <c r="S6483" s="13"/>
      <c r="T6483" s="13"/>
    </row>
    <row r="6484" spans="19:20" x14ac:dyDescent="0.25">
      <c r="S6484" s="13"/>
      <c r="T6484" s="13"/>
    </row>
    <row r="6485" spans="19:20" x14ac:dyDescent="0.25">
      <c r="S6485" s="13"/>
      <c r="T6485" s="13"/>
    </row>
    <row r="6486" spans="19:20" x14ac:dyDescent="0.25">
      <c r="S6486" s="13"/>
      <c r="T6486" s="13"/>
    </row>
    <row r="6487" spans="19:20" x14ac:dyDescent="0.25">
      <c r="S6487" s="13"/>
      <c r="T6487" s="13"/>
    </row>
    <row r="6488" spans="19:20" x14ac:dyDescent="0.25">
      <c r="S6488" s="13"/>
      <c r="T6488" s="13"/>
    </row>
    <row r="6489" spans="19:20" x14ac:dyDescent="0.25">
      <c r="S6489" s="13"/>
      <c r="T6489" s="13"/>
    </row>
    <row r="6490" spans="19:20" x14ac:dyDescent="0.25">
      <c r="S6490" s="13"/>
      <c r="T6490" s="13"/>
    </row>
    <row r="6491" spans="19:20" x14ac:dyDescent="0.25">
      <c r="S6491" s="13"/>
      <c r="T6491" s="13"/>
    </row>
    <row r="6492" spans="19:20" x14ac:dyDescent="0.25">
      <c r="S6492" s="13"/>
      <c r="T6492" s="13"/>
    </row>
    <row r="6493" spans="19:20" x14ac:dyDescent="0.25">
      <c r="S6493" s="13"/>
      <c r="T6493" s="13"/>
    </row>
    <row r="6494" spans="19:20" x14ac:dyDescent="0.25">
      <c r="S6494" s="13"/>
      <c r="T6494" s="13"/>
    </row>
    <row r="6495" spans="19:20" x14ac:dyDescent="0.25">
      <c r="S6495" s="13"/>
      <c r="T6495" s="13"/>
    </row>
    <row r="6496" spans="19:20" x14ac:dyDescent="0.25">
      <c r="S6496" s="13"/>
      <c r="T6496" s="13"/>
    </row>
    <row r="6497" spans="19:20" x14ac:dyDescent="0.25">
      <c r="S6497" s="13"/>
      <c r="T6497" s="13"/>
    </row>
    <row r="6498" spans="19:20" x14ac:dyDescent="0.25">
      <c r="S6498" s="13"/>
      <c r="T6498" s="13"/>
    </row>
    <row r="6499" spans="19:20" x14ac:dyDescent="0.25">
      <c r="S6499" s="13"/>
      <c r="T6499" s="13"/>
    </row>
    <row r="6500" spans="19:20" x14ac:dyDescent="0.25">
      <c r="S6500" s="13"/>
      <c r="T6500" s="13"/>
    </row>
    <row r="6501" spans="19:20" x14ac:dyDescent="0.25">
      <c r="S6501" s="13"/>
      <c r="T6501" s="13"/>
    </row>
    <row r="6502" spans="19:20" x14ac:dyDescent="0.25">
      <c r="S6502" s="13"/>
      <c r="T6502" s="13"/>
    </row>
    <row r="6503" spans="19:20" x14ac:dyDescent="0.25">
      <c r="S6503" s="13"/>
      <c r="T6503" s="13"/>
    </row>
    <row r="6504" spans="19:20" x14ac:dyDescent="0.25">
      <c r="S6504" s="13"/>
      <c r="T6504" s="13"/>
    </row>
    <row r="6505" spans="19:20" x14ac:dyDescent="0.25">
      <c r="S6505" s="13"/>
      <c r="T6505" s="13"/>
    </row>
    <row r="6506" spans="19:20" x14ac:dyDescent="0.25">
      <c r="S6506" s="13"/>
      <c r="T6506" s="13"/>
    </row>
    <row r="6507" spans="19:20" x14ac:dyDescent="0.25">
      <c r="S6507" s="13"/>
      <c r="T6507" s="13"/>
    </row>
    <row r="6508" spans="19:20" x14ac:dyDescent="0.25">
      <c r="S6508" s="13"/>
      <c r="T6508" s="13"/>
    </row>
    <row r="6509" spans="19:20" x14ac:dyDescent="0.25">
      <c r="S6509" s="13"/>
      <c r="T6509" s="13"/>
    </row>
    <row r="6510" spans="19:20" x14ac:dyDescent="0.25">
      <c r="S6510" s="13"/>
      <c r="T6510" s="13"/>
    </row>
    <row r="6511" spans="19:20" x14ac:dyDescent="0.25">
      <c r="S6511" s="13"/>
      <c r="T6511" s="13"/>
    </row>
    <row r="6512" spans="19:20" x14ac:dyDescent="0.25">
      <c r="S6512" s="13"/>
      <c r="T6512" s="13"/>
    </row>
    <row r="6513" spans="19:20" x14ac:dyDescent="0.25">
      <c r="S6513" s="13"/>
      <c r="T6513" s="13"/>
    </row>
    <row r="6514" spans="19:20" x14ac:dyDescent="0.25">
      <c r="S6514" s="13"/>
      <c r="T6514" s="13"/>
    </row>
    <row r="6515" spans="19:20" x14ac:dyDescent="0.25">
      <c r="S6515" s="13"/>
      <c r="T6515" s="13"/>
    </row>
    <row r="6516" spans="19:20" x14ac:dyDescent="0.25">
      <c r="S6516" s="13"/>
      <c r="T6516" s="13"/>
    </row>
    <row r="6517" spans="19:20" x14ac:dyDescent="0.25">
      <c r="S6517" s="13"/>
      <c r="T6517" s="13"/>
    </row>
    <row r="6518" spans="19:20" x14ac:dyDescent="0.25">
      <c r="S6518" s="13"/>
      <c r="T6518" s="13"/>
    </row>
    <row r="6519" spans="19:20" x14ac:dyDescent="0.25">
      <c r="S6519" s="13"/>
      <c r="T6519" s="13"/>
    </row>
    <row r="6520" spans="19:20" x14ac:dyDescent="0.25">
      <c r="S6520" s="13"/>
      <c r="T6520" s="13"/>
    </row>
    <row r="6521" spans="19:20" x14ac:dyDescent="0.25">
      <c r="S6521" s="13"/>
      <c r="T6521" s="13"/>
    </row>
    <row r="6522" spans="19:20" x14ac:dyDescent="0.25">
      <c r="S6522" s="13"/>
      <c r="T6522" s="13"/>
    </row>
    <row r="6523" spans="19:20" x14ac:dyDescent="0.25">
      <c r="S6523" s="13"/>
      <c r="T6523" s="13"/>
    </row>
    <row r="6524" spans="19:20" x14ac:dyDescent="0.25">
      <c r="S6524" s="13"/>
      <c r="T6524" s="13"/>
    </row>
    <row r="6525" spans="19:20" x14ac:dyDescent="0.25">
      <c r="S6525" s="13"/>
      <c r="T6525" s="13"/>
    </row>
    <row r="6526" spans="19:20" x14ac:dyDescent="0.25">
      <c r="S6526" s="13"/>
      <c r="T6526" s="13"/>
    </row>
    <row r="6527" spans="19:20" x14ac:dyDescent="0.25">
      <c r="S6527" s="13"/>
      <c r="T6527" s="13"/>
    </row>
    <row r="6528" spans="19:20" x14ac:dyDescent="0.25">
      <c r="S6528" s="13"/>
      <c r="T6528" s="13"/>
    </row>
    <row r="6529" spans="19:20" x14ac:dyDescent="0.25">
      <c r="S6529" s="13"/>
      <c r="T6529" s="13"/>
    </row>
    <row r="6530" spans="19:20" x14ac:dyDescent="0.25">
      <c r="S6530" s="13"/>
      <c r="T6530" s="13"/>
    </row>
    <row r="6531" spans="19:20" x14ac:dyDescent="0.25">
      <c r="S6531" s="13"/>
      <c r="T6531" s="13"/>
    </row>
    <row r="6532" spans="19:20" x14ac:dyDescent="0.25">
      <c r="S6532" s="13"/>
      <c r="T6532" s="13"/>
    </row>
    <row r="6533" spans="19:20" x14ac:dyDescent="0.25">
      <c r="S6533" s="13"/>
      <c r="T6533" s="13"/>
    </row>
    <row r="6534" spans="19:20" x14ac:dyDescent="0.25">
      <c r="S6534" s="13"/>
      <c r="T6534" s="13"/>
    </row>
    <row r="6535" spans="19:20" x14ac:dyDescent="0.25">
      <c r="S6535" s="13"/>
      <c r="T6535" s="13"/>
    </row>
    <row r="6536" spans="19:20" x14ac:dyDescent="0.25">
      <c r="S6536" s="13"/>
      <c r="T6536" s="13"/>
    </row>
    <row r="6537" spans="19:20" x14ac:dyDescent="0.25">
      <c r="S6537" s="13"/>
      <c r="T6537" s="13"/>
    </row>
    <row r="6538" spans="19:20" x14ac:dyDescent="0.25">
      <c r="S6538" s="13"/>
      <c r="T6538" s="13"/>
    </row>
    <row r="6539" spans="19:20" x14ac:dyDescent="0.25">
      <c r="S6539" s="13"/>
      <c r="T6539" s="13"/>
    </row>
    <row r="6540" spans="19:20" x14ac:dyDescent="0.25">
      <c r="S6540" s="13"/>
      <c r="T6540" s="13"/>
    </row>
    <row r="6541" spans="19:20" x14ac:dyDescent="0.25">
      <c r="S6541" s="13"/>
      <c r="T6541" s="13"/>
    </row>
    <row r="6542" spans="19:20" x14ac:dyDescent="0.25">
      <c r="S6542" s="13"/>
      <c r="T6542" s="13"/>
    </row>
    <row r="6543" spans="19:20" x14ac:dyDescent="0.25">
      <c r="S6543" s="13"/>
      <c r="T6543" s="13"/>
    </row>
    <row r="6544" spans="19:20" x14ac:dyDescent="0.25">
      <c r="S6544" s="13"/>
      <c r="T6544" s="13"/>
    </row>
    <row r="6545" spans="19:20" x14ac:dyDescent="0.25">
      <c r="S6545" s="13"/>
      <c r="T6545" s="13"/>
    </row>
    <row r="6546" spans="19:20" x14ac:dyDescent="0.25">
      <c r="S6546" s="13"/>
      <c r="T6546" s="13"/>
    </row>
    <row r="6547" spans="19:20" x14ac:dyDescent="0.25">
      <c r="S6547" s="13"/>
      <c r="T6547" s="13"/>
    </row>
    <row r="6548" spans="19:20" x14ac:dyDescent="0.25">
      <c r="S6548" s="13"/>
      <c r="T6548" s="13"/>
    </row>
    <row r="6549" spans="19:20" x14ac:dyDescent="0.25">
      <c r="S6549" s="13"/>
      <c r="T6549" s="13"/>
    </row>
    <row r="6550" spans="19:20" x14ac:dyDescent="0.25">
      <c r="S6550" s="13"/>
      <c r="T6550" s="13"/>
    </row>
    <row r="6551" spans="19:20" x14ac:dyDescent="0.25">
      <c r="S6551" s="13"/>
      <c r="T6551" s="13"/>
    </row>
    <row r="6552" spans="19:20" x14ac:dyDescent="0.25">
      <c r="S6552" s="13"/>
      <c r="T6552" s="13"/>
    </row>
    <row r="6553" spans="19:20" x14ac:dyDescent="0.25">
      <c r="S6553" s="13"/>
      <c r="T6553" s="13"/>
    </row>
    <row r="6554" spans="19:20" x14ac:dyDescent="0.25">
      <c r="S6554" s="13"/>
      <c r="T6554" s="13"/>
    </row>
    <row r="6555" spans="19:20" x14ac:dyDescent="0.25">
      <c r="S6555" s="13"/>
      <c r="T6555" s="13"/>
    </row>
    <row r="6556" spans="19:20" x14ac:dyDescent="0.25">
      <c r="S6556" s="13"/>
      <c r="T6556" s="13"/>
    </row>
    <row r="6557" spans="19:20" x14ac:dyDescent="0.25">
      <c r="S6557" s="13"/>
      <c r="T6557" s="13"/>
    </row>
    <row r="6558" spans="19:20" x14ac:dyDescent="0.25">
      <c r="S6558" s="13"/>
      <c r="T6558" s="13"/>
    </row>
    <row r="6559" spans="19:20" x14ac:dyDescent="0.25">
      <c r="S6559" s="13"/>
      <c r="T6559" s="13"/>
    </row>
    <row r="6560" spans="19:20" x14ac:dyDescent="0.25">
      <c r="S6560" s="13"/>
      <c r="T6560" s="13"/>
    </row>
    <row r="6561" spans="19:20" x14ac:dyDescent="0.25">
      <c r="S6561" s="13"/>
      <c r="T6561" s="13"/>
    </row>
    <row r="6562" spans="19:20" x14ac:dyDescent="0.25">
      <c r="S6562" s="13"/>
      <c r="T6562" s="13"/>
    </row>
    <row r="6563" spans="19:20" x14ac:dyDescent="0.25">
      <c r="S6563" s="13"/>
      <c r="T6563" s="13"/>
    </row>
    <row r="6564" spans="19:20" x14ac:dyDescent="0.25">
      <c r="S6564" s="13"/>
      <c r="T6564" s="13"/>
    </row>
    <row r="6565" spans="19:20" x14ac:dyDescent="0.25">
      <c r="S6565" s="13"/>
      <c r="T6565" s="13"/>
    </row>
    <row r="6566" spans="19:20" x14ac:dyDescent="0.25">
      <c r="S6566" s="13"/>
      <c r="T6566" s="13"/>
    </row>
    <row r="6567" spans="19:20" x14ac:dyDescent="0.25">
      <c r="S6567" s="13"/>
      <c r="T6567" s="13"/>
    </row>
    <row r="6568" spans="19:20" x14ac:dyDescent="0.25">
      <c r="S6568" s="13"/>
      <c r="T6568" s="13"/>
    </row>
    <row r="6569" spans="19:20" x14ac:dyDescent="0.25">
      <c r="S6569" s="13"/>
      <c r="T6569" s="13"/>
    </row>
    <row r="6570" spans="19:20" x14ac:dyDescent="0.25">
      <c r="S6570" s="13"/>
      <c r="T6570" s="13"/>
    </row>
    <row r="6571" spans="19:20" x14ac:dyDescent="0.25">
      <c r="S6571" s="13"/>
      <c r="T6571" s="13"/>
    </row>
    <row r="6572" spans="19:20" x14ac:dyDescent="0.25">
      <c r="S6572" s="13"/>
      <c r="T6572" s="13"/>
    </row>
    <row r="6573" spans="19:20" x14ac:dyDescent="0.25">
      <c r="S6573" s="13"/>
      <c r="T6573" s="13"/>
    </row>
    <row r="6574" spans="19:20" x14ac:dyDescent="0.25">
      <c r="S6574" s="13"/>
      <c r="T6574" s="13"/>
    </row>
    <row r="6575" spans="19:20" x14ac:dyDescent="0.25">
      <c r="S6575" s="13"/>
      <c r="T6575" s="13"/>
    </row>
    <row r="6576" spans="19:20" x14ac:dyDescent="0.25">
      <c r="S6576" s="13"/>
      <c r="T6576" s="13"/>
    </row>
    <row r="6577" spans="19:20" x14ac:dyDescent="0.25">
      <c r="S6577" s="13"/>
      <c r="T6577" s="13"/>
    </row>
    <row r="6578" spans="19:20" x14ac:dyDescent="0.25">
      <c r="S6578" s="13"/>
      <c r="T6578" s="13"/>
    </row>
    <row r="6579" spans="19:20" x14ac:dyDescent="0.25">
      <c r="S6579" s="13"/>
      <c r="T6579" s="13"/>
    </row>
    <row r="6580" spans="19:20" x14ac:dyDescent="0.25">
      <c r="S6580" s="13"/>
      <c r="T6580" s="13"/>
    </row>
    <row r="6581" spans="19:20" x14ac:dyDescent="0.25">
      <c r="S6581" s="13"/>
      <c r="T6581" s="13"/>
    </row>
    <row r="6582" spans="19:20" x14ac:dyDescent="0.25">
      <c r="S6582" s="13"/>
      <c r="T6582" s="13"/>
    </row>
    <row r="6583" spans="19:20" x14ac:dyDescent="0.25">
      <c r="S6583" s="13"/>
      <c r="T6583" s="13"/>
    </row>
    <row r="6584" spans="19:20" x14ac:dyDescent="0.25">
      <c r="S6584" s="13"/>
      <c r="T6584" s="13"/>
    </row>
    <row r="6585" spans="19:20" x14ac:dyDescent="0.25">
      <c r="S6585" s="13"/>
      <c r="T6585" s="13"/>
    </row>
    <row r="6586" spans="19:20" x14ac:dyDescent="0.25">
      <c r="S6586" s="13"/>
      <c r="T6586" s="13"/>
    </row>
    <row r="6587" spans="19:20" x14ac:dyDescent="0.25">
      <c r="S6587" s="13"/>
      <c r="T6587" s="13"/>
    </row>
    <row r="6588" spans="19:20" x14ac:dyDescent="0.25">
      <c r="S6588" s="13"/>
      <c r="T6588" s="13"/>
    </row>
    <row r="6589" spans="19:20" x14ac:dyDescent="0.25">
      <c r="S6589" s="13"/>
      <c r="T6589" s="13"/>
    </row>
    <row r="6590" spans="19:20" x14ac:dyDescent="0.25">
      <c r="S6590" s="13"/>
      <c r="T6590" s="13"/>
    </row>
    <row r="6591" spans="19:20" x14ac:dyDescent="0.25">
      <c r="S6591" s="13"/>
      <c r="T6591" s="13"/>
    </row>
    <row r="6592" spans="19:20" x14ac:dyDescent="0.25">
      <c r="S6592" s="13"/>
      <c r="T6592" s="13"/>
    </row>
    <row r="6593" spans="19:20" x14ac:dyDescent="0.25">
      <c r="S6593" s="13"/>
      <c r="T6593" s="13"/>
    </row>
    <row r="6594" spans="19:20" x14ac:dyDescent="0.25">
      <c r="S6594" s="13"/>
      <c r="T6594" s="13"/>
    </row>
    <row r="6595" spans="19:20" x14ac:dyDescent="0.25">
      <c r="S6595" s="13"/>
      <c r="T6595" s="13"/>
    </row>
    <row r="6596" spans="19:20" x14ac:dyDescent="0.25">
      <c r="S6596" s="13"/>
      <c r="T6596" s="13"/>
    </row>
    <row r="6597" spans="19:20" x14ac:dyDescent="0.25">
      <c r="S6597" s="13"/>
      <c r="T6597" s="13"/>
    </row>
    <row r="6598" spans="19:20" x14ac:dyDescent="0.25">
      <c r="S6598" s="13"/>
      <c r="T6598" s="13"/>
    </row>
    <row r="6599" spans="19:20" x14ac:dyDescent="0.25">
      <c r="S6599" s="13"/>
      <c r="T6599" s="13"/>
    </row>
    <row r="6600" spans="19:20" x14ac:dyDescent="0.25">
      <c r="S6600" s="13"/>
      <c r="T6600" s="13"/>
    </row>
    <row r="6601" spans="19:20" x14ac:dyDescent="0.25">
      <c r="S6601" s="13"/>
      <c r="T6601" s="13"/>
    </row>
    <row r="6602" spans="19:20" x14ac:dyDescent="0.25">
      <c r="S6602" s="13"/>
      <c r="T6602" s="13"/>
    </row>
    <row r="6603" spans="19:20" x14ac:dyDescent="0.25">
      <c r="S6603" s="13"/>
      <c r="T6603" s="13"/>
    </row>
    <row r="6604" spans="19:20" x14ac:dyDescent="0.25">
      <c r="S6604" s="13"/>
      <c r="T6604" s="13"/>
    </row>
    <row r="6605" spans="19:20" x14ac:dyDescent="0.25">
      <c r="S6605" s="13"/>
      <c r="T6605" s="13"/>
    </row>
    <row r="6606" spans="19:20" x14ac:dyDescent="0.25">
      <c r="S6606" s="13"/>
      <c r="T6606" s="13"/>
    </row>
    <row r="6607" spans="19:20" x14ac:dyDescent="0.25">
      <c r="S6607" s="13"/>
      <c r="T6607" s="13"/>
    </row>
    <row r="6608" spans="19:20" x14ac:dyDescent="0.25">
      <c r="S6608" s="13"/>
      <c r="T6608" s="13"/>
    </row>
    <row r="6609" spans="19:20" x14ac:dyDescent="0.25">
      <c r="S6609" s="13"/>
      <c r="T6609" s="13"/>
    </row>
    <row r="6610" spans="19:20" x14ac:dyDescent="0.25">
      <c r="S6610" s="13"/>
      <c r="T6610" s="13"/>
    </row>
    <row r="6611" spans="19:20" x14ac:dyDescent="0.25">
      <c r="S6611" s="13"/>
      <c r="T6611" s="13"/>
    </row>
    <row r="6612" spans="19:20" x14ac:dyDescent="0.25">
      <c r="S6612" s="13"/>
      <c r="T6612" s="13"/>
    </row>
    <row r="6613" spans="19:20" x14ac:dyDescent="0.25">
      <c r="S6613" s="13"/>
      <c r="T6613" s="13"/>
    </row>
    <row r="6614" spans="19:20" x14ac:dyDescent="0.25">
      <c r="S6614" s="13"/>
      <c r="T6614" s="13"/>
    </row>
    <row r="6615" spans="19:20" x14ac:dyDescent="0.25">
      <c r="S6615" s="13"/>
      <c r="T6615" s="13"/>
    </row>
    <row r="6616" spans="19:20" x14ac:dyDescent="0.25">
      <c r="S6616" s="13"/>
      <c r="T6616" s="13"/>
    </row>
    <row r="6617" spans="19:20" x14ac:dyDescent="0.25">
      <c r="S6617" s="13"/>
      <c r="T6617" s="13"/>
    </row>
    <row r="6618" spans="19:20" x14ac:dyDescent="0.25">
      <c r="S6618" s="13"/>
      <c r="T6618" s="13"/>
    </row>
    <row r="6619" spans="19:20" x14ac:dyDescent="0.25">
      <c r="S6619" s="13"/>
      <c r="T6619" s="13"/>
    </row>
    <row r="6620" spans="19:20" x14ac:dyDescent="0.25">
      <c r="S6620" s="13"/>
      <c r="T6620" s="13"/>
    </row>
    <row r="6621" spans="19:20" x14ac:dyDescent="0.25">
      <c r="S6621" s="13"/>
      <c r="T6621" s="13"/>
    </row>
    <row r="6622" spans="19:20" x14ac:dyDescent="0.25">
      <c r="S6622" s="13"/>
      <c r="T6622" s="13"/>
    </row>
    <row r="6623" spans="19:20" x14ac:dyDescent="0.25">
      <c r="S6623" s="13"/>
      <c r="T6623" s="13"/>
    </row>
    <row r="6624" spans="19:20" x14ac:dyDescent="0.25">
      <c r="S6624" s="13"/>
      <c r="T6624" s="13"/>
    </row>
    <row r="6625" spans="19:20" x14ac:dyDescent="0.25">
      <c r="S6625" s="13"/>
      <c r="T6625" s="13"/>
    </row>
    <row r="6626" spans="19:20" x14ac:dyDescent="0.25">
      <c r="S6626" s="13"/>
      <c r="T6626" s="13"/>
    </row>
    <row r="6627" spans="19:20" x14ac:dyDescent="0.25">
      <c r="S6627" s="13"/>
      <c r="T6627" s="13"/>
    </row>
    <row r="6628" spans="19:20" x14ac:dyDescent="0.25">
      <c r="S6628" s="13"/>
      <c r="T6628" s="13"/>
    </row>
    <row r="6629" spans="19:20" x14ac:dyDescent="0.25">
      <c r="S6629" s="13"/>
      <c r="T6629" s="13"/>
    </row>
    <row r="6630" spans="19:20" x14ac:dyDescent="0.25">
      <c r="S6630" s="13"/>
      <c r="T6630" s="13"/>
    </row>
    <row r="6631" spans="19:20" x14ac:dyDescent="0.25">
      <c r="S6631" s="13"/>
      <c r="T6631" s="13"/>
    </row>
    <row r="6632" spans="19:20" x14ac:dyDescent="0.25">
      <c r="S6632" s="13"/>
      <c r="T6632" s="13"/>
    </row>
    <row r="6633" spans="19:20" x14ac:dyDescent="0.25">
      <c r="S6633" s="13"/>
      <c r="T6633" s="13"/>
    </row>
    <row r="6634" spans="19:20" x14ac:dyDescent="0.25">
      <c r="S6634" s="13"/>
      <c r="T6634" s="13"/>
    </row>
    <row r="6635" spans="19:20" x14ac:dyDescent="0.25">
      <c r="S6635" s="13"/>
      <c r="T6635" s="13"/>
    </row>
    <row r="6636" spans="19:20" x14ac:dyDescent="0.25">
      <c r="S6636" s="13"/>
      <c r="T6636" s="13"/>
    </row>
    <row r="6637" spans="19:20" x14ac:dyDescent="0.25">
      <c r="S6637" s="13"/>
      <c r="T6637" s="13"/>
    </row>
    <row r="6638" spans="19:20" x14ac:dyDescent="0.25">
      <c r="S6638" s="13"/>
      <c r="T6638" s="13"/>
    </row>
    <row r="6639" spans="19:20" x14ac:dyDescent="0.25">
      <c r="S6639" s="13"/>
      <c r="T6639" s="13"/>
    </row>
    <row r="6640" spans="19:20" x14ac:dyDescent="0.25">
      <c r="S6640" s="13"/>
      <c r="T6640" s="13"/>
    </row>
    <row r="6641" spans="19:20" x14ac:dyDescent="0.25">
      <c r="S6641" s="13"/>
      <c r="T6641" s="13"/>
    </row>
    <row r="6642" spans="19:20" x14ac:dyDescent="0.25">
      <c r="S6642" s="13"/>
      <c r="T6642" s="13"/>
    </row>
    <row r="6643" spans="19:20" x14ac:dyDescent="0.25">
      <c r="S6643" s="13"/>
      <c r="T6643" s="13"/>
    </row>
    <row r="6644" spans="19:20" x14ac:dyDescent="0.25">
      <c r="S6644" s="13"/>
      <c r="T6644" s="13"/>
    </row>
    <row r="6645" spans="19:20" x14ac:dyDescent="0.25">
      <c r="S6645" s="13"/>
      <c r="T6645" s="13"/>
    </row>
    <row r="6646" spans="19:20" x14ac:dyDescent="0.25">
      <c r="S6646" s="13"/>
      <c r="T6646" s="13"/>
    </row>
    <row r="6647" spans="19:20" x14ac:dyDescent="0.25">
      <c r="S6647" s="13"/>
      <c r="T6647" s="13"/>
    </row>
    <row r="6648" spans="19:20" x14ac:dyDescent="0.25">
      <c r="S6648" s="13"/>
      <c r="T6648" s="13"/>
    </row>
    <row r="6649" spans="19:20" x14ac:dyDescent="0.25">
      <c r="S6649" s="13"/>
      <c r="T6649" s="13"/>
    </row>
    <row r="6650" spans="19:20" x14ac:dyDescent="0.25">
      <c r="S6650" s="13"/>
      <c r="T6650" s="13"/>
    </row>
    <row r="6651" spans="19:20" x14ac:dyDescent="0.25">
      <c r="S6651" s="13"/>
      <c r="T6651" s="13"/>
    </row>
    <row r="6652" spans="19:20" x14ac:dyDescent="0.25">
      <c r="S6652" s="13"/>
      <c r="T6652" s="13"/>
    </row>
    <row r="6653" spans="19:20" x14ac:dyDescent="0.25">
      <c r="S6653" s="13"/>
      <c r="T6653" s="13"/>
    </row>
    <row r="6654" spans="19:20" x14ac:dyDescent="0.25">
      <c r="S6654" s="13"/>
      <c r="T6654" s="13"/>
    </row>
    <row r="6655" spans="19:20" x14ac:dyDescent="0.25">
      <c r="S6655" s="13"/>
      <c r="T6655" s="13"/>
    </row>
    <row r="6656" spans="19:20" x14ac:dyDescent="0.25">
      <c r="S6656" s="13"/>
      <c r="T6656" s="13"/>
    </row>
    <row r="6657" spans="19:20" x14ac:dyDescent="0.25">
      <c r="S6657" s="13"/>
      <c r="T6657" s="13"/>
    </row>
    <row r="6658" spans="19:20" x14ac:dyDescent="0.25">
      <c r="S6658" s="13"/>
      <c r="T6658" s="13"/>
    </row>
    <row r="6659" spans="19:20" x14ac:dyDescent="0.25">
      <c r="S6659" s="13"/>
      <c r="T6659" s="13"/>
    </row>
    <row r="6660" spans="19:20" x14ac:dyDescent="0.25">
      <c r="S6660" s="13"/>
      <c r="T6660" s="13"/>
    </row>
    <row r="6661" spans="19:20" x14ac:dyDescent="0.25">
      <c r="S6661" s="13"/>
      <c r="T6661" s="13"/>
    </row>
    <row r="6662" spans="19:20" x14ac:dyDescent="0.25">
      <c r="S6662" s="13"/>
      <c r="T6662" s="13"/>
    </row>
    <row r="6663" spans="19:20" x14ac:dyDescent="0.25">
      <c r="S6663" s="13"/>
      <c r="T6663" s="13"/>
    </row>
    <row r="6664" spans="19:20" x14ac:dyDescent="0.25">
      <c r="S6664" s="13"/>
      <c r="T6664" s="13"/>
    </row>
    <row r="6665" spans="19:20" x14ac:dyDescent="0.25">
      <c r="S6665" s="13"/>
      <c r="T6665" s="13"/>
    </row>
    <row r="6666" spans="19:20" x14ac:dyDescent="0.25">
      <c r="S6666" s="13"/>
      <c r="T6666" s="13"/>
    </row>
    <row r="6667" spans="19:20" x14ac:dyDescent="0.25">
      <c r="S6667" s="13"/>
      <c r="T6667" s="13"/>
    </row>
    <row r="6668" spans="19:20" x14ac:dyDescent="0.25">
      <c r="S6668" s="13"/>
      <c r="T6668" s="13"/>
    </row>
    <row r="6669" spans="19:20" x14ac:dyDescent="0.25">
      <c r="S6669" s="13"/>
      <c r="T6669" s="13"/>
    </row>
    <row r="6670" spans="19:20" x14ac:dyDescent="0.25">
      <c r="S6670" s="13"/>
      <c r="T6670" s="13"/>
    </row>
    <row r="6671" spans="19:20" x14ac:dyDescent="0.25">
      <c r="S6671" s="13"/>
      <c r="T6671" s="13"/>
    </row>
    <row r="6672" spans="19:20" x14ac:dyDescent="0.25">
      <c r="S6672" s="13"/>
      <c r="T6672" s="13"/>
    </row>
    <row r="6673" spans="19:20" x14ac:dyDescent="0.25">
      <c r="S6673" s="13"/>
      <c r="T6673" s="13"/>
    </row>
    <row r="6674" spans="19:20" x14ac:dyDescent="0.25">
      <c r="S6674" s="13"/>
      <c r="T6674" s="13"/>
    </row>
    <row r="6675" spans="19:20" x14ac:dyDescent="0.25">
      <c r="S6675" s="13"/>
      <c r="T6675" s="13"/>
    </row>
    <row r="6676" spans="19:20" x14ac:dyDescent="0.25">
      <c r="S6676" s="13"/>
      <c r="T6676" s="13"/>
    </row>
    <row r="6677" spans="19:20" x14ac:dyDescent="0.25">
      <c r="S6677" s="13"/>
      <c r="T6677" s="13"/>
    </row>
    <row r="6678" spans="19:20" x14ac:dyDescent="0.25">
      <c r="S6678" s="13"/>
      <c r="T6678" s="13"/>
    </row>
    <row r="6679" spans="19:20" x14ac:dyDescent="0.25">
      <c r="S6679" s="13"/>
      <c r="T6679" s="13"/>
    </row>
    <row r="6680" spans="19:20" x14ac:dyDescent="0.25">
      <c r="S6680" s="13"/>
      <c r="T6680" s="13"/>
    </row>
    <row r="6681" spans="19:20" x14ac:dyDescent="0.25">
      <c r="S6681" s="13"/>
      <c r="T6681" s="13"/>
    </row>
    <row r="6682" spans="19:20" x14ac:dyDescent="0.25">
      <c r="S6682" s="13"/>
      <c r="T6682" s="13"/>
    </row>
    <row r="6683" spans="19:20" x14ac:dyDescent="0.25">
      <c r="S6683" s="13"/>
      <c r="T6683" s="13"/>
    </row>
    <row r="6684" spans="19:20" x14ac:dyDescent="0.25">
      <c r="S6684" s="13"/>
      <c r="T6684" s="13"/>
    </row>
    <row r="6685" spans="19:20" x14ac:dyDescent="0.25">
      <c r="S6685" s="13"/>
      <c r="T6685" s="13"/>
    </row>
    <row r="6686" spans="19:20" x14ac:dyDescent="0.25">
      <c r="S6686" s="13"/>
      <c r="T6686" s="13"/>
    </row>
    <row r="6687" spans="19:20" x14ac:dyDescent="0.25">
      <c r="S6687" s="13"/>
      <c r="T6687" s="13"/>
    </row>
    <row r="6688" spans="19:20" x14ac:dyDescent="0.25">
      <c r="S6688" s="13"/>
      <c r="T6688" s="13"/>
    </row>
    <row r="6689" spans="19:20" x14ac:dyDescent="0.25">
      <c r="S6689" s="13"/>
      <c r="T6689" s="13"/>
    </row>
    <row r="6690" spans="19:20" x14ac:dyDescent="0.25">
      <c r="S6690" s="13"/>
      <c r="T6690" s="13"/>
    </row>
    <row r="6691" spans="19:20" x14ac:dyDescent="0.25">
      <c r="S6691" s="13"/>
      <c r="T6691" s="13"/>
    </row>
    <row r="6692" spans="19:20" x14ac:dyDescent="0.25">
      <c r="S6692" s="13"/>
      <c r="T6692" s="13"/>
    </row>
    <row r="6693" spans="19:20" x14ac:dyDescent="0.25">
      <c r="S6693" s="13"/>
      <c r="T6693" s="13"/>
    </row>
    <row r="6694" spans="19:20" x14ac:dyDescent="0.25">
      <c r="S6694" s="13"/>
      <c r="T6694" s="13"/>
    </row>
    <row r="6695" spans="19:20" x14ac:dyDescent="0.25">
      <c r="S6695" s="13"/>
      <c r="T6695" s="13"/>
    </row>
    <row r="6696" spans="19:20" x14ac:dyDescent="0.25">
      <c r="S6696" s="13"/>
      <c r="T6696" s="13"/>
    </row>
    <row r="6697" spans="19:20" x14ac:dyDescent="0.25">
      <c r="S6697" s="13"/>
      <c r="T6697" s="13"/>
    </row>
    <row r="6698" spans="19:20" x14ac:dyDescent="0.25">
      <c r="S6698" s="13"/>
      <c r="T6698" s="13"/>
    </row>
    <row r="6699" spans="19:20" x14ac:dyDescent="0.25">
      <c r="S6699" s="13"/>
      <c r="T6699" s="13"/>
    </row>
    <row r="6700" spans="19:20" x14ac:dyDescent="0.25">
      <c r="S6700" s="13"/>
      <c r="T6700" s="13"/>
    </row>
    <row r="6701" spans="19:20" x14ac:dyDescent="0.25">
      <c r="S6701" s="13"/>
      <c r="T6701" s="13"/>
    </row>
    <row r="6702" spans="19:20" x14ac:dyDescent="0.25">
      <c r="S6702" s="13"/>
      <c r="T6702" s="13"/>
    </row>
    <row r="6703" spans="19:20" x14ac:dyDescent="0.25">
      <c r="S6703" s="13"/>
      <c r="T6703" s="13"/>
    </row>
    <row r="6704" spans="19:20" x14ac:dyDescent="0.25">
      <c r="S6704" s="13"/>
      <c r="T6704" s="13"/>
    </row>
    <row r="6705" spans="19:20" x14ac:dyDescent="0.25">
      <c r="S6705" s="13"/>
      <c r="T6705" s="13"/>
    </row>
    <row r="6706" spans="19:20" x14ac:dyDescent="0.25">
      <c r="S6706" s="13"/>
      <c r="T6706" s="13"/>
    </row>
    <row r="6707" spans="19:20" x14ac:dyDescent="0.25">
      <c r="S6707" s="13"/>
      <c r="T6707" s="13"/>
    </row>
    <row r="6708" spans="19:20" x14ac:dyDescent="0.25">
      <c r="S6708" s="13"/>
      <c r="T6708" s="13"/>
    </row>
    <row r="6709" spans="19:20" x14ac:dyDescent="0.25">
      <c r="S6709" s="13"/>
      <c r="T6709" s="13"/>
    </row>
    <row r="6710" spans="19:20" x14ac:dyDescent="0.25">
      <c r="S6710" s="13"/>
      <c r="T6710" s="13"/>
    </row>
    <row r="6711" spans="19:20" x14ac:dyDescent="0.25">
      <c r="S6711" s="13"/>
      <c r="T6711" s="13"/>
    </row>
    <row r="6712" spans="19:20" x14ac:dyDescent="0.25">
      <c r="S6712" s="13"/>
      <c r="T6712" s="13"/>
    </row>
    <row r="6713" spans="19:20" x14ac:dyDescent="0.25">
      <c r="S6713" s="13"/>
      <c r="T6713" s="13"/>
    </row>
    <row r="6714" spans="19:20" x14ac:dyDescent="0.25">
      <c r="S6714" s="13"/>
      <c r="T6714" s="13"/>
    </row>
    <row r="6715" spans="19:20" x14ac:dyDescent="0.25">
      <c r="S6715" s="13"/>
      <c r="T6715" s="13"/>
    </row>
    <row r="6716" spans="19:20" x14ac:dyDescent="0.25">
      <c r="S6716" s="13"/>
      <c r="T6716" s="13"/>
    </row>
    <row r="6717" spans="19:20" x14ac:dyDescent="0.25">
      <c r="S6717" s="13"/>
      <c r="T6717" s="13"/>
    </row>
    <row r="6718" spans="19:20" x14ac:dyDescent="0.25">
      <c r="S6718" s="13"/>
      <c r="T6718" s="13"/>
    </row>
    <row r="6719" spans="19:20" x14ac:dyDescent="0.25">
      <c r="S6719" s="13"/>
      <c r="T6719" s="13"/>
    </row>
    <row r="6720" spans="19:20" x14ac:dyDescent="0.25">
      <c r="S6720" s="13"/>
      <c r="T6720" s="13"/>
    </row>
    <row r="6721" spans="19:20" x14ac:dyDescent="0.25">
      <c r="S6721" s="13"/>
      <c r="T6721" s="13"/>
    </row>
    <row r="6722" spans="19:20" x14ac:dyDescent="0.25">
      <c r="S6722" s="13"/>
      <c r="T6722" s="13"/>
    </row>
    <row r="6723" spans="19:20" x14ac:dyDescent="0.25">
      <c r="S6723" s="13"/>
      <c r="T6723" s="13"/>
    </row>
    <row r="6724" spans="19:20" x14ac:dyDescent="0.25">
      <c r="S6724" s="13"/>
      <c r="T6724" s="13"/>
    </row>
    <row r="6725" spans="19:20" x14ac:dyDescent="0.25">
      <c r="S6725" s="13"/>
      <c r="T6725" s="13"/>
    </row>
    <row r="6726" spans="19:20" x14ac:dyDescent="0.25">
      <c r="S6726" s="13"/>
      <c r="T6726" s="13"/>
    </row>
    <row r="6727" spans="19:20" x14ac:dyDescent="0.25">
      <c r="S6727" s="13"/>
      <c r="T6727" s="13"/>
    </row>
    <row r="6728" spans="19:20" x14ac:dyDescent="0.25">
      <c r="S6728" s="13"/>
      <c r="T6728" s="13"/>
    </row>
    <row r="6729" spans="19:20" x14ac:dyDescent="0.25">
      <c r="S6729" s="13"/>
      <c r="T6729" s="13"/>
    </row>
    <row r="6730" spans="19:20" x14ac:dyDescent="0.25">
      <c r="S6730" s="13"/>
      <c r="T6730" s="13"/>
    </row>
    <row r="6731" spans="19:20" x14ac:dyDescent="0.25">
      <c r="S6731" s="13"/>
      <c r="T6731" s="13"/>
    </row>
    <row r="6732" spans="19:20" x14ac:dyDescent="0.25">
      <c r="S6732" s="13"/>
      <c r="T6732" s="13"/>
    </row>
    <row r="6733" spans="19:20" x14ac:dyDescent="0.25">
      <c r="S6733" s="13"/>
      <c r="T6733" s="13"/>
    </row>
    <row r="6734" spans="19:20" x14ac:dyDescent="0.25">
      <c r="S6734" s="13"/>
      <c r="T6734" s="13"/>
    </row>
    <row r="6735" spans="19:20" x14ac:dyDescent="0.25">
      <c r="S6735" s="13"/>
      <c r="T6735" s="13"/>
    </row>
    <row r="6736" spans="19:20" x14ac:dyDescent="0.25">
      <c r="S6736" s="13"/>
      <c r="T6736" s="13"/>
    </row>
    <row r="6737" spans="19:20" x14ac:dyDescent="0.25">
      <c r="S6737" s="13"/>
      <c r="T6737" s="13"/>
    </row>
    <row r="6738" spans="19:20" x14ac:dyDescent="0.25">
      <c r="S6738" s="13"/>
      <c r="T6738" s="13"/>
    </row>
    <row r="6739" spans="19:20" x14ac:dyDescent="0.25">
      <c r="S6739" s="13"/>
      <c r="T6739" s="13"/>
    </row>
    <row r="6740" spans="19:20" x14ac:dyDescent="0.25">
      <c r="S6740" s="13"/>
      <c r="T6740" s="13"/>
    </row>
    <row r="6741" spans="19:20" x14ac:dyDescent="0.25">
      <c r="S6741" s="13"/>
      <c r="T6741" s="13"/>
    </row>
    <row r="6742" spans="19:20" x14ac:dyDescent="0.25">
      <c r="S6742" s="13"/>
      <c r="T6742" s="13"/>
    </row>
    <row r="6743" spans="19:20" x14ac:dyDescent="0.25">
      <c r="S6743" s="13"/>
      <c r="T6743" s="13"/>
    </row>
    <row r="6744" spans="19:20" x14ac:dyDescent="0.25">
      <c r="S6744" s="13"/>
      <c r="T6744" s="13"/>
    </row>
    <row r="6745" spans="19:20" x14ac:dyDescent="0.25">
      <c r="S6745" s="13"/>
      <c r="T6745" s="13"/>
    </row>
    <row r="6746" spans="19:20" x14ac:dyDescent="0.25">
      <c r="S6746" s="13"/>
      <c r="T6746" s="13"/>
    </row>
    <row r="6747" spans="19:20" x14ac:dyDescent="0.25">
      <c r="S6747" s="13"/>
      <c r="T6747" s="13"/>
    </row>
    <row r="6748" spans="19:20" x14ac:dyDescent="0.25">
      <c r="S6748" s="13"/>
      <c r="T6748" s="13"/>
    </row>
    <row r="6749" spans="19:20" x14ac:dyDescent="0.25">
      <c r="S6749" s="13"/>
      <c r="T6749" s="13"/>
    </row>
    <row r="6750" spans="19:20" x14ac:dyDescent="0.25">
      <c r="S6750" s="13"/>
      <c r="T6750" s="13"/>
    </row>
    <row r="6751" spans="19:20" x14ac:dyDescent="0.25">
      <c r="S6751" s="13"/>
      <c r="T6751" s="13"/>
    </row>
    <row r="6752" spans="19:20" x14ac:dyDescent="0.25">
      <c r="S6752" s="13"/>
      <c r="T6752" s="13"/>
    </row>
    <row r="6753" spans="19:20" x14ac:dyDescent="0.25">
      <c r="S6753" s="13"/>
      <c r="T6753" s="13"/>
    </row>
    <row r="6754" spans="19:20" x14ac:dyDescent="0.25">
      <c r="S6754" s="13"/>
      <c r="T6754" s="13"/>
    </row>
    <row r="6755" spans="19:20" x14ac:dyDescent="0.25">
      <c r="S6755" s="13"/>
      <c r="T6755" s="13"/>
    </row>
    <row r="6756" spans="19:20" x14ac:dyDescent="0.25">
      <c r="S6756" s="13"/>
      <c r="T6756" s="13"/>
    </row>
    <row r="6757" spans="19:20" x14ac:dyDescent="0.25">
      <c r="S6757" s="13"/>
      <c r="T6757" s="13"/>
    </row>
    <row r="6758" spans="19:20" x14ac:dyDescent="0.25">
      <c r="S6758" s="13"/>
      <c r="T6758" s="13"/>
    </row>
    <row r="6759" spans="19:20" x14ac:dyDescent="0.25">
      <c r="S6759" s="13"/>
      <c r="T6759" s="13"/>
    </row>
    <row r="6760" spans="19:20" x14ac:dyDescent="0.25">
      <c r="S6760" s="13"/>
      <c r="T6760" s="13"/>
    </row>
    <row r="6761" spans="19:20" x14ac:dyDescent="0.25">
      <c r="S6761" s="13"/>
      <c r="T6761" s="13"/>
    </row>
    <row r="6762" spans="19:20" x14ac:dyDescent="0.25">
      <c r="S6762" s="13"/>
      <c r="T6762" s="13"/>
    </row>
    <row r="6763" spans="19:20" x14ac:dyDescent="0.25">
      <c r="S6763" s="13"/>
      <c r="T6763" s="13"/>
    </row>
    <row r="6764" spans="19:20" x14ac:dyDescent="0.25">
      <c r="S6764" s="13"/>
      <c r="T6764" s="13"/>
    </row>
    <row r="6765" spans="19:20" x14ac:dyDescent="0.25">
      <c r="S6765" s="13"/>
      <c r="T6765" s="13"/>
    </row>
    <row r="6766" spans="19:20" x14ac:dyDescent="0.25">
      <c r="S6766" s="13"/>
      <c r="T6766" s="13"/>
    </row>
    <row r="6767" spans="19:20" x14ac:dyDescent="0.25">
      <c r="S6767" s="13"/>
      <c r="T6767" s="13"/>
    </row>
    <row r="6768" spans="19:20" x14ac:dyDescent="0.25">
      <c r="S6768" s="13"/>
      <c r="T6768" s="13"/>
    </row>
    <row r="6769" spans="19:20" x14ac:dyDescent="0.25">
      <c r="S6769" s="13"/>
      <c r="T6769" s="13"/>
    </row>
    <row r="6770" spans="19:20" x14ac:dyDescent="0.25">
      <c r="S6770" s="13"/>
      <c r="T6770" s="13"/>
    </row>
    <row r="6771" spans="19:20" x14ac:dyDescent="0.25">
      <c r="S6771" s="13"/>
      <c r="T6771" s="13"/>
    </row>
    <row r="6772" spans="19:20" x14ac:dyDescent="0.25">
      <c r="S6772" s="13"/>
      <c r="T6772" s="13"/>
    </row>
    <row r="6773" spans="19:20" x14ac:dyDescent="0.25">
      <c r="S6773" s="13"/>
      <c r="T6773" s="13"/>
    </row>
    <row r="6774" spans="19:20" x14ac:dyDescent="0.25">
      <c r="S6774" s="13"/>
      <c r="T6774" s="13"/>
    </row>
    <row r="6775" spans="19:20" x14ac:dyDescent="0.25">
      <c r="S6775" s="13"/>
      <c r="T6775" s="13"/>
    </row>
    <row r="6776" spans="19:20" x14ac:dyDescent="0.25">
      <c r="S6776" s="13"/>
      <c r="T6776" s="13"/>
    </row>
    <row r="6777" spans="19:20" x14ac:dyDescent="0.25">
      <c r="S6777" s="13"/>
      <c r="T6777" s="13"/>
    </row>
    <row r="6778" spans="19:20" x14ac:dyDescent="0.25">
      <c r="S6778" s="13"/>
      <c r="T6778" s="13"/>
    </row>
    <row r="6779" spans="19:20" x14ac:dyDescent="0.25">
      <c r="S6779" s="13"/>
      <c r="T6779" s="13"/>
    </row>
    <row r="6780" spans="19:20" x14ac:dyDescent="0.25">
      <c r="S6780" s="13"/>
      <c r="T6780" s="13"/>
    </row>
    <row r="6781" spans="19:20" x14ac:dyDescent="0.25">
      <c r="S6781" s="13"/>
      <c r="T6781" s="13"/>
    </row>
    <row r="6782" spans="19:20" x14ac:dyDescent="0.25">
      <c r="S6782" s="13"/>
      <c r="T6782" s="13"/>
    </row>
    <row r="6783" spans="19:20" x14ac:dyDescent="0.25">
      <c r="S6783" s="13"/>
      <c r="T6783" s="13"/>
    </row>
    <row r="6784" spans="19:20" x14ac:dyDescent="0.25">
      <c r="S6784" s="13"/>
      <c r="T6784" s="13"/>
    </row>
    <row r="6785" spans="19:20" x14ac:dyDescent="0.25">
      <c r="S6785" s="13"/>
      <c r="T6785" s="13"/>
    </row>
    <row r="6786" spans="19:20" x14ac:dyDescent="0.25">
      <c r="S6786" s="13"/>
      <c r="T6786" s="13"/>
    </row>
    <row r="6787" spans="19:20" x14ac:dyDescent="0.25">
      <c r="S6787" s="13"/>
      <c r="T6787" s="13"/>
    </row>
    <row r="6788" spans="19:20" x14ac:dyDescent="0.25">
      <c r="S6788" s="13"/>
      <c r="T6788" s="13"/>
    </row>
    <row r="6789" spans="19:20" x14ac:dyDescent="0.25">
      <c r="S6789" s="13"/>
      <c r="T6789" s="13"/>
    </row>
    <row r="6790" spans="19:20" x14ac:dyDescent="0.25">
      <c r="S6790" s="13"/>
      <c r="T6790" s="13"/>
    </row>
    <row r="6791" spans="19:20" x14ac:dyDescent="0.25">
      <c r="S6791" s="13"/>
      <c r="T6791" s="13"/>
    </row>
    <row r="6792" spans="19:20" x14ac:dyDescent="0.25">
      <c r="S6792" s="13"/>
      <c r="T6792" s="13"/>
    </row>
    <row r="6793" spans="19:20" x14ac:dyDescent="0.25">
      <c r="S6793" s="13"/>
      <c r="T6793" s="13"/>
    </row>
    <row r="6794" spans="19:20" x14ac:dyDescent="0.25">
      <c r="S6794" s="13"/>
      <c r="T6794" s="13"/>
    </row>
    <row r="6795" spans="19:20" x14ac:dyDescent="0.25">
      <c r="S6795" s="13"/>
      <c r="T6795" s="13"/>
    </row>
    <row r="6796" spans="19:20" x14ac:dyDescent="0.25">
      <c r="S6796" s="13"/>
      <c r="T6796" s="13"/>
    </row>
    <row r="6797" spans="19:20" x14ac:dyDescent="0.25">
      <c r="S6797" s="13"/>
      <c r="T6797" s="13"/>
    </row>
    <row r="6798" spans="19:20" x14ac:dyDescent="0.25">
      <c r="S6798" s="13"/>
      <c r="T6798" s="13"/>
    </row>
    <row r="6799" spans="19:20" x14ac:dyDescent="0.25">
      <c r="S6799" s="13"/>
      <c r="T6799" s="13"/>
    </row>
    <row r="6800" spans="19:20" x14ac:dyDescent="0.25">
      <c r="S6800" s="13"/>
      <c r="T6800" s="13"/>
    </row>
    <row r="6801" spans="19:20" x14ac:dyDescent="0.25">
      <c r="S6801" s="13"/>
      <c r="T6801" s="13"/>
    </row>
    <row r="6802" spans="19:20" x14ac:dyDescent="0.25">
      <c r="S6802" s="13"/>
      <c r="T6802" s="13"/>
    </row>
    <row r="6803" spans="19:20" x14ac:dyDescent="0.25">
      <c r="S6803" s="13"/>
      <c r="T6803" s="13"/>
    </row>
    <row r="6804" spans="19:20" x14ac:dyDescent="0.25">
      <c r="S6804" s="13"/>
      <c r="T6804" s="13"/>
    </row>
    <row r="6805" spans="19:20" x14ac:dyDescent="0.25">
      <c r="S6805" s="13"/>
      <c r="T6805" s="13"/>
    </row>
    <row r="6806" spans="19:20" x14ac:dyDescent="0.25">
      <c r="S6806" s="13"/>
      <c r="T6806" s="13"/>
    </row>
    <row r="6807" spans="19:20" x14ac:dyDescent="0.25">
      <c r="S6807" s="13"/>
      <c r="T6807" s="13"/>
    </row>
    <row r="6808" spans="19:20" x14ac:dyDescent="0.25">
      <c r="S6808" s="13"/>
      <c r="T6808" s="13"/>
    </row>
    <row r="6809" spans="19:20" x14ac:dyDescent="0.25">
      <c r="S6809" s="13"/>
      <c r="T6809" s="13"/>
    </row>
    <row r="6810" spans="19:20" x14ac:dyDescent="0.25">
      <c r="S6810" s="13"/>
      <c r="T6810" s="13"/>
    </row>
    <row r="6811" spans="19:20" x14ac:dyDescent="0.25">
      <c r="S6811" s="13"/>
      <c r="T6811" s="13"/>
    </row>
    <row r="6812" spans="19:20" x14ac:dyDescent="0.25">
      <c r="S6812" s="13"/>
      <c r="T6812" s="13"/>
    </row>
    <row r="6813" spans="19:20" x14ac:dyDescent="0.25">
      <c r="S6813" s="13"/>
      <c r="T6813" s="13"/>
    </row>
    <row r="6814" spans="19:20" x14ac:dyDescent="0.25">
      <c r="S6814" s="13"/>
      <c r="T6814" s="13"/>
    </row>
    <row r="6815" spans="19:20" x14ac:dyDescent="0.25">
      <c r="S6815" s="13"/>
      <c r="T6815" s="13"/>
    </row>
    <row r="6816" spans="19:20" x14ac:dyDescent="0.25">
      <c r="S6816" s="13"/>
      <c r="T6816" s="13"/>
    </row>
    <row r="6817" spans="19:20" x14ac:dyDescent="0.25">
      <c r="S6817" s="13"/>
      <c r="T6817" s="13"/>
    </row>
    <row r="6818" spans="19:20" x14ac:dyDescent="0.25">
      <c r="S6818" s="13"/>
      <c r="T6818" s="13"/>
    </row>
    <row r="6819" spans="19:20" x14ac:dyDescent="0.25">
      <c r="S6819" s="13"/>
      <c r="T6819" s="13"/>
    </row>
    <row r="6820" spans="19:20" x14ac:dyDescent="0.25">
      <c r="S6820" s="13"/>
      <c r="T6820" s="13"/>
    </row>
    <row r="6821" spans="19:20" x14ac:dyDescent="0.25">
      <c r="S6821" s="13"/>
      <c r="T6821" s="13"/>
    </row>
    <row r="6822" spans="19:20" x14ac:dyDescent="0.25">
      <c r="S6822" s="13"/>
      <c r="T6822" s="13"/>
    </row>
    <row r="6823" spans="19:20" x14ac:dyDescent="0.25">
      <c r="S6823" s="13"/>
      <c r="T6823" s="13"/>
    </row>
    <row r="6824" spans="19:20" x14ac:dyDescent="0.25">
      <c r="S6824" s="13"/>
      <c r="T6824" s="13"/>
    </row>
    <row r="6825" spans="19:20" x14ac:dyDescent="0.25">
      <c r="S6825" s="13"/>
      <c r="T6825" s="13"/>
    </row>
    <row r="6826" spans="19:20" x14ac:dyDescent="0.25">
      <c r="S6826" s="13"/>
      <c r="T6826" s="13"/>
    </row>
    <row r="6827" spans="19:20" x14ac:dyDescent="0.25">
      <c r="S6827" s="13"/>
      <c r="T6827" s="13"/>
    </row>
    <row r="6828" spans="19:20" x14ac:dyDescent="0.25">
      <c r="S6828" s="13"/>
      <c r="T6828" s="13"/>
    </row>
    <row r="6829" spans="19:20" x14ac:dyDescent="0.25">
      <c r="S6829" s="13"/>
      <c r="T6829" s="13"/>
    </row>
    <row r="6830" spans="19:20" x14ac:dyDescent="0.25">
      <c r="S6830" s="13"/>
      <c r="T6830" s="13"/>
    </row>
    <row r="6831" spans="19:20" x14ac:dyDescent="0.25">
      <c r="S6831" s="13"/>
      <c r="T6831" s="13"/>
    </row>
    <row r="6832" spans="19:20" x14ac:dyDescent="0.25">
      <c r="S6832" s="13"/>
      <c r="T6832" s="13"/>
    </row>
    <row r="6833" spans="19:20" x14ac:dyDescent="0.25">
      <c r="S6833" s="13"/>
      <c r="T6833" s="13"/>
    </row>
    <row r="6834" spans="19:20" x14ac:dyDescent="0.25">
      <c r="S6834" s="13"/>
      <c r="T6834" s="13"/>
    </row>
    <row r="6835" spans="19:20" x14ac:dyDescent="0.25">
      <c r="S6835" s="13"/>
      <c r="T6835" s="13"/>
    </row>
    <row r="6836" spans="19:20" x14ac:dyDescent="0.25">
      <c r="S6836" s="13"/>
      <c r="T6836" s="13"/>
    </row>
    <row r="6837" spans="19:20" x14ac:dyDescent="0.25">
      <c r="S6837" s="13"/>
      <c r="T6837" s="13"/>
    </row>
    <row r="6838" spans="19:20" x14ac:dyDescent="0.25">
      <c r="S6838" s="13"/>
      <c r="T6838" s="13"/>
    </row>
    <row r="6839" spans="19:20" x14ac:dyDescent="0.25">
      <c r="S6839" s="13"/>
      <c r="T6839" s="13"/>
    </row>
    <row r="6840" spans="19:20" x14ac:dyDescent="0.25">
      <c r="S6840" s="13"/>
      <c r="T6840" s="13"/>
    </row>
    <row r="6841" spans="19:20" x14ac:dyDescent="0.25">
      <c r="S6841" s="13"/>
      <c r="T6841" s="13"/>
    </row>
    <row r="6842" spans="19:20" x14ac:dyDescent="0.25">
      <c r="S6842" s="13"/>
      <c r="T6842" s="13"/>
    </row>
    <row r="6843" spans="19:20" x14ac:dyDescent="0.25">
      <c r="S6843" s="13"/>
      <c r="T6843" s="13"/>
    </row>
    <row r="6844" spans="19:20" x14ac:dyDescent="0.25">
      <c r="S6844" s="13"/>
      <c r="T6844" s="13"/>
    </row>
    <row r="6845" spans="19:20" x14ac:dyDescent="0.25">
      <c r="S6845" s="13"/>
      <c r="T6845" s="13"/>
    </row>
    <row r="6846" spans="19:20" x14ac:dyDescent="0.25">
      <c r="S6846" s="13"/>
      <c r="T6846" s="13"/>
    </row>
    <row r="6847" spans="19:20" x14ac:dyDescent="0.25">
      <c r="S6847" s="13"/>
      <c r="T6847" s="13"/>
    </row>
    <row r="6848" spans="19:20" x14ac:dyDescent="0.25">
      <c r="S6848" s="13"/>
      <c r="T6848" s="13"/>
    </row>
    <row r="6849" spans="19:20" x14ac:dyDescent="0.25">
      <c r="S6849" s="13"/>
      <c r="T6849" s="13"/>
    </row>
    <row r="6850" spans="19:20" x14ac:dyDescent="0.25">
      <c r="S6850" s="13"/>
      <c r="T6850" s="13"/>
    </row>
    <row r="6851" spans="19:20" x14ac:dyDescent="0.25">
      <c r="S6851" s="13"/>
      <c r="T6851" s="13"/>
    </row>
    <row r="6852" spans="19:20" x14ac:dyDescent="0.25">
      <c r="S6852" s="13"/>
      <c r="T6852" s="13"/>
    </row>
    <row r="6853" spans="19:20" x14ac:dyDescent="0.25">
      <c r="S6853" s="13"/>
      <c r="T6853" s="13"/>
    </row>
    <row r="6854" spans="19:20" x14ac:dyDescent="0.25">
      <c r="S6854" s="13"/>
      <c r="T6854" s="13"/>
    </row>
    <row r="6855" spans="19:20" x14ac:dyDescent="0.25">
      <c r="S6855" s="13"/>
      <c r="T6855" s="13"/>
    </row>
    <row r="6856" spans="19:20" x14ac:dyDescent="0.25">
      <c r="S6856" s="13"/>
      <c r="T6856" s="13"/>
    </row>
    <row r="6857" spans="19:20" x14ac:dyDescent="0.25">
      <c r="S6857" s="13"/>
      <c r="T6857" s="13"/>
    </row>
    <row r="6858" spans="19:20" x14ac:dyDescent="0.25">
      <c r="S6858" s="13"/>
      <c r="T6858" s="13"/>
    </row>
    <row r="6859" spans="19:20" x14ac:dyDescent="0.25">
      <c r="S6859" s="13"/>
      <c r="T6859" s="13"/>
    </row>
    <row r="6860" spans="19:20" x14ac:dyDescent="0.25">
      <c r="S6860" s="13"/>
      <c r="T6860" s="13"/>
    </row>
    <row r="6861" spans="19:20" x14ac:dyDescent="0.25">
      <c r="S6861" s="13"/>
      <c r="T6861" s="13"/>
    </row>
    <row r="6862" spans="19:20" x14ac:dyDescent="0.25">
      <c r="S6862" s="13"/>
      <c r="T6862" s="13"/>
    </row>
    <row r="6863" spans="19:20" x14ac:dyDescent="0.25">
      <c r="S6863" s="13"/>
      <c r="T6863" s="13"/>
    </row>
    <row r="6864" spans="19:20" x14ac:dyDescent="0.25">
      <c r="S6864" s="13"/>
      <c r="T6864" s="13"/>
    </row>
    <row r="6865" spans="19:20" x14ac:dyDescent="0.25">
      <c r="S6865" s="13"/>
      <c r="T6865" s="13"/>
    </row>
    <row r="6866" spans="19:20" x14ac:dyDescent="0.25">
      <c r="S6866" s="13"/>
      <c r="T6866" s="13"/>
    </row>
    <row r="6867" spans="19:20" x14ac:dyDescent="0.25">
      <c r="S6867" s="13"/>
      <c r="T6867" s="13"/>
    </row>
    <row r="6868" spans="19:20" x14ac:dyDescent="0.25">
      <c r="S6868" s="13"/>
      <c r="T6868" s="13"/>
    </row>
    <row r="6869" spans="19:20" x14ac:dyDescent="0.25">
      <c r="S6869" s="13"/>
      <c r="T6869" s="13"/>
    </row>
    <row r="6870" spans="19:20" x14ac:dyDescent="0.25">
      <c r="S6870" s="13"/>
      <c r="T6870" s="13"/>
    </row>
    <row r="6871" spans="19:20" x14ac:dyDescent="0.25">
      <c r="S6871" s="13"/>
      <c r="T6871" s="13"/>
    </row>
    <row r="6872" spans="19:20" x14ac:dyDescent="0.25">
      <c r="S6872" s="13"/>
      <c r="T6872" s="13"/>
    </row>
    <row r="6873" spans="19:20" x14ac:dyDescent="0.25">
      <c r="S6873" s="13"/>
      <c r="T6873" s="13"/>
    </row>
    <row r="6874" spans="19:20" x14ac:dyDescent="0.25">
      <c r="S6874" s="13"/>
      <c r="T6874" s="13"/>
    </row>
    <row r="6875" spans="19:20" x14ac:dyDescent="0.25">
      <c r="S6875" s="13"/>
      <c r="T6875" s="13"/>
    </row>
    <row r="6876" spans="19:20" x14ac:dyDescent="0.25">
      <c r="S6876" s="13"/>
      <c r="T6876" s="13"/>
    </row>
    <row r="6877" spans="19:20" x14ac:dyDescent="0.25">
      <c r="S6877" s="13"/>
      <c r="T6877" s="13"/>
    </row>
    <row r="6878" spans="19:20" x14ac:dyDescent="0.25">
      <c r="S6878" s="13"/>
      <c r="T6878" s="13"/>
    </row>
    <row r="6879" spans="19:20" x14ac:dyDescent="0.25">
      <c r="S6879" s="13"/>
      <c r="T6879" s="13"/>
    </row>
    <row r="6880" spans="19:20" x14ac:dyDescent="0.25">
      <c r="S6880" s="13"/>
      <c r="T6880" s="13"/>
    </row>
    <row r="6881" spans="19:20" x14ac:dyDescent="0.25">
      <c r="S6881" s="13"/>
      <c r="T6881" s="13"/>
    </row>
    <row r="6882" spans="19:20" x14ac:dyDescent="0.25">
      <c r="S6882" s="13"/>
      <c r="T6882" s="13"/>
    </row>
    <row r="6883" spans="19:20" x14ac:dyDescent="0.25">
      <c r="S6883" s="13"/>
      <c r="T6883" s="13"/>
    </row>
    <row r="6884" spans="19:20" x14ac:dyDescent="0.25">
      <c r="S6884" s="13"/>
      <c r="T6884" s="13"/>
    </row>
    <row r="6885" spans="19:20" x14ac:dyDescent="0.25">
      <c r="S6885" s="13"/>
      <c r="T6885" s="13"/>
    </row>
    <row r="6886" spans="19:20" x14ac:dyDescent="0.25">
      <c r="S6886" s="13"/>
      <c r="T6886" s="13"/>
    </row>
    <row r="6887" spans="19:20" x14ac:dyDescent="0.25">
      <c r="S6887" s="13"/>
      <c r="T6887" s="13"/>
    </row>
    <row r="6888" spans="19:20" x14ac:dyDescent="0.25">
      <c r="S6888" s="13"/>
      <c r="T6888" s="13"/>
    </row>
    <row r="6889" spans="19:20" x14ac:dyDescent="0.25">
      <c r="S6889" s="13"/>
      <c r="T6889" s="13"/>
    </row>
    <row r="6890" spans="19:20" x14ac:dyDescent="0.25">
      <c r="S6890" s="13"/>
      <c r="T6890" s="13"/>
    </row>
    <row r="6891" spans="19:20" x14ac:dyDescent="0.25">
      <c r="S6891" s="13"/>
      <c r="T6891" s="13"/>
    </row>
    <row r="6892" spans="19:20" x14ac:dyDescent="0.25">
      <c r="S6892" s="13"/>
      <c r="T6892" s="13"/>
    </row>
    <row r="6893" spans="19:20" x14ac:dyDescent="0.25">
      <c r="S6893" s="13"/>
      <c r="T6893" s="13"/>
    </row>
    <row r="6894" spans="19:20" x14ac:dyDescent="0.25">
      <c r="S6894" s="13"/>
      <c r="T6894" s="13"/>
    </row>
    <row r="6895" spans="19:20" x14ac:dyDescent="0.25">
      <c r="S6895" s="13"/>
      <c r="T6895" s="13"/>
    </row>
    <row r="6896" spans="19:20" x14ac:dyDescent="0.25">
      <c r="S6896" s="13"/>
      <c r="T6896" s="13"/>
    </row>
    <row r="6897" spans="19:20" x14ac:dyDescent="0.25">
      <c r="S6897" s="13"/>
      <c r="T6897" s="13"/>
    </row>
    <row r="6898" spans="19:20" x14ac:dyDescent="0.25">
      <c r="S6898" s="13"/>
      <c r="T6898" s="13"/>
    </row>
    <row r="6899" spans="19:20" x14ac:dyDescent="0.25">
      <c r="S6899" s="13"/>
      <c r="T6899" s="13"/>
    </row>
    <row r="6900" spans="19:20" x14ac:dyDescent="0.25">
      <c r="S6900" s="13"/>
      <c r="T6900" s="13"/>
    </row>
    <row r="6901" spans="19:20" x14ac:dyDescent="0.25">
      <c r="S6901" s="13"/>
      <c r="T6901" s="13"/>
    </row>
    <row r="6902" spans="19:20" x14ac:dyDescent="0.25">
      <c r="S6902" s="13"/>
      <c r="T6902" s="13"/>
    </row>
    <row r="6903" spans="19:20" x14ac:dyDescent="0.25">
      <c r="S6903" s="13"/>
      <c r="T6903" s="13"/>
    </row>
    <row r="6904" spans="19:20" x14ac:dyDescent="0.25">
      <c r="S6904" s="13"/>
      <c r="T6904" s="13"/>
    </row>
    <row r="6905" spans="19:20" x14ac:dyDescent="0.25">
      <c r="S6905" s="13"/>
      <c r="T6905" s="13"/>
    </row>
    <row r="6906" spans="19:20" x14ac:dyDescent="0.25">
      <c r="S6906" s="13"/>
      <c r="T6906" s="13"/>
    </row>
    <row r="6907" spans="19:20" x14ac:dyDescent="0.25">
      <c r="S6907" s="13"/>
      <c r="T6907" s="13"/>
    </row>
    <row r="6908" spans="19:20" x14ac:dyDescent="0.25">
      <c r="S6908" s="13"/>
      <c r="T6908" s="13"/>
    </row>
    <row r="6909" spans="19:20" x14ac:dyDescent="0.25">
      <c r="S6909" s="13"/>
      <c r="T6909" s="13"/>
    </row>
    <row r="6910" spans="19:20" x14ac:dyDescent="0.25">
      <c r="S6910" s="13"/>
      <c r="T6910" s="13"/>
    </row>
    <row r="6911" spans="19:20" x14ac:dyDescent="0.25">
      <c r="S6911" s="13"/>
      <c r="T6911" s="13"/>
    </row>
    <row r="6912" spans="19:20" x14ac:dyDescent="0.25">
      <c r="S6912" s="13"/>
      <c r="T6912" s="13"/>
    </row>
    <row r="6913" spans="19:20" x14ac:dyDescent="0.25">
      <c r="S6913" s="13"/>
      <c r="T6913" s="13"/>
    </row>
    <row r="6914" spans="19:20" x14ac:dyDescent="0.25">
      <c r="S6914" s="13"/>
      <c r="T6914" s="13"/>
    </row>
    <row r="6915" spans="19:20" x14ac:dyDescent="0.25">
      <c r="S6915" s="13"/>
      <c r="T6915" s="13"/>
    </row>
    <row r="6916" spans="19:20" x14ac:dyDescent="0.25">
      <c r="S6916" s="13"/>
      <c r="T6916" s="13"/>
    </row>
    <row r="6917" spans="19:20" x14ac:dyDescent="0.25">
      <c r="S6917" s="13"/>
      <c r="T6917" s="13"/>
    </row>
    <row r="6918" spans="19:20" x14ac:dyDescent="0.25">
      <c r="S6918" s="13"/>
      <c r="T6918" s="13"/>
    </row>
    <row r="6919" spans="19:20" x14ac:dyDescent="0.25">
      <c r="S6919" s="13"/>
      <c r="T6919" s="13"/>
    </row>
    <row r="6920" spans="19:20" x14ac:dyDescent="0.25">
      <c r="S6920" s="13"/>
      <c r="T6920" s="13"/>
    </row>
    <row r="6921" spans="19:20" x14ac:dyDescent="0.25">
      <c r="S6921" s="13"/>
      <c r="T6921" s="13"/>
    </row>
    <row r="6922" spans="19:20" x14ac:dyDescent="0.25">
      <c r="S6922" s="13"/>
      <c r="T6922" s="13"/>
    </row>
    <row r="6923" spans="19:20" x14ac:dyDescent="0.25">
      <c r="S6923" s="13"/>
      <c r="T6923" s="13"/>
    </row>
    <row r="6924" spans="19:20" x14ac:dyDescent="0.25">
      <c r="S6924" s="13"/>
      <c r="T6924" s="13"/>
    </row>
    <row r="6925" spans="19:20" x14ac:dyDescent="0.25">
      <c r="S6925" s="13"/>
      <c r="T6925" s="13"/>
    </row>
    <row r="6926" spans="19:20" x14ac:dyDescent="0.25">
      <c r="S6926" s="13"/>
      <c r="T6926" s="13"/>
    </row>
    <row r="6927" spans="19:20" x14ac:dyDescent="0.25">
      <c r="S6927" s="13"/>
      <c r="T6927" s="13"/>
    </row>
    <row r="6928" spans="19:20" x14ac:dyDescent="0.25">
      <c r="S6928" s="13"/>
      <c r="T6928" s="13"/>
    </row>
    <row r="6929" spans="19:20" x14ac:dyDescent="0.25">
      <c r="S6929" s="13"/>
      <c r="T6929" s="13"/>
    </row>
    <row r="6930" spans="19:20" x14ac:dyDescent="0.25">
      <c r="S6930" s="13"/>
      <c r="T6930" s="13"/>
    </row>
    <row r="6931" spans="19:20" x14ac:dyDescent="0.25">
      <c r="S6931" s="13"/>
      <c r="T6931" s="13"/>
    </row>
    <row r="6932" spans="19:20" x14ac:dyDescent="0.25">
      <c r="S6932" s="13"/>
      <c r="T6932" s="13"/>
    </row>
    <row r="6933" spans="19:20" x14ac:dyDescent="0.25">
      <c r="S6933" s="13"/>
      <c r="T6933" s="13"/>
    </row>
    <row r="6934" spans="19:20" x14ac:dyDescent="0.25">
      <c r="S6934" s="13"/>
      <c r="T6934" s="13"/>
    </row>
    <row r="6935" spans="19:20" x14ac:dyDescent="0.25">
      <c r="S6935" s="13"/>
      <c r="T6935" s="13"/>
    </row>
    <row r="6936" spans="19:20" x14ac:dyDescent="0.25">
      <c r="S6936" s="13"/>
      <c r="T6936" s="13"/>
    </row>
    <row r="6937" spans="19:20" x14ac:dyDescent="0.25">
      <c r="S6937" s="13"/>
      <c r="T6937" s="13"/>
    </row>
    <row r="6938" spans="19:20" x14ac:dyDescent="0.25">
      <c r="S6938" s="13"/>
      <c r="T6938" s="13"/>
    </row>
    <row r="6939" spans="19:20" x14ac:dyDescent="0.25">
      <c r="S6939" s="13"/>
      <c r="T6939" s="13"/>
    </row>
    <row r="6940" spans="19:20" x14ac:dyDescent="0.25">
      <c r="S6940" s="13"/>
      <c r="T6940" s="13"/>
    </row>
    <row r="6941" spans="19:20" x14ac:dyDescent="0.25">
      <c r="S6941" s="13"/>
      <c r="T6941" s="13"/>
    </row>
    <row r="6942" spans="19:20" x14ac:dyDescent="0.25">
      <c r="S6942" s="13"/>
      <c r="T6942" s="13"/>
    </row>
    <row r="6943" spans="19:20" x14ac:dyDescent="0.25">
      <c r="S6943" s="13"/>
      <c r="T6943" s="13"/>
    </row>
    <row r="6944" spans="19:20" x14ac:dyDescent="0.25">
      <c r="S6944" s="13"/>
      <c r="T6944" s="13"/>
    </row>
    <row r="6945" spans="19:20" x14ac:dyDescent="0.25">
      <c r="S6945" s="13"/>
      <c r="T6945" s="13"/>
    </row>
    <row r="6946" spans="19:20" x14ac:dyDescent="0.25">
      <c r="S6946" s="13"/>
      <c r="T6946" s="13"/>
    </row>
    <row r="6947" spans="19:20" x14ac:dyDescent="0.25">
      <c r="S6947" s="13"/>
      <c r="T6947" s="13"/>
    </row>
    <row r="6948" spans="19:20" x14ac:dyDescent="0.25">
      <c r="S6948" s="13"/>
      <c r="T6948" s="13"/>
    </row>
    <row r="6949" spans="19:20" x14ac:dyDescent="0.25">
      <c r="S6949" s="13"/>
      <c r="T6949" s="13"/>
    </row>
    <row r="6950" spans="19:20" x14ac:dyDescent="0.25">
      <c r="S6950" s="13"/>
      <c r="T6950" s="13"/>
    </row>
    <row r="6951" spans="19:20" x14ac:dyDescent="0.25">
      <c r="S6951" s="13"/>
      <c r="T6951" s="13"/>
    </row>
    <row r="6952" spans="19:20" x14ac:dyDescent="0.25">
      <c r="S6952" s="13"/>
      <c r="T6952" s="13"/>
    </row>
    <row r="6953" spans="19:20" x14ac:dyDescent="0.25">
      <c r="S6953" s="13"/>
      <c r="T6953" s="13"/>
    </row>
    <row r="6954" spans="19:20" x14ac:dyDescent="0.25">
      <c r="S6954" s="13"/>
      <c r="T6954" s="13"/>
    </row>
    <row r="6955" spans="19:20" x14ac:dyDescent="0.25">
      <c r="S6955" s="13"/>
      <c r="T6955" s="13"/>
    </row>
    <row r="6956" spans="19:20" x14ac:dyDescent="0.25">
      <c r="S6956" s="13"/>
      <c r="T6956" s="13"/>
    </row>
    <row r="6957" spans="19:20" x14ac:dyDescent="0.25">
      <c r="S6957" s="13"/>
      <c r="T6957" s="13"/>
    </row>
    <row r="6958" spans="19:20" x14ac:dyDescent="0.25">
      <c r="S6958" s="13"/>
      <c r="T6958" s="13"/>
    </row>
    <row r="6959" spans="19:20" x14ac:dyDescent="0.25">
      <c r="S6959" s="13"/>
      <c r="T6959" s="13"/>
    </row>
    <row r="6960" spans="19:20" x14ac:dyDescent="0.25">
      <c r="S6960" s="13"/>
      <c r="T6960" s="13"/>
    </row>
    <row r="6961" spans="19:20" x14ac:dyDescent="0.25">
      <c r="S6961" s="13"/>
      <c r="T6961" s="13"/>
    </row>
    <row r="6962" spans="19:20" x14ac:dyDescent="0.25">
      <c r="S6962" s="13"/>
      <c r="T6962" s="13"/>
    </row>
    <row r="6963" spans="19:20" x14ac:dyDescent="0.25">
      <c r="S6963" s="13"/>
      <c r="T6963" s="13"/>
    </row>
    <row r="6964" spans="19:20" x14ac:dyDescent="0.25">
      <c r="S6964" s="13"/>
      <c r="T6964" s="13"/>
    </row>
    <row r="6965" spans="19:20" x14ac:dyDescent="0.25">
      <c r="S6965" s="13"/>
      <c r="T6965" s="13"/>
    </row>
    <row r="6966" spans="19:20" x14ac:dyDescent="0.25">
      <c r="S6966" s="13"/>
      <c r="T6966" s="13"/>
    </row>
    <row r="6967" spans="19:20" x14ac:dyDescent="0.25">
      <c r="S6967" s="13"/>
      <c r="T6967" s="13"/>
    </row>
    <row r="6968" spans="19:20" x14ac:dyDescent="0.25">
      <c r="S6968" s="13"/>
      <c r="T6968" s="13"/>
    </row>
    <row r="6969" spans="19:20" x14ac:dyDescent="0.25">
      <c r="S6969" s="13"/>
      <c r="T6969" s="13"/>
    </row>
    <row r="6970" spans="19:20" x14ac:dyDescent="0.25">
      <c r="S6970" s="13"/>
      <c r="T6970" s="13"/>
    </row>
    <row r="6971" spans="19:20" x14ac:dyDescent="0.25">
      <c r="S6971" s="13"/>
      <c r="T6971" s="13"/>
    </row>
    <row r="6972" spans="19:20" x14ac:dyDescent="0.25">
      <c r="S6972" s="13"/>
      <c r="T6972" s="13"/>
    </row>
    <row r="6973" spans="19:20" x14ac:dyDescent="0.25">
      <c r="S6973" s="13"/>
      <c r="T6973" s="13"/>
    </row>
    <row r="6974" spans="19:20" x14ac:dyDescent="0.25">
      <c r="S6974" s="13"/>
      <c r="T6974" s="13"/>
    </row>
    <row r="6975" spans="19:20" x14ac:dyDescent="0.25">
      <c r="S6975" s="13"/>
      <c r="T6975" s="13"/>
    </row>
    <row r="6976" spans="19:20" x14ac:dyDescent="0.25">
      <c r="S6976" s="13"/>
      <c r="T6976" s="13"/>
    </row>
    <row r="6977" spans="19:20" x14ac:dyDescent="0.25">
      <c r="S6977" s="13"/>
      <c r="T6977" s="13"/>
    </row>
    <row r="6978" spans="19:20" x14ac:dyDescent="0.25">
      <c r="S6978" s="13"/>
      <c r="T6978" s="13"/>
    </row>
    <row r="6979" spans="19:20" x14ac:dyDescent="0.25">
      <c r="S6979" s="13"/>
      <c r="T6979" s="13"/>
    </row>
    <row r="6980" spans="19:20" x14ac:dyDescent="0.25">
      <c r="S6980" s="13"/>
      <c r="T6980" s="13"/>
    </row>
    <row r="6981" spans="19:20" x14ac:dyDescent="0.25">
      <c r="S6981" s="13"/>
      <c r="T6981" s="13"/>
    </row>
    <row r="6982" spans="19:20" x14ac:dyDescent="0.25">
      <c r="S6982" s="13"/>
      <c r="T6982" s="13"/>
    </row>
    <row r="6983" spans="19:20" x14ac:dyDescent="0.25">
      <c r="S6983" s="13"/>
      <c r="T6983" s="13"/>
    </row>
    <row r="6984" spans="19:20" x14ac:dyDescent="0.25">
      <c r="S6984" s="13"/>
      <c r="T6984" s="13"/>
    </row>
    <row r="6985" spans="19:20" x14ac:dyDescent="0.25">
      <c r="S6985" s="13"/>
      <c r="T6985" s="13"/>
    </row>
    <row r="6986" spans="19:20" x14ac:dyDescent="0.25">
      <c r="S6986" s="13"/>
      <c r="T6986" s="13"/>
    </row>
    <row r="6987" spans="19:20" x14ac:dyDescent="0.25">
      <c r="S6987" s="13"/>
      <c r="T6987" s="13"/>
    </row>
    <row r="6988" spans="19:20" x14ac:dyDescent="0.25">
      <c r="S6988" s="13"/>
      <c r="T6988" s="13"/>
    </row>
    <row r="6989" spans="19:20" x14ac:dyDescent="0.25">
      <c r="S6989" s="13"/>
      <c r="T6989" s="13"/>
    </row>
    <row r="6990" spans="19:20" x14ac:dyDescent="0.25">
      <c r="S6990" s="13"/>
      <c r="T6990" s="13"/>
    </row>
    <row r="6991" spans="19:20" x14ac:dyDescent="0.25">
      <c r="S6991" s="13"/>
      <c r="T6991" s="13"/>
    </row>
    <row r="6992" spans="19:20" x14ac:dyDescent="0.25">
      <c r="S6992" s="13"/>
      <c r="T6992" s="13"/>
    </row>
    <row r="6993" spans="19:20" x14ac:dyDescent="0.25">
      <c r="S6993" s="13"/>
      <c r="T6993" s="13"/>
    </row>
    <row r="6994" spans="19:20" x14ac:dyDescent="0.25">
      <c r="S6994" s="13"/>
      <c r="T6994" s="13"/>
    </row>
    <row r="6995" spans="19:20" x14ac:dyDescent="0.25">
      <c r="S6995" s="13"/>
      <c r="T6995" s="13"/>
    </row>
    <row r="6996" spans="19:20" x14ac:dyDescent="0.25">
      <c r="S6996" s="13"/>
      <c r="T6996" s="13"/>
    </row>
    <row r="6997" spans="19:20" x14ac:dyDescent="0.25">
      <c r="S6997" s="13"/>
      <c r="T6997" s="13"/>
    </row>
    <row r="6998" spans="19:20" x14ac:dyDescent="0.25">
      <c r="S6998" s="13"/>
      <c r="T6998" s="13"/>
    </row>
    <row r="6999" spans="19:20" x14ac:dyDescent="0.25">
      <c r="S6999" s="13"/>
      <c r="T6999" s="13"/>
    </row>
    <row r="7000" spans="19:20" x14ac:dyDescent="0.25">
      <c r="S7000" s="13"/>
      <c r="T7000" s="13"/>
    </row>
    <row r="7001" spans="19:20" x14ac:dyDescent="0.25">
      <c r="S7001" s="13"/>
      <c r="T7001" s="13"/>
    </row>
    <row r="7002" spans="19:20" x14ac:dyDescent="0.25">
      <c r="S7002" s="13"/>
      <c r="T7002" s="13"/>
    </row>
    <row r="7003" spans="19:20" x14ac:dyDescent="0.25">
      <c r="S7003" s="13"/>
      <c r="T7003" s="13"/>
    </row>
    <row r="7004" spans="19:20" x14ac:dyDescent="0.25">
      <c r="S7004" s="13"/>
      <c r="T7004" s="13"/>
    </row>
    <row r="7005" spans="19:20" x14ac:dyDescent="0.25">
      <c r="S7005" s="13"/>
      <c r="T7005" s="13"/>
    </row>
    <row r="7006" spans="19:20" x14ac:dyDescent="0.25">
      <c r="S7006" s="13"/>
      <c r="T7006" s="13"/>
    </row>
    <row r="7007" spans="19:20" x14ac:dyDescent="0.25">
      <c r="S7007" s="13"/>
      <c r="T7007" s="13"/>
    </row>
    <row r="7008" spans="19:20" x14ac:dyDescent="0.25">
      <c r="S7008" s="13"/>
      <c r="T7008" s="13"/>
    </row>
    <row r="7009" spans="19:20" x14ac:dyDescent="0.25">
      <c r="S7009" s="13"/>
      <c r="T7009" s="13"/>
    </row>
    <row r="7010" spans="19:20" x14ac:dyDescent="0.25">
      <c r="S7010" s="13"/>
      <c r="T7010" s="13"/>
    </row>
    <row r="7011" spans="19:20" x14ac:dyDescent="0.25">
      <c r="S7011" s="13"/>
      <c r="T7011" s="13"/>
    </row>
    <row r="7012" spans="19:20" x14ac:dyDescent="0.25">
      <c r="S7012" s="13"/>
      <c r="T7012" s="13"/>
    </row>
    <row r="7013" spans="19:20" x14ac:dyDescent="0.25">
      <c r="S7013" s="13"/>
      <c r="T7013" s="13"/>
    </row>
    <row r="7014" spans="19:20" x14ac:dyDescent="0.25">
      <c r="S7014" s="13"/>
      <c r="T7014" s="13"/>
    </row>
    <row r="7015" spans="19:20" x14ac:dyDescent="0.25">
      <c r="S7015" s="13"/>
      <c r="T7015" s="13"/>
    </row>
    <row r="7016" spans="19:20" x14ac:dyDescent="0.25">
      <c r="S7016" s="13"/>
      <c r="T7016" s="13"/>
    </row>
    <row r="7017" spans="19:20" x14ac:dyDescent="0.25">
      <c r="S7017" s="13"/>
      <c r="T7017" s="13"/>
    </row>
    <row r="7018" spans="19:20" x14ac:dyDescent="0.25">
      <c r="S7018" s="13"/>
      <c r="T7018" s="13"/>
    </row>
    <row r="7019" spans="19:20" x14ac:dyDescent="0.25">
      <c r="S7019" s="13"/>
      <c r="T7019" s="13"/>
    </row>
    <row r="7020" spans="19:20" x14ac:dyDescent="0.25">
      <c r="S7020" s="13"/>
      <c r="T7020" s="13"/>
    </row>
    <row r="7021" spans="19:20" x14ac:dyDescent="0.25">
      <c r="S7021" s="13"/>
      <c r="T7021" s="13"/>
    </row>
    <row r="7022" spans="19:20" x14ac:dyDescent="0.25">
      <c r="S7022" s="13"/>
      <c r="T7022" s="13"/>
    </row>
    <row r="7023" spans="19:20" x14ac:dyDescent="0.25">
      <c r="S7023" s="13"/>
      <c r="T7023" s="13"/>
    </row>
    <row r="7024" spans="19:20" x14ac:dyDescent="0.25">
      <c r="S7024" s="13"/>
      <c r="T7024" s="13"/>
    </row>
    <row r="7025" spans="19:20" x14ac:dyDescent="0.25">
      <c r="S7025" s="13"/>
      <c r="T7025" s="13"/>
    </row>
    <row r="7026" spans="19:20" x14ac:dyDescent="0.25">
      <c r="S7026" s="13"/>
      <c r="T7026" s="13"/>
    </row>
    <row r="7027" spans="19:20" x14ac:dyDescent="0.25">
      <c r="S7027" s="13"/>
      <c r="T7027" s="13"/>
    </row>
    <row r="7028" spans="19:20" x14ac:dyDescent="0.25">
      <c r="S7028" s="13"/>
      <c r="T7028" s="13"/>
    </row>
    <row r="7029" spans="19:20" x14ac:dyDescent="0.25">
      <c r="S7029" s="13"/>
      <c r="T7029" s="13"/>
    </row>
    <row r="7030" spans="19:20" x14ac:dyDescent="0.25">
      <c r="S7030" s="13"/>
      <c r="T7030" s="13"/>
    </row>
    <row r="7031" spans="19:20" x14ac:dyDescent="0.25">
      <c r="S7031" s="13"/>
      <c r="T7031" s="13"/>
    </row>
    <row r="7032" spans="19:20" x14ac:dyDescent="0.25">
      <c r="S7032" s="13"/>
      <c r="T7032" s="13"/>
    </row>
    <row r="7033" spans="19:20" x14ac:dyDescent="0.25">
      <c r="S7033" s="13"/>
      <c r="T7033" s="13"/>
    </row>
    <row r="7034" spans="19:20" x14ac:dyDescent="0.25">
      <c r="S7034" s="13"/>
      <c r="T7034" s="13"/>
    </row>
    <row r="7035" spans="19:20" x14ac:dyDescent="0.25">
      <c r="S7035" s="13"/>
      <c r="T7035" s="13"/>
    </row>
    <row r="7036" spans="19:20" x14ac:dyDescent="0.25">
      <c r="S7036" s="13"/>
      <c r="T7036" s="13"/>
    </row>
    <row r="7037" spans="19:20" x14ac:dyDescent="0.25">
      <c r="S7037" s="13"/>
      <c r="T7037" s="13"/>
    </row>
    <row r="7038" spans="19:20" x14ac:dyDescent="0.25">
      <c r="S7038" s="13"/>
      <c r="T7038" s="13"/>
    </row>
    <row r="7039" spans="19:20" x14ac:dyDescent="0.25">
      <c r="S7039" s="13"/>
      <c r="T7039" s="13"/>
    </row>
    <row r="7040" spans="19:20" x14ac:dyDescent="0.25">
      <c r="S7040" s="13"/>
      <c r="T7040" s="13"/>
    </row>
    <row r="7041" spans="19:20" x14ac:dyDescent="0.25">
      <c r="S7041" s="13"/>
      <c r="T7041" s="13"/>
    </row>
    <row r="7042" spans="19:20" x14ac:dyDescent="0.25">
      <c r="S7042" s="13"/>
      <c r="T7042" s="13"/>
    </row>
    <row r="7043" spans="19:20" x14ac:dyDescent="0.25">
      <c r="S7043" s="13"/>
      <c r="T7043" s="13"/>
    </row>
    <row r="7044" spans="19:20" x14ac:dyDescent="0.25">
      <c r="S7044" s="13"/>
      <c r="T7044" s="13"/>
    </row>
    <row r="7045" spans="19:20" x14ac:dyDescent="0.25">
      <c r="S7045" s="13"/>
      <c r="T7045" s="13"/>
    </row>
    <row r="7046" spans="19:20" x14ac:dyDescent="0.25">
      <c r="S7046" s="13"/>
      <c r="T7046" s="13"/>
    </row>
    <row r="7047" spans="19:20" x14ac:dyDescent="0.25">
      <c r="S7047" s="13"/>
      <c r="T7047" s="13"/>
    </row>
    <row r="7048" spans="19:20" x14ac:dyDescent="0.25">
      <c r="S7048" s="13"/>
      <c r="T7048" s="13"/>
    </row>
    <row r="7049" spans="19:20" x14ac:dyDescent="0.25">
      <c r="S7049" s="13"/>
      <c r="T7049" s="13"/>
    </row>
    <row r="7050" spans="19:20" x14ac:dyDescent="0.25">
      <c r="S7050" s="13"/>
      <c r="T7050" s="13"/>
    </row>
    <row r="7051" spans="19:20" x14ac:dyDescent="0.25">
      <c r="S7051" s="13"/>
      <c r="T7051" s="13"/>
    </row>
    <row r="7052" spans="19:20" x14ac:dyDescent="0.25">
      <c r="S7052" s="13"/>
      <c r="T7052" s="13"/>
    </row>
    <row r="7053" spans="19:20" x14ac:dyDescent="0.25">
      <c r="S7053" s="13"/>
      <c r="T7053" s="13"/>
    </row>
    <row r="7054" spans="19:20" x14ac:dyDescent="0.25">
      <c r="S7054" s="13"/>
      <c r="T7054" s="13"/>
    </row>
    <row r="7055" spans="19:20" x14ac:dyDescent="0.25">
      <c r="S7055" s="13"/>
      <c r="T7055" s="13"/>
    </row>
    <row r="7056" spans="19:20" x14ac:dyDescent="0.25">
      <c r="S7056" s="13"/>
      <c r="T7056" s="13"/>
    </row>
    <row r="7057" spans="19:20" x14ac:dyDescent="0.25">
      <c r="S7057" s="13"/>
      <c r="T7057" s="13"/>
    </row>
    <row r="7058" spans="19:20" x14ac:dyDescent="0.25">
      <c r="S7058" s="13"/>
      <c r="T7058" s="13"/>
    </row>
    <row r="7059" spans="19:20" x14ac:dyDescent="0.25">
      <c r="S7059" s="13"/>
      <c r="T7059" s="13"/>
    </row>
    <row r="7060" spans="19:20" x14ac:dyDescent="0.25">
      <c r="S7060" s="13"/>
      <c r="T7060" s="13"/>
    </row>
    <row r="7061" spans="19:20" x14ac:dyDescent="0.25">
      <c r="S7061" s="13"/>
      <c r="T7061" s="13"/>
    </row>
    <row r="7062" spans="19:20" x14ac:dyDescent="0.25">
      <c r="S7062" s="13"/>
      <c r="T7062" s="13"/>
    </row>
    <row r="7063" spans="19:20" x14ac:dyDescent="0.25">
      <c r="S7063" s="13"/>
      <c r="T7063" s="13"/>
    </row>
    <row r="7064" spans="19:20" x14ac:dyDescent="0.25">
      <c r="S7064" s="13"/>
      <c r="T7064" s="13"/>
    </row>
    <row r="7065" spans="19:20" x14ac:dyDescent="0.25">
      <c r="S7065" s="13"/>
      <c r="T7065" s="13"/>
    </row>
    <row r="7066" spans="19:20" x14ac:dyDescent="0.25">
      <c r="S7066" s="13"/>
      <c r="T7066" s="13"/>
    </row>
    <row r="7067" spans="19:20" x14ac:dyDescent="0.25">
      <c r="S7067" s="13"/>
      <c r="T7067" s="13"/>
    </row>
    <row r="7068" spans="19:20" x14ac:dyDescent="0.25">
      <c r="S7068" s="13"/>
      <c r="T7068" s="13"/>
    </row>
    <row r="7069" spans="19:20" x14ac:dyDescent="0.25">
      <c r="S7069" s="13"/>
      <c r="T7069" s="13"/>
    </row>
    <row r="7070" spans="19:20" x14ac:dyDescent="0.25">
      <c r="S7070" s="13"/>
      <c r="T7070" s="13"/>
    </row>
    <row r="7071" spans="19:20" x14ac:dyDescent="0.25">
      <c r="S7071" s="13"/>
      <c r="T7071" s="13"/>
    </row>
    <row r="7072" spans="19:20" x14ac:dyDescent="0.25">
      <c r="S7072" s="13"/>
      <c r="T7072" s="13"/>
    </row>
    <row r="7073" spans="19:20" x14ac:dyDescent="0.25">
      <c r="S7073" s="13"/>
      <c r="T7073" s="13"/>
    </row>
    <row r="7074" spans="19:20" x14ac:dyDescent="0.25">
      <c r="S7074" s="13"/>
      <c r="T7074" s="13"/>
    </row>
    <row r="7075" spans="19:20" x14ac:dyDescent="0.25">
      <c r="S7075" s="13"/>
      <c r="T7075" s="13"/>
    </row>
    <row r="7076" spans="19:20" x14ac:dyDescent="0.25">
      <c r="S7076" s="13"/>
      <c r="T7076" s="13"/>
    </row>
    <row r="7077" spans="19:20" x14ac:dyDescent="0.25">
      <c r="S7077" s="13"/>
      <c r="T7077" s="13"/>
    </row>
    <row r="7078" spans="19:20" x14ac:dyDescent="0.25">
      <c r="S7078" s="13"/>
      <c r="T7078" s="13"/>
    </row>
    <row r="7079" spans="19:20" x14ac:dyDescent="0.25">
      <c r="S7079" s="13"/>
      <c r="T7079" s="13"/>
    </row>
    <row r="7080" spans="19:20" x14ac:dyDescent="0.25">
      <c r="S7080" s="13"/>
      <c r="T7080" s="13"/>
    </row>
    <row r="7081" spans="19:20" x14ac:dyDescent="0.25">
      <c r="S7081" s="13"/>
      <c r="T7081" s="13"/>
    </row>
    <row r="7082" spans="19:20" x14ac:dyDescent="0.25">
      <c r="S7082" s="13"/>
      <c r="T7082" s="13"/>
    </row>
    <row r="7083" spans="19:20" x14ac:dyDescent="0.25">
      <c r="S7083" s="13"/>
      <c r="T7083" s="13"/>
    </row>
    <row r="7084" spans="19:20" x14ac:dyDescent="0.25">
      <c r="S7084" s="13"/>
      <c r="T7084" s="13"/>
    </row>
    <row r="7085" spans="19:20" x14ac:dyDescent="0.25">
      <c r="S7085" s="13"/>
      <c r="T7085" s="13"/>
    </row>
    <row r="7086" spans="19:20" x14ac:dyDescent="0.25">
      <c r="S7086" s="13"/>
      <c r="T7086" s="13"/>
    </row>
    <row r="7087" spans="19:20" x14ac:dyDescent="0.25">
      <c r="S7087" s="13"/>
      <c r="T7087" s="13"/>
    </row>
    <row r="7088" spans="19:20" x14ac:dyDescent="0.25">
      <c r="S7088" s="13"/>
      <c r="T7088" s="13"/>
    </row>
    <row r="7089" spans="19:20" x14ac:dyDescent="0.25">
      <c r="S7089" s="13"/>
      <c r="T7089" s="13"/>
    </row>
    <row r="7090" spans="19:20" x14ac:dyDescent="0.25">
      <c r="S7090" s="13"/>
      <c r="T7090" s="13"/>
    </row>
    <row r="7091" spans="19:20" x14ac:dyDescent="0.25">
      <c r="S7091" s="13"/>
      <c r="T7091" s="13"/>
    </row>
    <row r="7092" spans="19:20" x14ac:dyDescent="0.25">
      <c r="S7092" s="13"/>
      <c r="T7092" s="13"/>
    </row>
    <row r="7093" spans="19:20" x14ac:dyDescent="0.25">
      <c r="S7093" s="13"/>
      <c r="T7093" s="13"/>
    </row>
    <row r="7094" spans="19:20" x14ac:dyDescent="0.25">
      <c r="S7094" s="13"/>
      <c r="T7094" s="13"/>
    </row>
    <row r="7095" spans="19:20" x14ac:dyDescent="0.25">
      <c r="S7095" s="13"/>
      <c r="T7095" s="13"/>
    </row>
    <row r="7096" spans="19:20" x14ac:dyDescent="0.25">
      <c r="S7096" s="13"/>
      <c r="T7096" s="13"/>
    </row>
    <row r="7097" spans="19:20" x14ac:dyDescent="0.25">
      <c r="S7097" s="13"/>
      <c r="T7097" s="13"/>
    </row>
    <row r="7098" spans="19:20" x14ac:dyDescent="0.25">
      <c r="S7098" s="13"/>
      <c r="T7098" s="13"/>
    </row>
    <row r="7099" spans="19:20" x14ac:dyDescent="0.25">
      <c r="S7099" s="13"/>
      <c r="T7099" s="13"/>
    </row>
    <row r="7100" spans="19:20" x14ac:dyDescent="0.25">
      <c r="S7100" s="13"/>
      <c r="T7100" s="13"/>
    </row>
    <row r="7101" spans="19:20" x14ac:dyDescent="0.25">
      <c r="S7101" s="13"/>
      <c r="T7101" s="13"/>
    </row>
    <row r="7102" spans="19:20" x14ac:dyDescent="0.25">
      <c r="S7102" s="13"/>
      <c r="T7102" s="13"/>
    </row>
    <row r="7103" spans="19:20" x14ac:dyDescent="0.25">
      <c r="S7103" s="13"/>
      <c r="T7103" s="13"/>
    </row>
    <row r="7104" spans="19:20" x14ac:dyDescent="0.25">
      <c r="S7104" s="13"/>
      <c r="T7104" s="13"/>
    </row>
    <row r="7105" spans="19:20" x14ac:dyDescent="0.25">
      <c r="S7105" s="13"/>
      <c r="T7105" s="13"/>
    </row>
    <row r="7106" spans="19:20" x14ac:dyDescent="0.25">
      <c r="S7106" s="13"/>
      <c r="T7106" s="13"/>
    </row>
    <row r="7107" spans="19:20" x14ac:dyDescent="0.25">
      <c r="S7107" s="13"/>
      <c r="T7107" s="13"/>
    </row>
    <row r="7108" spans="19:20" x14ac:dyDescent="0.25">
      <c r="S7108" s="13"/>
      <c r="T7108" s="13"/>
    </row>
    <row r="7109" spans="19:20" x14ac:dyDescent="0.25">
      <c r="S7109" s="13"/>
      <c r="T7109" s="13"/>
    </row>
    <row r="7110" spans="19:20" x14ac:dyDescent="0.25">
      <c r="S7110" s="13"/>
      <c r="T7110" s="13"/>
    </row>
    <row r="7111" spans="19:20" x14ac:dyDescent="0.25">
      <c r="S7111" s="13"/>
      <c r="T7111" s="13"/>
    </row>
    <row r="7112" spans="19:20" x14ac:dyDescent="0.25">
      <c r="S7112" s="13"/>
      <c r="T7112" s="13"/>
    </row>
    <row r="7113" spans="19:20" x14ac:dyDescent="0.25">
      <c r="S7113" s="13"/>
      <c r="T7113" s="13"/>
    </row>
    <row r="7114" spans="19:20" x14ac:dyDescent="0.25">
      <c r="S7114" s="13"/>
      <c r="T7114" s="13"/>
    </row>
    <row r="7115" spans="19:20" x14ac:dyDescent="0.25">
      <c r="S7115" s="13"/>
      <c r="T7115" s="13"/>
    </row>
    <row r="7116" spans="19:20" x14ac:dyDescent="0.25">
      <c r="S7116" s="13"/>
      <c r="T7116" s="13"/>
    </row>
    <row r="7117" spans="19:20" x14ac:dyDescent="0.25">
      <c r="S7117" s="13"/>
      <c r="T7117" s="13"/>
    </row>
    <row r="7118" spans="19:20" x14ac:dyDescent="0.25">
      <c r="S7118" s="13"/>
      <c r="T7118" s="13"/>
    </row>
    <row r="7119" spans="19:20" x14ac:dyDescent="0.25">
      <c r="S7119" s="13"/>
      <c r="T7119" s="13"/>
    </row>
    <row r="7120" spans="19:20" x14ac:dyDescent="0.25">
      <c r="S7120" s="13"/>
      <c r="T7120" s="13"/>
    </row>
    <row r="7121" spans="19:20" x14ac:dyDescent="0.25">
      <c r="S7121" s="13"/>
      <c r="T7121" s="13"/>
    </row>
    <row r="7122" spans="19:20" x14ac:dyDescent="0.25">
      <c r="S7122" s="13"/>
      <c r="T7122" s="13"/>
    </row>
    <row r="7123" spans="19:20" x14ac:dyDescent="0.25">
      <c r="S7123" s="13"/>
      <c r="T7123" s="13"/>
    </row>
    <row r="7124" spans="19:20" x14ac:dyDescent="0.25">
      <c r="S7124" s="13"/>
      <c r="T7124" s="13"/>
    </row>
    <row r="7125" spans="19:20" x14ac:dyDescent="0.25">
      <c r="S7125" s="13"/>
      <c r="T7125" s="13"/>
    </row>
    <row r="7126" spans="19:20" x14ac:dyDescent="0.25">
      <c r="S7126" s="13"/>
      <c r="T7126" s="13"/>
    </row>
    <row r="7127" spans="19:20" x14ac:dyDescent="0.25">
      <c r="S7127" s="13"/>
      <c r="T7127" s="13"/>
    </row>
    <row r="7128" spans="19:20" x14ac:dyDescent="0.25">
      <c r="S7128" s="13"/>
      <c r="T7128" s="13"/>
    </row>
    <row r="7129" spans="19:20" x14ac:dyDescent="0.25">
      <c r="S7129" s="13"/>
      <c r="T7129" s="13"/>
    </row>
    <row r="7130" spans="19:20" x14ac:dyDescent="0.25">
      <c r="S7130" s="13"/>
      <c r="T7130" s="13"/>
    </row>
    <row r="7131" spans="19:20" x14ac:dyDescent="0.25">
      <c r="S7131" s="13"/>
      <c r="T7131" s="13"/>
    </row>
    <row r="7132" spans="19:20" x14ac:dyDescent="0.25">
      <c r="S7132" s="13"/>
      <c r="T7132" s="13"/>
    </row>
    <row r="7133" spans="19:20" x14ac:dyDescent="0.25">
      <c r="S7133" s="13"/>
      <c r="T7133" s="13"/>
    </row>
    <row r="7134" spans="19:20" x14ac:dyDescent="0.25">
      <c r="S7134" s="13"/>
      <c r="T7134" s="13"/>
    </row>
    <row r="7135" spans="19:20" x14ac:dyDescent="0.25">
      <c r="S7135" s="13"/>
      <c r="T7135" s="13"/>
    </row>
    <row r="7136" spans="19:20" x14ac:dyDescent="0.25">
      <c r="S7136" s="13"/>
      <c r="T7136" s="13"/>
    </row>
    <row r="7137" spans="19:20" x14ac:dyDescent="0.25">
      <c r="S7137" s="13"/>
      <c r="T7137" s="13"/>
    </row>
    <row r="7138" spans="19:20" x14ac:dyDescent="0.25">
      <c r="S7138" s="13"/>
      <c r="T7138" s="13"/>
    </row>
    <row r="7139" spans="19:20" x14ac:dyDescent="0.25">
      <c r="S7139" s="13"/>
      <c r="T7139" s="13"/>
    </row>
    <row r="7140" spans="19:20" x14ac:dyDescent="0.25">
      <c r="S7140" s="13"/>
      <c r="T7140" s="13"/>
    </row>
    <row r="7141" spans="19:20" x14ac:dyDescent="0.25">
      <c r="S7141" s="13"/>
      <c r="T7141" s="13"/>
    </row>
    <row r="7142" spans="19:20" x14ac:dyDescent="0.25">
      <c r="S7142" s="13"/>
      <c r="T7142" s="13"/>
    </row>
    <row r="7143" spans="19:20" x14ac:dyDescent="0.25">
      <c r="S7143" s="13"/>
      <c r="T7143" s="13"/>
    </row>
    <row r="7144" spans="19:20" x14ac:dyDescent="0.25">
      <c r="S7144" s="13"/>
      <c r="T7144" s="13"/>
    </row>
    <row r="7145" spans="19:20" x14ac:dyDescent="0.25">
      <c r="S7145" s="13"/>
      <c r="T7145" s="13"/>
    </row>
    <row r="7146" spans="19:20" x14ac:dyDescent="0.25">
      <c r="S7146" s="13"/>
      <c r="T7146" s="13"/>
    </row>
    <row r="7147" spans="19:20" x14ac:dyDescent="0.25">
      <c r="S7147" s="13"/>
      <c r="T7147" s="13"/>
    </row>
    <row r="7148" spans="19:20" x14ac:dyDescent="0.25">
      <c r="S7148" s="13"/>
      <c r="T7148" s="13"/>
    </row>
    <row r="7149" spans="19:20" x14ac:dyDescent="0.25">
      <c r="S7149" s="13"/>
      <c r="T7149" s="13"/>
    </row>
    <row r="7150" spans="19:20" x14ac:dyDescent="0.25">
      <c r="S7150" s="13"/>
      <c r="T7150" s="13"/>
    </row>
    <row r="7151" spans="19:20" x14ac:dyDescent="0.25">
      <c r="S7151" s="13"/>
      <c r="T7151" s="13"/>
    </row>
    <row r="7152" spans="19:20" x14ac:dyDescent="0.25">
      <c r="S7152" s="13"/>
      <c r="T7152" s="13"/>
    </row>
    <row r="7153" spans="19:20" x14ac:dyDescent="0.25">
      <c r="S7153" s="13"/>
      <c r="T7153" s="13"/>
    </row>
    <row r="7154" spans="19:20" x14ac:dyDescent="0.25">
      <c r="S7154" s="13"/>
      <c r="T7154" s="13"/>
    </row>
    <row r="7155" spans="19:20" x14ac:dyDescent="0.25">
      <c r="S7155" s="13"/>
      <c r="T7155" s="13"/>
    </row>
    <row r="7156" spans="19:20" x14ac:dyDescent="0.25">
      <c r="S7156" s="13"/>
      <c r="T7156" s="13"/>
    </row>
    <row r="7157" spans="19:20" x14ac:dyDescent="0.25">
      <c r="S7157" s="13"/>
      <c r="T7157" s="13"/>
    </row>
    <row r="7158" spans="19:20" x14ac:dyDescent="0.25">
      <c r="S7158" s="13"/>
      <c r="T7158" s="13"/>
    </row>
    <row r="7159" spans="19:20" x14ac:dyDescent="0.25">
      <c r="S7159" s="13"/>
      <c r="T7159" s="13"/>
    </row>
    <row r="7160" spans="19:20" x14ac:dyDescent="0.25">
      <c r="S7160" s="13"/>
      <c r="T7160" s="13"/>
    </row>
    <row r="7161" spans="19:20" x14ac:dyDescent="0.25">
      <c r="S7161" s="13"/>
      <c r="T7161" s="13"/>
    </row>
    <row r="7162" spans="19:20" x14ac:dyDescent="0.25">
      <c r="S7162" s="13"/>
      <c r="T7162" s="13"/>
    </row>
    <row r="7163" spans="19:20" x14ac:dyDescent="0.25">
      <c r="S7163" s="13"/>
      <c r="T7163" s="13"/>
    </row>
    <row r="7164" spans="19:20" x14ac:dyDescent="0.25">
      <c r="S7164" s="13"/>
      <c r="T7164" s="13"/>
    </row>
    <row r="7165" spans="19:20" x14ac:dyDescent="0.25">
      <c r="S7165" s="13"/>
      <c r="T7165" s="13"/>
    </row>
    <row r="7166" spans="19:20" x14ac:dyDescent="0.25">
      <c r="S7166" s="13"/>
      <c r="T7166" s="13"/>
    </row>
    <row r="7167" spans="19:20" x14ac:dyDescent="0.25">
      <c r="S7167" s="13"/>
      <c r="T7167" s="13"/>
    </row>
    <row r="7168" spans="19:20" x14ac:dyDescent="0.25">
      <c r="S7168" s="13"/>
      <c r="T7168" s="13"/>
    </row>
    <row r="7169" spans="19:20" x14ac:dyDescent="0.25">
      <c r="S7169" s="13"/>
      <c r="T7169" s="13"/>
    </row>
    <row r="7170" spans="19:20" x14ac:dyDescent="0.25">
      <c r="S7170" s="13"/>
      <c r="T7170" s="13"/>
    </row>
    <row r="7171" spans="19:20" x14ac:dyDescent="0.25">
      <c r="S7171" s="13"/>
      <c r="T7171" s="13"/>
    </row>
    <row r="7172" spans="19:20" x14ac:dyDescent="0.25">
      <c r="S7172" s="13"/>
      <c r="T7172" s="13"/>
    </row>
    <row r="7173" spans="19:20" x14ac:dyDescent="0.25">
      <c r="S7173" s="13"/>
      <c r="T7173" s="13"/>
    </row>
    <row r="7174" spans="19:20" x14ac:dyDescent="0.25">
      <c r="S7174" s="13"/>
      <c r="T7174" s="13"/>
    </row>
    <row r="7175" spans="19:20" x14ac:dyDescent="0.25">
      <c r="S7175" s="13"/>
      <c r="T7175" s="13"/>
    </row>
    <row r="7176" spans="19:20" x14ac:dyDescent="0.25">
      <c r="S7176" s="13"/>
      <c r="T7176" s="13"/>
    </row>
    <row r="7177" spans="19:20" x14ac:dyDescent="0.25">
      <c r="S7177" s="13"/>
      <c r="T7177" s="13"/>
    </row>
    <row r="7178" spans="19:20" x14ac:dyDescent="0.25">
      <c r="S7178" s="13"/>
      <c r="T7178" s="13"/>
    </row>
    <row r="7179" spans="19:20" x14ac:dyDescent="0.25">
      <c r="S7179" s="13"/>
      <c r="T7179" s="13"/>
    </row>
    <row r="7180" spans="19:20" x14ac:dyDescent="0.25">
      <c r="S7180" s="13"/>
      <c r="T7180" s="13"/>
    </row>
    <row r="7181" spans="19:20" x14ac:dyDescent="0.25">
      <c r="S7181" s="13"/>
      <c r="T7181" s="13"/>
    </row>
    <row r="7182" spans="19:20" x14ac:dyDescent="0.25">
      <c r="S7182" s="13"/>
      <c r="T7182" s="13"/>
    </row>
    <row r="7183" spans="19:20" x14ac:dyDescent="0.25">
      <c r="S7183" s="13"/>
      <c r="T7183" s="13"/>
    </row>
    <row r="7184" spans="19:20" x14ac:dyDescent="0.25">
      <c r="S7184" s="13"/>
      <c r="T7184" s="13"/>
    </row>
    <row r="7185" spans="19:20" x14ac:dyDescent="0.25">
      <c r="S7185" s="13"/>
      <c r="T7185" s="13"/>
    </row>
    <row r="7186" spans="19:20" x14ac:dyDescent="0.25">
      <c r="S7186" s="13"/>
      <c r="T7186" s="13"/>
    </row>
    <row r="7187" spans="19:20" x14ac:dyDescent="0.25">
      <c r="S7187" s="13"/>
      <c r="T7187" s="13"/>
    </row>
    <row r="7188" spans="19:20" x14ac:dyDescent="0.25">
      <c r="S7188" s="13"/>
      <c r="T7188" s="13"/>
    </row>
    <row r="7189" spans="19:20" x14ac:dyDescent="0.25">
      <c r="S7189" s="13"/>
      <c r="T7189" s="13"/>
    </row>
    <row r="7190" spans="19:20" x14ac:dyDescent="0.25">
      <c r="S7190" s="13"/>
      <c r="T7190" s="13"/>
    </row>
    <row r="7191" spans="19:20" x14ac:dyDescent="0.25">
      <c r="S7191" s="13"/>
      <c r="T7191" s="13"/>
    </row>
    <row r="7192" spans="19:20" x14ac:dyDescent="0.25">
      <c r="S7192" s="13"/>
      <c r="T7192" s="13"/>
    </row>
    <row r="7193" spans="19:20" x14ac:dyDescent="0.25">
      <c r="S7193" s="13"/>
      <c r="T7193" s="13"/>
    </row>
    <row r="7194" spans="19:20" x14ac:dyDescent="0.25">
      <c r="S7194" s="13"/>
      <c r="T7194" s="13"/>
    </row>
    <row r="7195" spans="19:20" x14ac:dyDescent="0.25">
      <c r="S7195" s="13"/>
      <c r="T7195" s="13"/>
    </row>
    <row r="7196" spans="19:20" x14ac:dyDescent="0.25">
      <c r="S7196" s="13"/>
      <c r="T7196" s="13"/>
    </row>
    <row r="7197" spans="19:20" x14ac:dyDescent="0.25">
      <c r="S7197" s="13"/>
      <c r="T7197" s="13"/>
    </row>
    <row r="7198" spans="19:20" x14ac:dyDescent="0.25">
      <c r="S7198" s="13"/>
      <c r="T7198" s="13"/>
    </row>
    <row r="7199" spans="19:20" x14ac:dyDescent="0.25">
      <c r="S7199" s="13"/>
      <c r="T7199" s="13"/>
    </row>
    <row r="7200" spans="19:20" x14ac:dyDescent="0.25">
      <c r="S7200" s="13"/>
      <c r="T7200" s="13"/>
    </row>
    <row r="7201" spans="19:20" x14ac:dyDescent="0.25">
      <c r="S7201" s="13"/>
      <c r="T7201" s="13"/>
    </row>
    <row r="7202" spans="19:20" x14ac:dyDescent="0.25">
      <c r="S7202" s="13"/>
      <c r="T7202" s="13"/>
    </row>
    <row r="7203" spans="19:20" x14ac:dyDescent="0.25">
      <c r="S7203" s="13"/>
      <c r="T7203" s="13"/>
    </row>
    <row r="7204" spans="19:20" x14ac:dyDescent="0.25">
      <c r="S7204" s="13"/>
      <c r="T7204" s="13"/>
    </row>
    <row r="7205" spans="19:20" x14ac:dyDescent="0.25">
      <c r="S7205" s="13"/>
      <c r="T7205" s="13"/>
    </row>
    <row r="7206" spans="19:20" x14ac:dyDescent="0.25">
      <c r="S7206" s="13"/>
      <c r="T7206" s="13"/>
    </row>
    <row r="7207" spans="19:20" x14ac:dyDescent="0.25">
      <c r="S7207" s="13"/>
      <c r="T7207" s="13"/>
    </row>
    <row r="7208" spans="19:20" x14ac:dyDescent="0.25">
      <c r="S7208" s="13"/>
      <c r="T7208" s="13"/>
    </row>
    <row r="7209" spans="19:20" x14ac:dyDescent="0.25">
      <c r="S7209" s="13"/>
      <c r="T7209" s="13"/>
    </row>
    <row r="7210" spans="19:20" x14ac:dyDescent="0.25">
      <c r="S7210" s="13"/>
      <c r="T7210" s="13"/>
    </row>
    <row r="7211" spans="19:20" x14ac:dyDescent="0.25">
      <c r="S7211" s="13"/>
      <c r="T7211" s="13"/>
    </row>
    <row r="7212" spans="19:20" x14ac:dyDescent="0.25">
      <c r="S7212" s="13"/>
      <c r="T7212" s="13"/>
    </row>
    <row r="7213" spans="19:20" x14ac:dyDescent="0.25">
      <c r="S7213" s="13"/>
      <c r="T7213" s="13"/>
    </row>
    <row r="7214" spans="19:20" x14ac:dyDescent="0.25">
      <c r="S7214" s="13"/>
      <c r="T7214" s="13"/>
    </row>
    <row r="7215" spans="19:20" x14ac:dyDescent="0.25">
      <c r="S7215" s="13"/>
      <c r="T7215" s="13"/>
    </row>
    <row r="7216" spans="19:20" x14ac:dyDescent="0.25">
      <c r="S7216" s="13"/>
      <c r="T7216" s="13"/>
    </row>
    <row r="7217" spans="19:20" x14ac:dyDescent="0.25">
      <c r="S7217" s="13"/>
      <c r="T7217" s="13"/>
    </row>
    <row r="7218" spans="19:20" x14ac:dyDescent="0.25">
      <c r="S7218" s="13"/>
      <c r="T7218" s="13"/>
    </row>
    <row r="7219" spans="19:20" x14ac:dyDescent="0.25">
      <c r="S7219" s="13"/>
      <c r="T7219" s="13"/>
    </row>
    <row r="7220" spans="19:20" x14ac:dyDescent="0.25">
      <c r="S7220" s="13"/>
      <c r="T7220" s="13"/>
    </row>
    <row r="7221" spans="19:20" x14ac:dyDescent="0.25">
      <c r="S7221" s="13"/>
      <c r="T7221" s="13"/>
    </row>
    <row r="7222" spans="19:20" x14ac:dyDescent="0.25">
      <c r="S7222" s="13"/>
      <c r="T7222" s="13"/>
    </row>
    <row r="7223" spans="19:20" x14ac:dyDescent="0.25">
      <c r="S7223" s="13"/>
      <c r="T7223" s="13"/>
    </row>
    <row r="7224" spans="19:20" x14ac:dyDescent="0.25">
      <c r="S7224" s="13"/>
      <c r="T7224" s="13"/>
    </row>
    <row r="7225" spans="19:20" x14ac:dyDescent="0.25">
      <c r="S7225" s="13"/>
      <c r="T7225" s="13"/>
    </row>
    <row r="7226" spans="19:20" x14ac:dyDescent="0.25">
      <c r="S7226" s="13"/>
      <c r="T7226" s="13"/>
    </row>
    <row r="7227" spans="19:20" x14ac:dyDescent="0.25">
      <c r="S7227" s="13"/>
      <c r="T7227" s="13"/>
    </row>
    <row r="7228" spans="19:20" x14ac:dyDescent="0.25">
      <c r="S7228" s="13"/>
      <c r="T7228" s="13"/>
    </row>
    <row r="7229" spans="19:20" x14ac:dyDescent="0.25">
      <c r="S7229" s="13"/>
      <c r="T7229" s="13"/>
    </row>
    <row r="7230" spans="19:20" x14ac:dyDescent="0.25">
      <c r="S7230" s="13"/>
      <c r="T7230" s="13"/>
    </row>
    <row r="7231" spans="19:20" x14ac:dyDescent="0.25">
      <c r="S7231" s="13"/>
      <c r="T7231" s="13"/>
    </row>
    <row r="7232" spans="19:20" x14ac:dyDescent="0.25">
      <c r="S7232" s="13"/>
      <c r="T7232" s="13"/>
    </row>
    <row r="7233" spans="19:20" x14ac:dyDescent="0.25">
      <c r="S7233" s="13"/>
      <c r="T7233" s="13"/>
    </row>
    <row r="7234" spans="19:20" x14ac:dyDescent="0.25">
      <c r="S7234" s="13"/>
      <c r="T7234" s="13"/>
    </row>
    <row r="7235" spans="19:20" x14ac:dyDescent="0.25">
      <c r="S7235" s="13"/>
      <c r="T7235" s="13"/>
    </row>
    <row r="7236" spans="19:20" x14ac:dyDescent="0.25">
      <c r="S7236" s="13"/>
      <c r="T7236" s="13"/>
    </row>
    <row r="7237" spans="19:20" x14ac:dyDescent="0.25">
      <c r="S7237" s="13"/>
      <c r="T7237" s="13"/>
    </row>
    <row r="7238" spans="19:20" x14ac:dyDescent="0.25">
      <c r="S7238" s="13"/>
      <c r="T7238" s="13"/>
    </row>
    <row r="7239" spans="19:20" x14ac:dyDescent="0.25">
      <c r="S7239" s="13"/>
      <c r="T7239" s="13"/>
    </row>
    <row r="7240" spans="19:20" x14ac:dyDescent="0.25">
      <c r="S7240" s="13"/>
      <c r="T7240" s="13"/>
    </row>
    <row r="7241" spans="19:20" x14ac:dyDescent="0.25">
      <c r="S7241" s="13"/>
      <c r="T7241" s="13"/>
    </row>
    <row r="7242" spans="19:20" x14ac:dyDescent="0.25">
      <c r="S7242" s="13"/>
      <c r="T7242" s="13"/>
    </row>
    <row r="7243" spans="19:20" x14ac:dyDescent="0.25">
      <c r="S7243" s="13"/>
      <c r="T7243" s="13"/>
    </row>
    <row r="7244" spans="19:20" x14ac:dyDescent="0.25">
      <c r="S7244" s="13"/>
      <c r="T7244" s="13"/>
    </row>
    <row r="7245" spans="19:20" x14ac:dyDescent="0.25">
      <c r="S7245" s="13"/>
      <c r="T7245" s="13"/>
    </row>
    <row r="7246" spans="19:20" x14ac:dyDescent="0.25">
      <c r="S7246" s="13"/>
      <c r="T7246" s="13"/>
    </row>
    <row r="7247" spans="19:20" x14ac:dyDescent="0.25">
      <c r="S7247" s="13"/>
      <c r="T7247" s="13"/>
    </row>
    <row r="7248" spans="19:20" x14ac:dyDescent="0.25">
      <c r="S7248" s="13"/>
      <c r="T7248" s="13"/>
    </row>
    <row r="7249" spans="19:20" x14ac:dyDescent="0.25">
      <c r="S7249" s="13"/>
      <c r="T7249" s="13"/>
    </row>
    <row r="7250" spans="19:20" x14ac:dyDescent="0.25">
      <c r="S7250" s="13"/>
      <c r="T7250" s="13"/>
    </row>
    <row r="7251" spans="19:20" x14ac:dyDescent="0.25">
      <c r="S7251" s="13"/>
      <c r="T7251" s="13"/>
    </row>
    <row r="7252" spans="19:20" x14ac:dyDescent="0.25">
      <c r="S7252" s="13"/>
      <c r="T7252" s="13"/>
    </row>
    <row r="7253" spans="19:20" x14ac:dyDescent="0.25">
      <c r="S7253" s="13"/>
      <c r="T7253" s="13"/>
    </row>
    <row r="7254" spans="19:20" x14ac:dyDescent="0.25">
      <c r="S7254" s="13"/>
      <c r="T7254" s="13"/>
    </row>
    <row r="7255" spans="19:20" x14ac:dyDescent="0.25">
      <c r="S7255" s="13"/>
      <c r="T7255" s="13"/>
    </row>
    <row r="7256" spans="19:20" x14ac:dyDescent="0.25">
      <c r="S7256" s="13"/>
      <c r="T7256" s="13"/>
    </row>
    <row r="7257" spans="19:20" x14ac:dyDescent="0.25">
      <c r="S7257" s="13"/>
      <c r="T7257" s="13"/>
    </row>
    <row r="7258" spans="19:20" x14ac:dyDescent="0.25">
      <c r="S7258" s="13"/>
      <c r="T7258" s="13"/>
    </row>
    <row r="7259" spans="19:20" x14ac:dyDescent="0.25">
      <c r="S7259" s="13"/>
      <c r="T7259" s="13"/>
    </row>
    <row r="7260" spans="19:20" x14ac:dyDescent="0.25">
      <c r="S7260" s="13"/>
      <c r="T7260" s="13"/>
    </row>
    <row r="7261" spans="19:20" x14ac:dyDescent="0.25">
      <c r="S7261" s="13"/>
      <c r="T7261" s="13"/>
    </row>
    <row r="7262" spans="19:20" x14ac:dyDescent="0.25">
      <c r="S7262" s="13"/>
      <c r="T7262" s="13"/>
    </row>
    <row r="7263" spans="19:20" x14ac:dyDescent="0.25">
      <c r="S7263" s="13"/>
      <c r="T7263" s="13"/>
    </row>
    <row r="7264" spans="19:20" x14ac:dyDescent="0.25">
      <c r="S7264" s="13"/>
      <c r="T7264" s="13"/>
    </row>
    <row r="7265" spans="19:20" x14ac:dyDescent="0.25">
      <c r="S7265" s="13"/>
      <c r="T7265" s="13"/>
    </row>
    <row r="7266" spans="19:20" x14ac:dyDescent="0.25">
      <c r="S7266" s="13"/>
      <c r="T7266" s="13"/>
    </row>
    <row r="7267" spans="19:20" x14ac:dyDescent="0.25">
      <c r="S7267" s="13"/>
      <c r="T7267" s="13"/>
    </row>
    <row r="7268" spans="19:20" x14ac:dyDescent="0.25">
      <c r="S7268" s="13"/>
      <c r="T7268" s="13"/>
    </row>
    <row r="7269" spans="19:20" x14ac:dyDescent="0.25">
      <c r="S7269" s="13"/>
      <c r="T7269" s="13"/>
    </row>
    <row r="7270" spans="19:20" x14ac:dyDescent="0.25">
      <c r="S7270" s="13"/>
      <c r="T7270" s="13"/>
    </row>
    <row r="7271" spans="19:20" x14ac:dyDescent="0.25">
      <c r="S7271" s="13"/>
      <c r="T7271" s="13"/>
    </row>
    <row r="7272" spans="19:20" x14ac:dyDescent="0.25">
      <c r="S7272" s="13"/>
      <c r="T7272" s="13"/>
    </row>
    <row r="7273" spans="19:20" x14ac:dyDescent="0.25">
      <c r="S7273" s="13"/>
      <c r="T7273" s="13"/>
    </row>
    <row r="7274" spans="19:20" x14ac:dyDescent="0.25">
      <c r="S7274" s="13"/>
      <c r="T7274" s="13"/>
    </row>
    <row r="7275" spans="19:20" x14ac:dyDescent="0.25">
      <c r="S7275" s="13"/>
      <c r="T7275" s="13"/>
    </row>
    <row r="7276" spans="19:20" x14ac:dyDescent="0.25">
      <c r="S7276" s="13"/>
      <c r="T7276" s="13"/>
    </row>
    <row r="7277" spans="19:20" x14ac:dyDescent="0.25">
      <c r="S7277" s="13"/>
      <c r="T7277" s="13"/>
    </row>
    <row r="7278" spans="19:20" x14ac:dyDescent="0.25">
      <c r="S7278" s="13"/>
      <c r="T7278" s="13"/>
    </row>
    <row r="7279" spans="19:20" x14ac:dyDescent="0.25">
      <c r="S7279" s="13"/>
      <c r="T7279" s="13"/>
    </row>
    <row r="7280" spans="19:20" x14ac:dyDescent="0.25">
      <c r="S7280" s="13"/>
      <c r="T7280" s="13"/>
    </row>
    <row r="7281" spans="19:20" x14ac:dyDescent="0.25">
      <c r="S7281" s="13"/>
      <c r="T7281" s="13"/>
    </row>
    <row r="7282" spans="19:20" x14ac:dyDescent="0.25">
      <c r="S7282" s="13"/>
      <c r="T7282" s="13"/>
    </row>
    <row r="7283" spans="19:20" x14ac:dyDescent="0.25">
      <c r="S7283" s="13"/>
      <c r="T7283" s="13"/>
    </row>
    <row r="7284" spans="19:20" x14ac:dyDescent="0.25">
      <c r="S7284" s="13"/>
      <c r="T7284" s="13"/>
    </row>
    <row r="7285" spans="19:20" x14ac:dyDescent="0.25">
      <c r="S7285" s="13"/>
      <c r="T7285" s="13"/>
    </row>
    <row r="7286" spans="19:20" x14ac:dyDescent="0.25">
      <c r="S7286" s="13"/>
      <c r="T7286" s="13"/>
    </row>
    <row r="7287" spans="19:20" x14ac:dyDescent="0.25">
      <c r="S7287" s="13"/>
      <c r="T7287" s="13"/>
    </row>
    <row r="7288" spans="19:20" x14ac:dyDescent="0.25">
      <c r="S7288" s="13"/>
      <c r="T7288" s="13"/>
    </row>
    <row r="7289" spans="19:20" x14ac:dyDescent="0.25">
      <c r="S7289" s="13"/>
      <c r="T7289" s="13"/>
    </row>
    <row r="7290" spans="19:20" x14ac:dyDescent="0.25">
      <c r="S7290" s="13"/>
      <c r="T7290" s="13"/>
    </row>
    <row r="7291" spans="19:20" x14ac:dyDescent="0.25">
      <c r="S7291" s="13"/>
      <c r="T7291" s="13"/>
    </row>
    <row r="7292" spans="19:20" x14ac:dyDescent="0.25">
      <c r="S7292" s="13"/>
      <c r="T7292" s="13"/>
    </row>
    <row r="7293" spans="19:20" x14ac:dyDescent="0.25">
      <c r="S7293" s="13"/>
      <c r="T7293" s="13"/>
    </row>
    <row r="7294" spans="19:20" x14ac:dyDescent="0.25">
      <c r="S7294" s="13"/>
      <c r="T7294" s="13"/>
    </row>
    <row r="7295" spans="19:20" x14ac:dyDescent="0.25">
      <c r="S7295" s="13"/>
      <c r="T7295" s="13"/>
    </row>
    <row r="7296" spans="19:20" x14ac:dyDescent="0.25">
      <c r="S7296" s="13"/>
      <c r="T7296" s="13"/>
    </row>
    <row r="7297" spans="19:20" x14ac:dyDescent="0.25">
      <c r="S7297" s="13"/>
      <c r="T7297" s="13"/>
    </row>
    <row r="7298" spans="19:20" x14ac:dyDescent="0.25">
      <c r="S7298" s="13"/>
      <c r="T7298" s="13"/>
    </row>
    <row r="7299" spans="19:20" x14ac:dyDescent="0.25">
      <c r="S7299" s="13"/>
      <c r="T7299" s="13"/>
    </row>
    <row r="7300" spans="19:20" x14ac:dyDescent="0.25">
      <c r="S7300" s="13"/>
      <c r="T7300" s="13"/>
    </row>
    <row r="7301" spans="19:20" x14ac:dyDescent="0.25">
      <c r="S7301" s="13"/>
      <c r="T7301" s="13"/>
    </row>
    <row r="7302" spans="19:20" x14ac:dyDescent="0.25">
      <c r="S7302" s="13"/>
      <c r="T7302" s="13"/>
    </row>
    <row r="7303" spans="19:20" x14ac:dyDescent="0.25">
      <c r="S7303" s="13"/>
      <c r="T7303" s="13"/>
    </row>
    <row r="7304" spans="19:20" x14ac:dyDescent="0.25">
      <c r="S7304" s="13"/>
      <c r="T7304" s="13"/>
    </row>
    <row r="7305" spans="19:20" x14ac:dyDescent="0.25">
      <c r="S7305" s="13"/>
      <c r="T7305" s="13"/>
    </row>
    <row r="7306" spans="19:20" x14ac:dyDescent="0.25">
      <c r="S7306" s="13"/>
      <c r="T7306" s="13"/>
    </row>
    <row r="7307" spans="19:20" x14ac:dyDescent="0.25">
      <c r="S7307" s="13"/>
      <c r="T7307" s="13"/>
    </row>
    <row r="7308" spans="19:20" x14ac:dyDescent="0.25">
      <c r="S7308" s="13"/>
      <c r="T7308" s="13"/>
    </row>
    <row r="7309" spans="19:20" x14ac:dyDescent="0.25">
      <c r="S7309" s="13"/>
      <c r="T7309" s="13"/>
    </row>
    <row r="7310" spans="19:20" x14ac:dyDescent="0.25">
      <c r="S7310" s="13"/>
      <c r="T7310" s="13"/>
    </row>
    <row r="7311" spans="19:20" x14ac:dyDescent="0.25">
      <c r="S7311" s="13"/>
      <c r="T7311" s="13"/>
    </row>
    <row r="7312" spans="19:20" x14ac:dyDescent="0.25">
      <c r="S7312" s="13"/>
      <c r="T7312" s="13"/>
    </row>
    <row r="7313" spans="19:20" x14ac:dyDescent="0.25">
      <c r="S7313" s="13"/>
      <c r="T7313" s="13"/>
    </row>
    <row r="7314" spans="19:20" x14ac:dyDescent="0.25">
      <c r="S7314" s="13"/>
      <c r="T7314" s="13"/>
    </row>
    <row r="7315" spans="19:20" x14ac:dyDescent="0.25">
      <c r="S7315" s="13"/>
      <c r="T7315" s="13"/>
    </row>
    <row r="7316" spans="19:20" x14ac:dyDescent="0.25">
      <c r="S7316" s="13"/>
      <c r="T7316" s="13"/>
    </row>
    <row r="7317" spans="19:20" x14ac:dyDescent="0.25">
      <c r="S7317" s="13"/>
      <c r="T7317" s="13"/>
    </row>
    <row r="7318" spans="19:20" x14ac:dyDescent="0.25">
      <c r="S7318" s="13"/>
      <c r="T7318" s="13"/>
    </row>
    <row r="7319" spans="19:20" x14ac:dyDescent="0.25">
      <c r="S7319" s="13"/>
      <c r="T7319" s="13"/>
    </row>
    <row r="7320" spans="19:20" x14ac:dyDescent="0.25">
      <c r="S7320" s="13"/>
      <c r="T7320" s="13"/>
    </row>
    <row r="7321" spans="19:20" x14ac:dyDescent="0.25">
      <c r="S7321" s="13"/>
      <c r="T7321" s="13"/>
    </row>
    <row r="7322" spans="19:20" x14ac:dyDescent="0.25">
      <c r="S7322" s="13"/>
      <c r="T7322" s="13"/>
    </row>
    <row r="7323" spans="19:20" x14ac:dyDescent="0.25">
      <c r="S7323" s="13"/>
      <c r="T7323" s="13"/>
    </row>
    <row r="7324" spans="19:20" x14ac:dyDescent="0.25">
      <c r="S7324" s="13"/>
      <c r="T7324" s="13"/>
    </row>
    <row r="7325" spans="19:20" x14ac:dyDescent="0.25">
      <c r="S7325" s="13"/>
      <c r="T7325" s="13"/>
    </row>
    <row r="7326" spans="19:20" x14ac:dyDescent="0.25">
      <c r="S7326" s="13"/>
      <c r="T7326" s="13"/>
    </row>
    <row r="7327" spans="19:20" x14ac:dyDescent="0.25">
      <c r="S7327" s="13"/>
      <c r="T7327" s="13"/>
    </row>
    <row r="7328" spans="19:20" x14ac:dyDescent="0.25">
      <c r="S7328" s="13"/>
      <c r="T7328" s="13"/>
    </row>
    <row r="7329" spans="19:20" x14ac:dyDescent="0.25">
      <c r="S7329" s="13"/>
      <c r="T7329" s="13"/>
    </row>
    <row r="7330" spans="19:20" x14ac:dyDescent="0.25">
      <c r="S7330" s="13"/>
      <c r="T7330" s="13"/>
    </row>
    <row r="7331" spans="19:20" x14ac:dyDescent="0.25">
      <c r="S7331" s="13"/>
      <c r="T7331" s="13"/>
    </row>
    <row r="7332" spans="19:20" x14ac:dyDescent="0.25">
      <c r="S7332" s="13"/>
      <c r="T7332" s="13"/>
    </row>
    <row r="7333" spans="19:20" x14ac:dyDescent="0.25">
      <c r="S7333" s="13"/>
      <c r="T7333" s="13"/>
    </row>
    <row r="7334" spans="19:20" x14ac:dyDescent="0.25">
      <c r="S7334" s="13"/>
      <c r="T7334" s="13"/>
    </row>
    <row r="7335" spans="19:20" x14ac:dyDescent="0.25">
      <c r="S7335" s="13"/>
      <c r="T7335" s="13"/>
    </row>
    <row r="7336" spans="19:20" x14ac:dyDescent="0.25">
      <c r="S7336" s="13"/>
      <c r="T7336" s="13"/>
    </row>
    <row r="7337" spans="19:20" x14ac:dyDescent="0.25">
      <c r="S7337" s="13"/>
      <c r="T7337" s="13"/>
    </row>
    <row r="7338" spans="19:20" x14ac:dyDescent="0.25">
      <c r="S7338" s="13"/>
      <c r="T7338" s="13"/>
    </row>
    <row r="7339" spans="19:20" x14ac:dyDescent="0.25">
      <c r="S7339" s="13"/>
      <c r="T7339" s="13"/>
    </row>
    <row r="7340" spans="19:20" x14ac:dyDescent="0.25">
      <c r="S7340" s="13"/>
      <c r="T7340" s="13"/>
    </row>
    <row r="7341" spans="19:20" x14ac:dyDescent="0.25">
      <c r="S7341" s="13"/>
      <c r="T7341" s="13"/>
    </row>
    <row r="7342" spans="19:20" x14ac:dyDescent="0.25">
      <c r="S7342" s="13"/>
      <c r="T7342" s="13"/>
    </row>
    <row r="7343" spans="19:20" x14ac:dyDescent="0.25">
      <c r="S7343" s="13"/>
      <c r="T7343" s="13"/>
    </row>
    <row r="7344" spans="19:20" x14ac:dyDescent="0.25">
      <c r="S7344" s="13"/>
      <c r="T7344" s="13"/>
    </row>
    <row r="7345" spans="19:20" x14ac:dyDescent="0.25">
      <c r="S7345" s="13"/>
      <c r="T7345" s="13"/>
    </row>
    <row r="7346" spans="19:20" x14ac:dyDescent="0.25">
      <c r="S7346" s="13"/>
      <c r="T7346" s="13"/>
    </row>
    <row r="7347" spans="19:20" x14ac:dyDescent="0.25">
      <c r="S7347" s="13"/>
      <c r="T7347" s="13"/>
    </row>
    <row r="7348" spans="19:20" x14ac:dyDescent="0.25">
      <c r="S7348" s="13"/>
      <c r="T7348" s="13"/>
    </row>
    <row r="7349" spans="19:20" x14ac:dyDescent="0.25">
      <c r="S7349" s="13"/>
      <c r="T7349" s="13"/>
    </row>
    <row r="7350" spans="19:20" x14ac:dyDescent="0.25">
      <c r="S7350" s="13"/>
      <c r="T7350" s="13"/>
    </row>
    <row r="7351" spans="19:20" x14ac:dyDescent="0.25">
      <c r="S7351" s="13"/>
      <c r="T7351" s="13"/>
    </row>
    <row r="7352" spans="19:20" x14ac:dyDescent="0.25">
      <c r="S7352" s="13"/>
      <c r="T7352" s="13"/>
    </row>
    <row r="7353" spans="19:20" x14ac:dyDescent="0.25">
      <c r="S7353" s="13"/>
      <c r="T7353" s="13"/>
    </row>
    <row r="7354" spans="19:20" x14ac:dyDescent="0.25">
      <c r="S7354" s="13"/>
      <c r="T7354" s="13"/>
    </row>
    <row r="7355" spans="19:20" x14ac:dyDescent="0.25">
      <c r="S7355" s="13"/>
      <c r="T7355" s="13"/>
    </row>
    <row r="7356" spans="19:20" x14ac:dyDescent="0.25">
      <c r="S7356" s="13"/>
      <c r="T7356" s="13"/>
    </row>
    <row r="7357" spans="19:20" x14ac:dyDescent="0.25">
      <c r="S7357" s="13"/>
      <c r="T7357" s="13"/>
    </row>
    <row r="7358" spans="19:20" x14ac:dyDescent="0.25">
      <c r="S7358" s="13"/>
      <c r="T7358" s="13"/>
    </row>
    <row r="7359" spans="19:20" x14ac:dyDescent="0.25">
      <c r="S7359" s="13"/>
      <c r="T7359" s="13"/>
    </row>
    <row r="7360" spans="19:20" x14ac:dyDescent="0.25">
      <c r="S7360" s="13"/>
      <c r="T7360" s="13"/>
    </row>
    <row r="7361" spans="19:20" x14ac:dyDescent="0.25">
      <c r="S7361" s="13"/>
      <c r="T7361" s="13"/>
    </row>
    <row r="7362" spans="19:20" x14ac:dyDescent="0.25">
      <c r="S7362" s="13"/>
      <c r="T7362" s="13"/>
    </row>
    <row r="7363" spans="19:20" x14ac:dyDescent="0.25">
      <c r="S7363" s="13"/>
      <c r="T7363" s="13"/>
    </row>
    <row r="7364" spans="19:20" x14ac:dyDescent="0.25">
      <c r="S7364" s="13"/>
      <c r="T7364" s="13"/>
    </row>
    <row r="7365" spans="19:20" x14ac:dyDescent="0.25">
      <c r="S7365" s="13"/>
      <c r="T7365" s="13"/>
    </row>
    <row r="7366" spans="19:20" x14ac:dyDescent="0.25">
      <c r="S7366" s="13"/>
      <c r="T7366" s="13"/>
    </row>
    <row r="7367" spans="19:20" x14ac:dyDescent="0.25">
      <c r="S7367" s="13"/>
      <c r="T7367" s="13"/>
    </row>
    <row r="7368" spans="19:20" x14ac:dyDescent="0.25">
      <c r="S7368" s="13"/>
      <c r="T7368" s="13"/>
    </row>
    <row r="7369" spans="19:20" x14ac:dyDescent="0.25">
      <c r="S7369" s="13"/>
      <c r="T7369" s="13"/>
    </row>
    <row r="7370" spans="19:20" x14ac:dyDescent="0.25">
      <c r="S7370" s="13"/>
      <c r="T7370" s="13"/>
    </row>
    <row r="7371" spans="19:20" x14ac:dyDescent="0.25">
      <c r="S7371" s="13"/>
      <c r="T7371" s="13"/>
    </row>
    <row r="7372" spans="19:20" x14ac:dyDescent="0.25">
      <c r="S7372" s="13"/>
      <c r="T7372" s="13"/>
    </row>
    <row r="7373" spans="19:20" x14ac:dyDescent="0.25">
      <c r="S7373" s="13"/>
      <c r="T7373" s="13"/>
    </row>
    <row r="7374" spans="19:20" x14ac:dyDescent="0.25">
      <c r="S7374" s="13"/>
      <c r="T7374" s="13"/>
    </row>
    <row r="7375" spans="19:20" x14ac:dyDescent="0.25">
      <c r="S7375" s="13"/>
      <c r="T7375" s="13"/>
    </row>
    <row r="7376" spans="19:20" x14ac:dyDescent="0.25">
      <c r="S7376" s="13"/>
      <c r="T7376" s="13"/>
    </row>
    <row r="7377" spans="19:20" x14ac:dyDescent="0.25">
      <c r="S7377" s="13"/>
      <c r="T7377" s="13"/>
    </row>
    <row r="7378" spans="19:20" x14ac:dyDescent="0.25">
      <c r="S7378" s="13"/>
      <c r="T7378" s="13"/>
    </row>
    <row r="7379" spans="19:20" x14ac:dyDescent="0.25">
      <c r="S7379" s="13"/>
      <c r="T7379" s="13"/>
    </row>
    <row r="7380" spans="19:20" x14ac:dyDescent="0.25">
      <c r="S7380" s="13"/>
      <c r="T7380" s="13"/>
    </row>
    <row r="7381" spans="19:20" x14ac:dyDescent="0.25">
      <c r="S7381" s="13"/>
      <c r="T7381" s="13"/>
    </row>
    <row r="7382" spans="19:20" x14ac:dyDescent="0.25">
      <c r="S7382" s="13"/>
      <c r="T7382" s="13"/>
    </row>
    <row r="7383" spans="19:20" x14ac:dyDescent="0.25">
      <c r="S7383" s="13"/>
      <c r="T7383" s="13"/>
    </row>
    <row r="7384" spans="19:20" x14ac:dyDescent="0.25">
      <c r="S7384" s="13"/>
      <c r="T7384" s="13"/>
    </row>
    <row r="7385" spans="19:20" x14ac:dyDescent="0.25">
      <c r="S7385" s="13"/>
      <c r="T7385" s="13"/>
    </row>
    <row r="7386" spans="19:20" x14ac:dyDescent="0.25">
      <c r="S7386" s="13"/>
      <c r="T7386" s="13"/>
    </row>
    <row r="7387" spans="19:20" x14ac:dyDescent="0.25">
      <c r="S7387" s="13"/>
      <c r="T7387" s="13"/>
    </row>
    <row r="7388" spans="19:20" x14ac:dyDescent="0.25">
      <c r="S7388" s="13"/>
      <c r="T7388" s="13"/>
    </row>
    <row r="7389" spans="19:20" x14ac:dyDescent="0.25">
      <c r="S7389" s="13"/>
      <c r="T7389" s="13"/>
    </row>
    <row r="7390" spans="19:20" x14ac:dyDescent="0.25">
      <c r="S7390" s="13"/>
      <c r="T7390" s="13"/>
    </row>
    <row r="7391" spans="19:20" x14ac:dyDescent="0.25">
      <c r="S7391" s="13"/>
      <c r="T7391" s="13"/>
    </row>
    <row r="7392" spans="19:20" x14ac:dyDescent="0.25">
      <c r="S7392" s="13"/>
      <c r="T7392" s="13"/>
    </row>
    <row r="7393" spans="19:20" x14ac:dyDescent="0.25">
      <c r="S7393" s="13"/>
      <c r="T7393" s="13"/>
    </row>
    <row r="7394" spans="19:20" x14ac:dyDescent="0.25">
      <c r="S7394" s="13"/>
      <c r="T7394" s="13"/>
    </row>
    <row r="7395" spans="19:20" x14ac:dyDescent="0.25">
      <c r="S7395" s="13"/>
      <c r="T7395" s="13"/>
    </row>
    <row r="7396" spans="19:20" x14ac:dyDescent="0.25">
      <c r="S7396" s="13"/>
      <c r="T7396" s="13"/>
    </row>
    <row r="7397" spans="19:20" x14ac:dyDescent="0.25">
      <c r="S7397" s="13"/>
      <c r="T7397" s="13"/>
    </row>
    <row r="7398" spans="19:20" x14ac:dyDescent="0.25">
      <c r="S7398" s="13"/>
      <c r="T7398" s="13"/>
    </row>
    <row r="7399" spans="19:20" x14ac:dyDescent="0.25">
      <c r="S7399" s="13"/>
      <c r="T7399" s="13"/>
    </row>
    <row r="7400" spans="19:20" x14ac:dyDescent="0.25">
      <c r="S7400" s="13"/>
      <c r="T7400" s="13"/>
    </row>
    <row r="7401" spans="19:20" x14ac:dyDescent="0.25">
      <c r="S7401" s="13"/>
      <c r="T7401" s="13"/>
    </row>
    <row r="7402" spans="19:20" x14ac:dyDescent="0.25">
      <c r="S7402" s="13"/>
      <c r="T7402" s="13"/>
    </row>
    <row r="7403" spans="19:20" x14ac:dyDescent="0.25">
      <c r="S7403" s="13"/>
      <c r="T7403" s="13"/>
    </row>
    <row r="7404" spans="19:20" x14ac:dyDescent="0.25">
      <c r="S7404" s="13"/>
      <c r="T7404" s="13"/>
    </row>
    <row r="7405" spans="19:20" x14ac:dyDescent="0.25">
      <c r="S7405" s="13"/>
      <c r="T7405" s="13"/>
    </row>
    <row r="7406" spans="19:20" x14ac:dyDescent="0.25">
      <c r="S7406" s="13"/>
      <c r="T7406" s="13"/>
    </row>
    <row r="7407" spans="19:20" x14ac:dyDescent="0.25">
      <c r="S7407" s="13"/>
      <c r="T7407" s="13"/>
    </row>
    <row r="7408" spans="19:20" x14ac:dyDescent="0.25">
      <c r="S7408" s="13"/>
      <c r="T7408" s="13"/>
    </row>
    <row r="7409" spans="19:20" x14ac:dyDescent="0.25">
      <c r="S7409" s="13"/>
      <c r="T7409" s="13"/>
    </row>
    <row r="7410" spans="19:20" x14ac:dyDescent="0.25">
      <c r="S7410" s="13"/>
      <c r="T7410" s="13"/>
    </row>
    <row r="7411" spans="19:20" x14ac:dyDescent="0.25">
      <c r="S7411" s="13"/>
      <c r="T7411" s="13"/>
    </row>
    <row r="7412" spans="19:20" x14ac:dyDescent="0.25">
      <c r="S7412" s="13"/>
      <c r="T7412" s="13"/>
    </row>
    <row r="7413" spans="19:20" x14ac:dyDescent="0.25">
      <c r="S7413" s="13"/>
      <c r="T7413" s="13"/>
    </row>
    <row r="7414" spans="19:20" x14ac:dyDescent="0.25">
      <c r="S7414" s="13"/>
      <c r="T7414" s="13"/>
    </row>
    <row r="7415" spans="19:20" x14ac:dyDescent="0.25">
      <c r="S7415" s="13"/>
      <c r="T7415" s="13"/>
    </row>
    <row r="7416" spans="19:20" x14ac:dyDescent="0.25">
      <c r="S7416" s="13"/>
      <c r="T7416" s="13"/>
    </row>
    <row r="7417" spans="19:20" x14ac:dyDescent="0.25">
      <c r="S7417" s="13"/>
      <c r="T7417" s="13"/>
    </row>
    <row r="7418" spans="19:20" x14ac:dyDescent="0.25">
      <c r="S7418" s="13"/>
      <c r="T7418" s="13"/>
    </row>
    <row r="7419" spans="19:20" x14ac:dyDescent="0.25">
      <c r="S7419" s="13"/>
      <c r="T7419" s="13"/>
    </row>
    <row r="7420" spans="19:20" x14ac:dyDescent="0.25">
      <c r="S7420" s="13"/>
      <c r="T7420" s="13"/>
    </row>
    <row r="7421" spans="19:20" x14ac:dyDescent="0.25">
      <c r="S7421" s="13"/>
      <c r="T7421" s="13"/>
    </row>
    <row r="7422" spans="19:20" x14ac:dyDescent="0.25">
      <c r="S7422" s="13"/>
      <c r="T7422" s="13"/>
    </row>
    <row r="7423" spans="19:20" x14ac:dyDescent="0.25">
      <c r="S7423" s="13"/>
      <c r="T7423" s="13"/>
    </row>
    <row r="7424" spans="19:20" x14ac:dyDescent="0.25">
      <c r="S7424" s="13"/>
      <c r="T7424" s="13"/>
    </row>
    <row r="7425" spans="19:20" x14ac:dyDescent="0.25">
      <c r="S7425" s="13"/>
      <c r="T7425" s="13"/>
    </row>
    <row r="7426" spans="19:20" x14ac:dyDescent="0.25">
      <c r="S7426" s="13"/>
      <c r="T7426" s="13"/>
    </row>
    <row r="7427" spans="19:20" x14ac:dyDescent="0.25">
      <c r="S7427" s="13"/>
      <c r="T7427" s="13"/>
    </row>
    <row r="7428" spans="19:20" x14ac:dyDescent="0.25">
      <c r="S7428" s="13"/>
      <c r="T7428" s="13"/>
    </row>
    <row r="7429" spans="19:20" x14ac:dyDescent="0.25">
      <c r="S7429" s="13"/>
      <c r="T7429" s="13"/>
    </row>
    <row r="7430" spans="19:20" x14ac:dyDescent="0.25">
      <c r="S7430" s="13"/>
      <c r="T7430" s="13"/>
    </row>
    <row r="7431" spans="19:20" x14ac:dyDescent="0.25">
      <c r="S7431" s="13"/>
      <c r="T7431" s="13"/>
    </row>
    <row r="7432" spans="19:20" x14ac:dyDescent="0.25">
      <c r="S7432" s="13"/>
      <c r="T7432" s="13"/>
    </row>
    <row r="7433" spans="19:20" x14ac:dyDescent="0.25">
      <c r="S7433" s="13"/>
      <c r="T7433" s="13"/>
    </row>
    <row r="7434" spans="19:20" x14ac:dyDescent="0.25">
      <c r="S7434" s="13"/>
      <c r="T7434" s="13"/>
    </row>
    <row r="7435" spans="19:20" x14ac:dyDescent="0.25">
      <c r="S7435" s="13"/>
      <c r="T7435" s="13"/>
    </row>
    <row r="7436" spans="19:20" x14ac:dyDescent="0.25">
      <c r="S7436" s="13"/>
      <c r="T7436" s="13"/>
    </row>
    <row r="7437" spans="19:20" x14ac:dyDescent="0.25">
      <c r="S7437" s="13"/>
      <c r="T7437" s="13"/>
    </row>
    <row r="7438" spans="19:20" x14ac:dyDescent="0.25">
      <c r="S7438" s="13"/>
      <c r="T7438" s="13"/>
    </row>
    <row r="7439" spans="19:20" x14ac:dyDescent="0.25">
      <c r="S7439" s="13"/>
      <c r="T7439" s="13"/>
    </row>
    <row r="7440" spans="19:20" x14ac:dyDescent="0.25">
      <c r="S7440" s="13"/>
      <c r="T7440" s="13"/>
    </row>
    <row r="7441" spans="19:20" x14ac:dyDescent="0.25">
      <c r="S7441" s="13"/>
      <c r="T7441" s="13"/>
    </row>
    <row r="7442" spans="19:20" x14ac:dyDescent="0.25">
      <c r="S7442" s="13"/>
      <c r="T7442" s="13"/>
    </row>
    <row r="7443" spans="19:20" x14ac:dyDescent="0.25">
      <c r="S7443" s="13"/>
      <c r="T7443" s="13"/>
    </row>
    <row r="7444" spans="19:20" x14ac:dyDescent="0.25">
      <c r="S7444" s="13"/>
      <c r="T7444" s="13"/>
    </row>
    <row r="7445" spans="19:20" x14ac:dyDescent="0.25">
      <c r="S7445" s="13"/>
      <c r="T7445" s="13"/>
    </row>
    <row r="7446" spans="19:20" x14ac:dyDescent="0.25">
      <c r="S7446" s="13"/>
      <c r="T7446" s="13"/>
    </row>
    <row r="7447" spans="19:20" x14ac:dyDescent="0.25">
      <c r="S7447" s="13"/>
      <c r="T7447" s="13"/>
    </row>
    <row r="7448" spans="19:20" x14ac:dyDescent="0.25">
      <c r="S7448" s="13"/>
      <c r="T7448" s="13"/>
    </row>
    <row r="7449" spans="19:20" x14ac:dyDescent="0.25">
      <c r="S7449" s="13"/>
      <c r="T7449" s="13"/>
    </row>
    <row r="7450" spans="19:20" x14ac:dyDescent="0.25">
      <c r="S7450" s="13"/>
      <c r="T7450" s="13"/>
    </row>
    <row r="7451" spans="19:20" x14ac:dyDescent="0.25">
      <c r="S7451" s="13"/>
      <c r="T7451" s="13"/>
    </row>
    <row r="7452" spans="19:20" x14ac:dyDescent="0.25">
      <c r="S7452" s="13"/>
      <c r="T7452" s="13"/>
    </row>
    <row r="7453" spans="19:20" x14ac:dyDescent="0.25">
      <c r="S7453" s="13"/>
      <c r="T7453" s="13"/>
    </row>
    <row r="7454" spans="19:20" x14ac:dyDescent="0.25">
      <c r="S7454" s="13"/>
      <c r="T7454" s="13"/>
    </row>
    <row r="7455" spans="19:20" x14ac:dyDescent="0.25">
      <c r="S7455" s="13"/>
      <c r="T7455" s="13"/>
    </row>
    <row r="7456" spans="19:20" x14ac:dyDescent="0.25">
      <c r="S7456" s="13"/>
      <c r="T7456" s="13"/>
    </row>
    <row r="7457" spans="19:20" x14ac:dyDescent="0.25">
      <c r="S7457" s="13"/>
      <c r="T7457" s="13"/>
    </row>
    <row r="7458" spans="19:20" x14ac:dyDescent="0.25">
      <c r="S7458" s="13"/>
      <c r="T7458" s="13"/>
    </row>
    <row r="7459" spans="19:20" x14ac:dyDescent="0.25">
      <c r="S7459" s="13"/>
      <c r="T7459" s="13"/>
    </row>
    <row r="7460" spans="19:20" x14ac:dyDescent="0.25">
      <c r="S7460" s="13"/>
      <c r="T7460" s="13"/>
    </row>
    <row r="7461" spans="19:20" x14ac:dyDescent="0.25">
      <c r="S7461" s="13"/>
      <c r="T7461" s="13"/>
    </row>
    <row r="7462" spans="19:20" x14ac:dyDescent="0.25">
      <c r="S7462" s="13"/>
      <c r="T7462" s="13"/>
    </row>
    <row r="7463" spans="19:20" x14ac:dyDescent="0.25">
      <c r="S7463" s="13"/>
      <c r="T7463" s="13"/>
    </row>
    <row r="7464" spans="19:20" x14ac:dyDescent="0.25">
      <c r="S7464" s="13"/>
      <c r="T7464" s="13"/>
    </row>
    <row r="7465" spans="19:20" x14ac:dyDescent="0.25">
      <c r="S7465" s="13"/>
      <c r="T7465" s="13"/>
    </row>
    <row r="7466" spans="19:20" x14ac:dyDescent="0.25">
      <c r="S7466" s="13"/>
      <c r="T7466" s="13"/>
    </row>
    <row r="7467" spans="19:20" x14ac:dyDescent="0.25">
      <c r="S7467" s="13"/>
      <c r="T7467" s="13"/>
    </row>
    <row r="7468" spans="19:20" x14ac:dyDescent="0.25">
      <c r="S7468" s="13"/>
      <c r="T7468" s="13"/>
    </row>
    <row r="7469" spans="19:20" x14ac:dyDescent="0.25">
      <c r="S7469" s="13"/>
      <c r="T7469" s="13"/>
    </row>
    <row r="7470" spans="19:20" x14ac:dyDescent="0.25">
      <c r="S7470" s="13"/>
      <c r="T7470" s="13"/>
    </row>
    <row r="7471" spans="19:20" x14ac:dyDescent="0.25">
      <c r="S7471" s="13"/>
      <c r="T7471" s="13"/>
    </row>
    <row r="7472" spans="19:20" x14ac:dyDescent="0.25">
      <c r="S7472" s="13"/>
      <c r="T7472" s="13"/>
    </row>
    <row r="7473" spans="19:20" x14ac:dyDescent="0.25">
      <c r="S7473" s="13"/>
      <c r="T7473" s="13"/>
    </row>
    <row r="7474" spans="19:20" x14ac:dyDescent="0.25">
      <c r="S7474" s="13"/>
      <c r="T7474" s="13"/>
    </row>
    <row r="7475" spans="19:20" x14ac:dyDescent="0.25">
      <c r="S7475" s="13"/>
      <c r="T7475" s="13"/>
    </row>
    <row r="7476" spans="19:20" x14ac:dyDescent="0.25">
      <c r="S7476" s="13"/>
      <c r="T7476" s="13"/>
    </row>
    <row r="7477" spans="19:20" x14ac:dyDescent="0.25">
      <c r="S7477" s="13"/>
      <c r="T7477" s="13"/>
    </row>
    <row r="7478" spans="19:20" x14ac:dyDescent="0.25">
      <c r="S7478" s="13"/>
      <c r="T7478" s="13"/>
    </row>
    <row r="7479" spans="19:20" x14ac:dyDescent="0.25">
      <c r="S7479" s="13"/>
      <c r="T7479" s="13"/>
    </row>
    <row r="7480" spans="19:20" x14ac:dyDescent="0.25">
      <c r="S7480" s="13"/>
      <c r="T7480" s="13"/>
    </row>
    <row r="7481" spans="19:20" x14ac:dyDescent="0.25">
      <c r="S7481" s="13"/>
      <c r="T7481" s="13"/>
    </row>
    <row r="7482" spans="19:20" x14ac:dyDescent="0.25">
      <c r="S7482" s="13"/>
      <c r="T7482" s="13"/>
    </row>
    <row r="7483" spans="19:20" x14ac:dyDescent="0.25">
      <c r="S7483" s="13"/>
      <c r="T7483" s="13"/>
    </row>
    <row r="7484" spans="19:20" x14ac:dyDescent="0.25">
      <c r="S7484" s="13"/>
      <c r="T7484" s="13"/>
    </row>
    <row r="7485" spans="19:20" x14ac:dyDescent="0.25">
      <c r="S7485" s="13"/>
      <c r="T7485" s="13"/>
    </row>
    <row r="7486" spans="19:20" x14ac:dyDescent="0.25">
      <c r="S7486" s="13"/>
      <c r="T7486" s="13"/>
    </row>
    <row r="7487" spans="19:20" x14ac:dyDescent="0.25">
      <c r="S7487" s="13"/>
      <c r="T7487" s="13"/>
    </row>
    <row r="7488" spans="19:20" x14ac:dyDescent="0.25">
      <c r="S7488" s="13"/>
      <c r="T7488" s="13"/>
    </row>
    <row r="7489" spans="19:20" x14ac:dyDescent="0.25">
      <c r="S7489" s="13"/>
      <c r="T7489" s="13"/>
    </row>
    <row r="7490" spans="19:20" x14ac:dyDescent="0.25">
      <c r="S7490" s="13"/>
      <c r="T7490" s="13"/>
    </row>
    <row r="7491" spans="19:20" x14ac:dyDescent="0.25">
      <c r="S7491" s="13"/>
      <c r="T7491" s="13"/>
    </row>
    <row r="7492" spans="19:20" x14ac:dyDescent="0.25">
      <c r="S7492" s="13"/>
      <c r="T7492" s="13"/>
    </row>
    <row r="7493" spans="19:20" x14ac:dyDescent="0.25">
      <c r="S7493" s="13"/>
      <c r="T7493" s="13"/>
    </row>
    <row r="7494" spans="19:20" x14ac:dyDescent="0.25">
      <c r="S7494" s="13"/>
      <c r="T7494" s="13"/>
    </row>
    <row r="7495" spans="19:20" x14ac:dyDescent="0.25">
      <c r="S7495" s="13"/>
      <c r="T7495" s="13"/>
    </row>
    <row r="7496" spans="19:20" x14ac:dyDescent="0.25">
      <c r="S7496" s="13"/>
      <c r="T7496" s="13"/>
    </row>
    <row r="7497" spans="19:20" x14ac:dyDescent="0.25">
      <c r="S7497" s="13"/>
      <c r="T7497" s="13"/>
    </row>
    <row r="7498" spans="19:20" x14ac:dyDescent="0.25">
      <c r="S7498" s="13"/>
      <c r="T7498" s="13"/>
    </row>
    <row r="7499" spans="19:20" x14ac:dyDescent="0.25">
      <c r="S7499" s="13"/>
      <c r="T7499" s="13"/>
    </row>
    <row r="7500" spans="19:20" x14ac:dyDescent="0.25">
      <c r="S7500" s="13"/>
      <c r="T7500" s="13"/>
    </row>
    <row r="7501" spans="19:20" x14ac:dyDescent="0.25">
      <c r="S7501" s="13"/>
      <c r="T7501" s="13"/>
    </row>
    <row r="7502" spans="19:20" x14ac:dyDescent="0.25">
      <c r="S7502" s="13"/>
      <c r="T7502" s="13"/>
    </row>
    <row r="7503" spans="19:20" x14ac:dyDescent="0.25">
      <c r="S7503" s="13"/>
      <c r="T7503" s="13"/>
    </row>
    <row r="7504" spans="19:20" x14ac:dyDescent="0.25">
      <c r="S7504" s="13"/>
      <c r="T7504" s="13"/>
    </row>
    <row r="7505" spans="19:20" x14ac:dyDescent="0.25">
      <c r="S7505" s="13"/>
      <c r="T7505" s="13"/>
    </row>
    <row r="7506" spans="19:20" x14ac:dyDescent="0.25">
      <c r="S7506" s="13"/>
      <c r="T7506" s="13"/>
    </row>
    <row r="7507" spans="19:20" x14ac:dyDescent="0.25">
      <c r="S7507" s="13"/>
      <c r="T7507" s="13"/>
    </row>
    <row r="7508" spans="19:20" x14ac:dyDescent="0.25">
      <c r="S7508" s="13"/>
      <c r="T7508" s="13"/>
    </row>
    <row r="7509" spans="19:20" x14ac:dyDescent="0.25">
      <c r="S7509" s="13"/>
      <c r="T7509" s="13"/>
    </row>
    <row r="7510" spans="19:20" x14ac:dyDescent="0.25">
      <c r="S7510" s="13"/>
      <c r="T7510" s="13"/>
    </row>
    <row r="7511" spans="19:20" x14ac:dyDescent="0.25">
      <c r="S7511" s="13"/>
      <c r="T7511" s="13"/>
    </row>
    <row r="7512" spans="19:20" x14ac:dyDescent="0.25">
      <c r="S7512" s="13"/>
      <c r="T7512" s="13"/>
    </row>
    <row r="7513" spans="19:20" x14ac:dyDescent="0.25">
      <c r="S7513" s="13"/>
      <c r="T7513" s="13"/>
    </row>
    <row r="7514" spans="19:20" x14ac:dyDescent="0.25">
      <c r="S7514" s="13"/>
      <c r="T7514" s="13"/>
    </row>
    <row r="7515" spans="19:20" x14ac:dyDescent="0.25">
      <c r="S7515" s="13"/>
      <c r="T7515" s="13"/>
    </row>
    <row r="7516" spans="19:20" x14ac:dyDescent="0.25">
      <c r="S7516" s="13"/>
      <c r="T7516" s="13"/>
    </row>
    <row r="7517" spans="19:20" x14ac:dyDescent="0.25">
      <c r="S7517" s="13"/>
      <c r="T7517" s="13"/>
    </row>
    <row r="7518" spans="19:20" x14ac:dyDescent="0.25">
      <c r="S7518" s="13"/>
      <c r="T7518" s="13"/>
    </row>
    <row r="7519" spans="19:20" x14ac:dyDescent="0.25">
      <c r="S7519" s="13"/>
      <c r="T7519" s="13"/>
    </row>
    <row r="7520" spans="19:20" x14ac:dyDescent="0.25">
      <c r="S7520" s="13"/>
      <c r="T7520" s="13"/>
    </row>
    <row r="7521" spans="19:20" x14ac:dyDescent="0.25">
      <c r="S7521" s="13"/>
      <c r="T7521" s="13"/>
    </row>
    <row r="7522" spans="19:20" x14ac:dyDescent="0.25">
      <c r="S7522" s="13"/>
      <c r="T7522" s="13"/>
    </row>
    <row r="7523" spans="19:20" x14ac:dyDescent="0.25">
      <c r="S7523" s="13"/>
      <c r="T7523" s="13"/>
    </row>
    <row r="7524" spans="19:20" x14ac:dyDescent="0.25">
      <c r="S7524" s="13"/>
      <c r="T7524" s="13"/>
    </row>
    <row r="7525" spans="19:20" x14ac:dyDescent="0.25">
      <c r="S7525" s="13"/>
      <c r="T7525" s="13"/>
    </row>
    <row r="7526" spans="19:20" x14ac:dyDescent="0.25">
      <c r="S7526" s="13"/>
      <c r="T7526" s="13"/>
    </row>
    <row r="7527" spans="19:20" x14ac:dyDescent="0.25">
      <c r="S7527" s="13"/>
      <c r="T7527" s="13"/>
    </row>
    <row r="7528" spans="19:20" x14ac:dyDescent="0.25">
      <c r="S7528" s="13"/>
      <c r="T7528" s="13"/>
    </row>
    <row r="7529" spans="19:20" x14ac:dyDescent="0.25">
      <c r="S7529" s="13"/>
      <c r="T7529" s="13"/>
    </row>
    <row r="7530" spans="19:20" x14ac:dyDescent="0.25">
      <c r="S7530" s="13"/>
      <c r="T7530" s="13"/>
    </row>
    <row r="7531" spans="19:20" x14ac:dyDescent="0.25">
      <c r="S7531" s="13"/>
      <c r="T7531" s="13"/>
    </row>
    <row r="7532" spans="19:20" x14ac:dyDescent="0.25">
      <c r="S7532" s="13"/>
      <c r="T7532" s="13"/>
    </row>
    <row r="7533" spans="19:20" x14ac:dyDescent="0.25">
      <c r="S7533" s="13"/>
      <c r="T7533" s="13"/>
    </row>
    <row r="7534" spans="19:20" x14ac:dyDescent="0.25">
      <c r="S7534" s="13"/>
      <c r="T7534" s="13"/>
    </row>
    <row r="7535" spans="19:20" x14ac:dyDescent="0.25">
      <c r="S7535" s="13"/>
      <c r="T7535" s="13"/>
    </row>
    <row r="7536" spans="19:20" x14ac:dyDescent="0.25">
      <c r="S7536" s="13"/>
      <c r="T7536" s="13"/>
    </row>
    <row r="7537" spans="19:20" x14ac:dyDescent="0.25">
      <c r="S7537" s="13"/>
      <c r="T7537" s="13"/>
    </row>
    <row r="7538" spans="19:20" x14ac:dyDescent="0.25">
      <c r="S7538" s="13"/>
      <c r="T7538" s="13"/>
    </row>
    <row r="7539" spans="19:20" x14ac:dyDescent="0.25">
      <c r="S7539" s="13"/>
      <c r="T7539" s="13"/>
    </row>
    <row r="7540" spans="19:20" x14ac:dyDescent="0.25">
      <c r="S7540" s="13"/>
      <c r="T7540" s="13"/>
    </row>
    <row r="7541" spans="19:20" x14ac:dyDescent="0.25">
      <c r="S7541" s="13"/>
      <c r="T7541" s="13"/>
    </row>
    <row r="7542" spans="19:20" x14ac:dyDescent="0.25">
      <c r="S7542" s="13"/>
      <c r="T7542" s="13"/>
    </row>
    <row r="7543" spans="19:20" x14ac:dyDescent="0.25">
      <c r="S7543" s="13"/>
      <c r="T7543" s="13"/>
    </row>
    <row r="7544" spans="19:20" x14ac:dyDescent="0.25">
      <c r="S7544" s="13"/>
      <c r="T7544" s="13"/>
    </row>
    <row r="7545" spans="19:20" x14ac:dyDescent="0.25">
      <c r="S7545" s="13"/>
      <c r="T7545" s="13"/>
    </row>
    <row r="7546" spans="19:20" x14ac:dyDescent="0.25">
      <c r="S7546" s="13"/>
      <c r="T7546" s="13"/>
    </row>
    <row r="7547" spans="19:20" x14ac:dyDescent="0.25">
      <c r="S7547" s="13"/>
      <c r="T7547" s="13"/>
    </row>
    <row r="7548" spans="19:20" x14ac:dyDescent="0.25">
      <c r="S7548" s="13"/>
      <c r="T7548" s="13"/>
    </row>
    <row r="7549" spans="19:20" x14ac:dyDescent="0.25">
      <c r="S7549" s="13"/>
      <c r="T7549" s="13"/>
    </row>
    <row r="7550" spans="19:20" x14ac:dyDescent="0.25">
      <c r="S7550" s="13"/>
      <c r="T7550" s="13"/>
    </row>
    <row r="7551" spans="19:20" x14ac:dyDescent="0.25">
      <c r="S7551" s="13"/>
      <c r="T7551" s="13"/>
    </row>
    <row r="7552" spans="19:20" x14ac:dyDescent="0.25">
      <c r="S7552" s="13"/>
      <c r="T7552" s="13"/>
    </row>
    <row r="7553" spans="19:20" x14ac:dyDescent="0.25">
      <c r="S7553" s="13"/>
      <c r="T7553" s="13"/>
    </row>
    <row r="7554" spans="19:20" x14ac:dyDescent="0.25">
      <c r="S7554" s="13"/>
      <c r="T7554" s="13"/>
    </row>
    <row r="7555" spans="19:20" x14ac:dyDescent="0.25">
      <c r="S7555" s="13"/>
      <c r="T7555" s="13"/>
    </row>
    <row r="7556" spans="19:20" x14ac:dyDescent="0.25">
      <c r="S7556" s="13"/>
      <c r="T7556" s="13"/>
    </row>
    <row r="7557" spans="19:20" x14ac:dyDescent="0.25">
      <c r="S7557" s="13"/>
      <c r="T7557" s="13"/>
    </row>
    <row r="7558" spans="19:20" x14ac:dyDescent="0.25">
      <c r="S7558" s="13"/>
      <c r="T7558" s="13"/>
    </row>
    <row r="7559" spans="19:20" x14ac:dyDescent="0.25">
      <c r="S7559" s="13"/>
      <c r="T7559" s="13"/>
    </row>
    <row r="7560" spans="19:20" x14ac:dyDescent="0.25">
      <c r="S7560" s="13"/>
      <c r="T7560" s="13"/>
    </row>
    <row r="7561" spans="19:20" x14ac:dyDescent="0.25">
      <c r="S7561" s="13"/>
      <c r="T7561" s="13"/>
    </row>
    <row r="7562" spans="19:20" x14ac:dyDescent="0.25">
      <c r="S7562" s="13"/>
      <c r="T7562" s="13"/>
    </row>
    <row r="7563" spans="19:20" x14ac:dyDescent="0.25">
      <c r="S7563" s="13"/>
      <c r="T7563" s="13"/>
    </row>
    <row r="7564" spans="19:20" x14ac:dyDescent="0.25">
      <c r="S7564" s="13"/>
      <c r="T7564" s="13"/>
    </row>
    <row r="7565" spans="19:20" x14ac:dyDescent="0.25">
      <c r="S7565" s="13"/>
      <c r="T7565" s="13"/>
    </row>
    <row r="7566" spans="19:20" x14ac:dyDescent="0.25">
      <c r="S7566" s="13"/>
      <c r="T7566" s="13"/>
    </row>
    <row r="7567" spans="19:20" x14ac:dyDescent="0.25">
      <c r="S7567" s="13"/>
      <c r="T7567" s="13"/>
    </row>
    <row r="7568" spans="19:20" x14ac:dyDescent="0.25">
      <c r="S7568" s="13"/>
      <c r="T7568" s="13"/>
    </row>
    <row r="7569" spans="19:20" x14ac:dyDescent="0.25">
      <c r="S7569" s="13"/>
      <c r="T7569" s="13"/>
    </row>
    <row r="7570" spans="19:20" x14ac:dyDescent="0.25">
      <c r="S7570" s="13"/>
      <c r="T7570" s="13"/>
    </row>
    <row r="7571" spans="19:20" x14ac:dyDescent="0.25">
      <c r="S7571" s="13"/>
      <c r="T7571" s="13"/>
    </row>
    <row r="7572" spans="19:20" x14ac:dyDescent="0.25">
      <c r="S7572" s="13"/>
      <c r="T7572" s="13"/>
    </row>
    <row r="7573" spans="19:20" x14ac:dyDescent="0.25">
      <c r="S7573" s="13"/>
      <c r="T7573" s="13"/>
    </row>
    <row r="7574" spans="19:20" x14ac:dyDescent="0.25">
      <c r="S7574" s="13"/>
      <c r="T7574" s="13"/>
    </row>
    <row r="7575" spans="19:20" x14ac:dyDescent="0.25">
      <c r="S7575" s="13"/>
      <c r="T7575" s="13"/>
    </row>
    <row r="7576" spans="19:20" x14ac:dyDescent="0.25">
      <c r="S7576" s="13"/>
      <c r="T7576" s="13"/>
    </row>
    <row r="7577" spans="19:20" x14ac:dyDescent="0.25">
      <c r="S7577" s="13"/>
      <c r="T7577" s="13"/>
    </row>
    <row r="7578" spans="19:20" x14ac:dyDescent="0.25">
      <c r="S7578" s="13"/>
      <c r="T7578" s="13"/>
    </row>
    <row r="7579" spans="19:20" x14ac:dyDescent="0.25">
      <c r="S7579" s="13"/>
      <c r="T7579" s="13"/>
    </row>
    <row r="7580" spans="19:20" x14ac:dyDescent="0.25">
      <c r="S7580" s="13"/>
      <c r="T7580" s="13"/>
    </row>
    <row r="7581" spans="19:20" x14ac:dyDescent="0.25">
      <c r="S7581" s="13"/>
      <c r="T7581" s="13"/>
    </row>
    <row r="7582" spans="19:20" x14ac:dyDescent="0.25">
      <c r="S7582" s="13"/>
      <c r="T7582" s="13"/>
    </row>
    <row r="7583" spans="19:20" x14ac:dyDescent="0.25">
      <c r="S7583" s="13"/>
      <c r="T7583" s="13"/>
    </row>
    <row r="7584" spans="19:20" x14ac:dyDescent="0.25">
      <c r="S7584" s="13"/>
      <c r="T7584" s="13"/>
    </row>
    <row r="7585" spans="19:20" x14ac:dyDescent="0.25">
      <c r="S7585" s="13"/>
      <c r="T7585" s="13"/>
    </row>
    <row r="7586" spans="19:20" x14ac:dyDescent="0.25">
      <c r="S7586" s="13"/>
      <c r="T7586" s="13"/>
    </row>
    <row r="7587" spans="19:20" x14ac:dyDescent="0.25">
      <c r="S7587" s="13"/>
      <c r="T7587" s="13"/>
    </row>
    <row r="7588" spans="19:20" x14ac:dyDescent="0.25">
      <c r="S7588" s="13"/>
      <c r="T7588" s="13"/>
    </row>
    <row r="7589" spans="19:20" x14ac:dyDescent="0.25">
      <c r="S7589" s="13"/>
      <c r="T7589" s="13"/>
    </row>
    <row r="7590" spans="19:20" x14ac:dyDescent="0.25">
      <c r="S7590" s="13"/>
      <c r="T7590" s="13"/>
    </row>
    <row r="7591" spans="19:20" x14ac:dyDescent="0.25">
      <c r="S7591" s="13"/>
      <c r="T7591" s="13"/>
    </row>
    <row r="7592" spans="19:20" x14ac:dyDescent="0.25">
      <c r="S7592" s="13"/>
      <c r="T7592" s="13"/>
    </row>
    <row r="7593" spans="19:20" x14ac:dyDescent="0.25">
      <c r="S7593" s="13"/>
      <c r="T7593" s="13"/>
    </row>
    <row r="7594" spans="19:20" x14ac:dyDescent="0.25">
      <c r="S7594" s="13"/>
      <c r="T7594" s="13"/>
    </row>
    <row r="7595" spans="19:20" x14ac:dyDescent="0.25">
      <c r="S7595" s="13"/>
      <c r="T7595" s="13"/>
    </row>
    <row r="7596" spans="19:20" x14ac:dyDescent="0.25">
      <c r="S7596" s="13"/>
      <c r="T7596" s="13"/>
    </row>
    <row r="7597" spans="19:20" x14ac:dyDescent="0.25">
      <c r="S7597" s="13"/>
      <c r="T7597" s="13"/>
    </row>
    <row r="7598" spans="19:20" x14ac:dyDescent="0.25">
      <c r="S7598" s="13"/>
      <c r="T7598" s="13"/>
    </row>
    <row r="7599" spans="19:20" x14ac:dyDescent="0.25">
      <c r="S7599" s="13"/>
      <c r="T7599" s="13"/>
    </row>
    <row r="7600" spans="19:20" x14ac:dyDescent="0.25">
      <c r="S7600" s="13"/>
      <c r="T7600" s="13"/>
    </row>
    <row r="7601" spans="19:20" x14ac:dyDescent="0.25">
      <c r="S7601" s="13"/>
      <c r="T7601" s="13"/>
    </row>
    <row r="7602" spans="19:20" x14ac:dyDescent="0.25">
      <c r="S7602" s="13"/>
      <c r="T7602" s="13"/>
    </row>
    <row r="7603" spans="19:20" x14ac:dyDescent="0.25">
      <c r="S7603" s="13"/>
      <c r="T7603" s="13"/>
    </row>
    <row r="7604" spans="19:20" x14ac:dyDescent="0.25">
      <c r="S7604" s="13"/>
      <c r="T7604" s="13"/>
    </row>
    <row r="7605" spans="19:20" x14ac:dyDescent="0.25">
      <c r="S7605" s="13"/>
      <c r="T7605" s="13"/>
    </row>
    <row r="7606" spans="19:20" x14ac:dyDescent="0.25">
      <c r="S7606" s="13"/>
      <c r="T7606" s="13"/>
    </row>
    <row r="7607" spans="19:20" x14ac:dyDescent="0.25">
      <c r="S7607" s="13"/>
      <c r="T7607" s="13"/>
    </row>
    <row r="7608" spans="19:20" x14ac:dyDescent="0.25">
      <c r="S7608" s="13"/>
      <c r="T7608" s="13"/>
    </row>
    <row r="7609" spans="19:20" x14ac:dyDescent="0.25">
      <c r="S7609" s="13"/>
      <c r="T7609" s="13"/>
    </row>
    <row r="7610" spans="19:20" x14ac:dyDescent="0.25">
      <c r="S7610" s="13"/>
      <c r="T7610" s="13"/>
    </row>
    <row r="7611" spans="19:20" x14ac:dyDescent="0.25">
      <c r="S7611" s="13"/>
      <c r="T7611" s="13"/>
    </row>
    <row r="7612" spans="19:20" x14ac:dyDescent="0.25">
      <c r="S7612" s="13"/>
      <c r="T7612" s="13"/>
    </row>
    <row r="7613" spans="19:20" x14ac:dyDescent="0.25">
      <c r="S7613" s="13"/>
      <c r="T7613" s="13"/>
    </row>
    <row r="7614" spans="19:20" x14ac:dyDescent="0.25">
      <c r="S7614" s="13"/>
      <c r="T7614" s="13"/>
    </row>
    <row r="7615" spans="19:20" x14ac:dyDescent="0.25">
      <c r="S7615" s="13"/>
      <c r="T7615" s="13"/>
    </row>
    <row r="7616" spans="19:20" x14ac:dyDescent="0.25">
      <c r="S7616" s="13"/>
      <c r="T7616" s="13"/>
    </row>
    <row r="7617" spans="19:20" x14ac:dyDescent="0.25">
      <c r="S7617" s="13"/>
      <c r="T7617" s="13"/>
    </row>
    <row r="7618" spans="19:20" x14ac:dyDescent="0.25">
      <c r="S7618" s="13"/>
      <c r="T7618" s="13"/>
    </row>
    <row r="7619" spans="19:20" x14ac:dyDescent="0.25">
      <c r="S7619" s="13"/>
      <c r="T7619" s="13"/>
    </row>
    <row r="7620" spans="19:20" x14ac:dyDescent="0.25">
      <c r="S7620" s="13"/>
      <c r="T7620" s="13"/>
    </row>
    <row r="7621" spans="19:20" x14ac:dyDescent="0.25">
      <c r="S7621" s="13"/>
      <c r="T7621" s="13"/>
    </row>
    <row r="7622" spans="19:20" x14ac:dyDescent="0.25">
      <c r="S7622" s="13"/>
      <c r="T7622" s="13"/>
    </row>
    <row r="7623" spans="19:20" x14ac:dyDescent="0.25">
      <c r="S7623" s="13"/>
      <c r="T7623" s="13"/>
    </row>
    <row r="7624" spans="19:20" x14ac:dyDescent="0.25">
      <c r="S7624" s="13"/>
      <c r="T7624" s="13"/>
    </row>
    <row r="7625" spans="19:20" x14ac:dyDescent="0.25">
      <c r="S7625" s="13"/>
      <c r="T7625" s="13"/>
    </row>
    <row r="7626" spans="19:20" x14ac:dyDescent="0.25">
      <c r="S7626" s="13"/>
      <c r="T7626" s="13"/>
    </row>
    <row r="7627" spans="19:20" x14ac:dyDescent="0.25">
      <c r="S7627" s="13"/>
      <c r="T7627" s="13"/>
    </row>
    <row r="7628" spans="19:20" x14ac:dyDescent="0.25">
      <c r="S7628" s="13"/>
      <c r="T7628" s="13"/>
    </row>
    <row r="7629" spans="19:20" x14ac:dyDescent="0.25">
      <c r="S7629" s="13"/>
      <c r="T7629" s="13"/>
    </row>
    <row r="7630" spans="19:20" x14ac:dyDescent="0.25">
      <c r="S7630" s="13"/>
      <c r="T7630" s="13"/>
    </row>
    <row r="7631" spans="19:20" x14ac:dyDescent="0.25">
      <c r="S7631" s="13"/>
      <c r="T7631" s="13"/>
    </row>
    <row r="7632" spans="19:20" x14ac:dyDescent="0.25">
      <c r="S7632" s="13"/>
      <c r="T7632" s="13"/>
    </row>
    <row r="7633" spans="19:20" x14ac:dyDescent="0.25">
      <c r="S7633" s="13"/>
      <c r="T7633" s="13"/>
    </row>
    <row r="7634" spans="19:20" x14ac:dyDescent="0.25">
      <c r="S7634" s="13"/>
      <c r="T7634" s="13"/>
    </row>
    <row r="7635" spans="19:20" x14ac:dyDescent="0.25">
      <c r="S7635" s="13"/>
      <c r="T7635" s="13"/>
    </row>
    <row r="7636" spans="19:20" x14ac:dyDescent="0.25">
      <c r="S7636" s="13"/>
      <c r="T7636" s="13"/>
    </row>
    <row r="7637" spans="19:20" x14ac:dyDescent="0.25">
      <c r="S7637" s="13"/>
      <c r="T7637" s="13"/>
    </row>
    <row r="7638" spans="19:20" x14ac:dyDescent="0.25">
      <c r="S7638" s="13"/>
      <c r="T7638" s="13"/>
    </row>
    <row r="7639" spans="19:20" x14ac:dyDescent="0.25">
      <c r="S7639" s="13"/>
      <c r="T7639" s="13"/>
    </row>
    <row r="7640" spans="19:20" x14ac:dyDescent="0.25">
      <c r="S7640" s="13"/>
      <c r="T7640" s="13"/>
    </row>
    <row r="7641" spans="19:20" x14ac:dyDescent="0.25">
      <c r="S7641" s="13"/>
      <c r="T7641" s="13"/>
    </row>
    <row r="7642" spans="19:20" x14ac:dyDescent="0.25">
      <c r="S7642" s="13"/>
      <c r="T7642" s="13"/>
    </row>
    <row r="7643" spans="19:20" x14ac:dyDescent="0.25">
      <c r="S7643" s="13"/>
      <c r="T7643" s="13"/>
    </row>
    <row r="7644" spans="19:20" x14ac:dyDescent="0.25">
      <c r="S7644" s="13"/>
      <c r="T7644" s="13"/>
    </row>
    <row r="7645" spans="19:20" x14ac:dyDescent="0.25">
      <c r="S7645" s="13"/>
      <c r="T7645" s="13"/>
    </row>
    <row r="7646" spans="19:20" x14ac:dyDescent="0.25">
      <c r="S7646" s="13"/>
      <c r="T7646" s="13"/>
    </row>
    <row r="7647" spans="19:20" x14ac:dyDescent="0.25">
      <c r="S7647" s="13"/>
      <c r="T7647" s="13"/>
    </row>
    <row r="7648" spans="19:20" x14ac:dyDescent="0.25">
      <c r="S7648" s="13"/>
      <c r="T7648" s="13"/>
    </row>
    <row r="7649" spans="19:20" x14ac:dyDescent="0.25">
      <c r="S7649" s="13"/>
      <c r="T7649" s="13"/>
    </row>
    <row r="7650" spans="19:20" x14ac:dyDescent="0.25">
      <c r="S7650" s="13"/>
      <c r="T7650" s="13"/>
    </row>
    <row r="7651" spans="19:20" x14ac:dyDescent="0.25">
      <c r="S7651" s="13"/>
      <c r="T7651" s="13"/>
    </row>
    <row r="7652" spans="19:20" x14ac:dyDescent="0.25">
      <c r="S7652" s="13"/>
      <c r="T7652" s="13"/>
    </row>
    <row r="7653" spans="19:20" x14ac:dyDescent="0.25">
      <c r="S7653" s="13"/>
      <c r="T7653" s="13"/>
    </row>
    <row r="7654" spans="19:20" x14ac:dyDescent="0.25">
      <c r="S7654" s="13"/>
      <c r="T7654" s="13"/>
    </row>
    <row r="7655" spans="19:20" x14ac:dyDescent="0.25">
      <c r="S7655" s="13"/>
      <c r="T7655" s="13"/>
    </row>
    <row r="7656" spans="19:20" x14ac:dyDescent="0.25">
      <c r="S7656" s="13"/>
      <c r="T7656" s="13"/>
    </row>
    <row r="7657" spans="19:20" x14ac:dyDescent="0.25">
      <c r="S7657" s="13"/>
      <c r="T7657" s="13"/>
    </row>
    <row r="7658" spans="19:20" x14ac:dyDescent="0.25">
      <c r="S7658" s="13"/>
      <c r="T7658" s="13"/>
    </row>
    <row r="7659" spans="19:20" x14ac:dyDescent="0.25">
      <c r="S7659" s="13"/>
      <c r="T7659" s="13"/>
    </row>
    <row r="7660" spans="19:20" x14ac:dyDescent="0.25">
      <c r="S7660" s="13"/>
      <c r="T7660" s="13"/>
    </row>
    <row r="7661" spans="19:20" x14ac:dyDescent="0.25">
      <c r="S7661" s="13"/>
      <c r="T7661" s="13"/>
    </row>
    <row r="7662" spans="19:20" x14ac:dyDescent="0.25">
      <c r="S7662" s="13"/>
      <c r="T7662" s="13"/>
    </row>
    <row r="7663" spans="19:20" x14ac:dyDescent="0.25">
      <c r="S7663" s="13"/>
      <c r="T7663" s="13"/>
    </row>
    <row r="7664" spans="19:20" x14ac:dyDescent="0.25">
      <c r="S7664" s="13"/>
      <c r="T7664" s="13"/>
    </row>
    <row r="7665" spans="19:20" x14ac:dyDescent="0.25">
      <c r="S7665" s="13"/>
      <c r="T7665" s="13"/>
    </row>
    <row r="7666" spans="19:20" x14ac:dyDescent="0.25">
      <c r="S7666" s="13"/>
      <c r="T7666" s="13"/>
    </row>
    <row r="7667" spans="19:20" x14ac:dyDescent="0.25">
      <c r="S7667" s="13"/>
      <c r="T7667" s="13"/>
    </row>
    <row r="7668" spans="19:20" x14ac:dyDescent="0.25">
      <c r="S7668" s="13"/>
      <c r="T7668" s="13"/>
    </row>
    <row r="7669" spans="19:20" x14ac:dyDescent="0.25">
      <c r="S7669" s="13"/>
      <c r="T7669" s="13"/>
    </row>
    <row r="7670" spans="19:20" x14ac:dyDescent="0.25">
      <c r="S7670" s="13"/>
      <c r="T7670" s="13"/>
    </row>
    <row r="7671" spans="19:20" x14ac:dyDescent="0.25">
      <c r="S7671" s="13"/>
      <c r="T7671" s="13"/>
    </row>
    <row r="7672" spans="19:20" x14ac:dyDescent="0.25">
      <c r="S7672" s="13"/>
      <c r="T7672" s="13"/>
    </row>
    <row r="7673" spans="19:20" x14ac:dyDescent="0.25">
      <c r="S7673" s="13"/>
      <c r="T7673" s="13"/>
    </row>
    <row r="7674" spans="19:20" x14ac:dyDescent="0.25">
      <c r="S7674" s="13"/>
      <c r="T7674" s="13"/>
    </row>
    <row r="7675" spans="19:20" x14ac:dyDescent="0.25">
      <c r="S7675" s="13"/>
      <c r="T7675" s="13"/>
    </row>
    <row r="7676" spans="19:20" x14ac:dyDescent="0.25">
      <c r="S7676" s="13"/>
      <c r="T7676" s="13"/>
    </row>
    <row r="7677" spans="19:20" x14ac:dyDescent="0.25">
      <c r="S7677" s="13"/>
      <c r="T7677" s="13"/>
    </row>
    <row r="7678" spans="19:20" x14ac:dyDescent="0.25">
      <c r="S7678" s="13"/>
      <c r="T7678" s="13"/>
    </row>
    <row r="7679" spans="19:20" x14ac:dyDescent="0.25">
      <c r="S7679" s="13"/>
      <c r="T7679" s="13"/>
    </row>
    <row r="7680" spans="19:20" x14ac:dyDescent="0.25">
      <c r="S7680" s="13"/>
      <c r="T7680" s="13"/>
    </row>
    <row r="7681" spans="19:20" x14ac:dyDescent="0.25">
      <c r="S7681" s="13"/>
      <c r="T7681" s="13"/>
    </row>
    <row r="7682" spans="19:20" x14ac:dyDescent="0.25">
      <c r="S7682" s="13"/>
      <c r="T7682" s="13"/>
    </row>
    <row r="7683" spans="19:20" x14ac:dyDescent="0.25">
      <c r="S7683" s="13"/>
      <c r="T7683" s="13"/>
    </row>
    <row r="7684" spans="19:20" x14ac:dyDescent="0.25">
      <c r="S7684" s="13"/>
      <c r="T7684" s="13"/>
    </row>
    <row r="7685" spans="19:20" x14ac:dyDescent="0.25">
      <c r="S7685" s="13"/>
      <c r="T7685" s="13"/>
    </row>
    <row r="7686" spans="19:20" x14ac:dyDescent="0.25">
      <c r="S7686" s="13"/>
      <c r="T7686" s="13"/>
    </row>
    <row r="7687" spans="19:20" x14ac:dyDescent="0.25">
      <c r="S7687" s="13"/>
      <c r="T7687" s="13"/>
    </row>
    <row r="7688" spans="19:20" x14ac:dyDescent="0.25">
      <c r="S7688" s="13"/>
      <c r="T7688" s="13"/>
    </row>
    <row r="7689" spans="19:20" x14ac:dyDescent="0.25">
      <c r="S7689" s="13"/>
      <c r="T7689" s="13"/>
    </row>
    <row r="7690" spans="19:20" x14ac:dyDescent="0.25">
      <c r="S7690" s="13"/>
      <c r="T7690" s="13"/>
    </row>
    <row r="7691" spans="19:20" x14ac:dyDescent="0.25">
      <c r="S7691" s="13"/>
      <c r="T7691" s="13"/>
    </row>
    <row r="7692" spans="19:20" x14ac:dyDescent="0.25">
      <c r="S7692" s="13"/>
      <c r="T7692" s="13"/>
    </row>
    <row r="7693" spans="19:20" x14ac:dyDescent="0.25">
      <c r="S7693" s="13"/>
      <c r="T7693" s="13"/>
    </row>
    <row r="7694" spans="19:20" x14ac:dyDescent="0.25">
      <c r="S7694" s="13"/>
      <c r="T7694" s="13"/>
    </row>
    <row r="7695" spans="19:20" x14ac:dyDescent="0.25">
      <c r="S7695" s="13"/>
      <c r="T7695" s="13"/>
    </row>
    <row r="7696" spans="19:20" x14ac:dyDescent="0.25">
      <c r="S7696" s="13"/>
      <c r="T7696" s="13"/>
    </row>
    <row r="7697" spans="19:20" x14ac:dyDescent="0.25">
      <c r="S7697" s="13"/>
      <c r="T7697" s="13"/>
    </row>
    <row r="7698" spans="19:20" x14ac:dyDescent="0.25">
      <c r="S7698" s="13"/>
      <c r="T7698" s="13"/>
    </row>
    <row r="7699" spans="19:20" x14ac:dyDescent="0.25">
      <c r="S7699" s="13"/>
      <c r="T7699" s="13"/>
    </row>
    <row r="7700" spans="19:20" x14ac:dyDescent="0.25">
      <c r="S7700" s="13"/>
      <c r="T7700" s="13"/>
    </row>
    <row r="7701" spans="19:20" x14ac:dyDescent="0.25">
      <c r="S7701" s="13"/>
      <c r="T7701" s="13"/>
    </row>
    <row r="7702" spans="19:20" x14ac:dyDescent="0.25">
      <c r="S7702" s="13"/>
      <c r="T7702" s="13"/>
    </row>
    <row r="7703" spans="19:20" x14ac:dyDescent="0.25">
      <c r="S7703" s="13"/>
      <c r="T7703" s="13"/>
    </row>
    <row r="7704" spans="19:20" x14ac:dyDescent="0.25">
      <c r="S7704" s="13"/>
      <c r="T7704" s="13"/>
    </row>
    <row r="7705" spans="19:20" x14ac:dyDescent="0.25">
      <c r="S7705" s="13"/>
      <c r="T7705" s="13"/>
    </row>
    <row r="7706" spans="19:20" x14ac:dyDescent="0.25">
      <c r="S7706" s="13"/>
      <c r="T7706" s="13"/>
    </row>
    <row r="7707" spans="19:20" x14ac:dyDescent="0.25">
      <c r="S7707" s="13"/>
      <c r="T7707" s="13"/>
    </row>
    <row r="7708" spans="19:20" x14ac:dyDescent="0.25">
      <c r="S7708" s="13"/>
      <c r="T7708" s="13"/>
    </row>
    <row r="7709" spans="19:20" x14ac:dyDescent="0.25">
      <c r="S7709" s="13"/>
      <c r="T7709" s="13"/>
    </row>
    <row r="7710" spans="19:20" x14ac:dyDescent="0.25">
      <c r="S7710" s="13"/>
      <c r="T7710" s="13"/>
    </row>
    <row r="7711" spans="19:20" x14ac:dyDescent="0.25">
      <c r="S7711" s="13"/>
      <c r="T7711" s="13"/>
    </row>
    <row r="7712" spans="19:20" x14ac:dyDescent="0.25">
      <c r="S7712" s="13"/>
      <c r="T7712" s="13"/>
    </row>
    <row r="7713" spans="19:20" x14ac:dyDescent="0.25">
      <c r="S7713" s="13"/>
      <c r="T7713" s="13"/>
    </row>
    <row r="7714" spans="19:20" x14ac:dyDescent="0.25">
      <c r="S7714" s="13"/>
      <c r="T7714" s="13"/>
    </row>
    <row r="7715" spans="19:20" x14ac:dyDescent="0.25">
      <c r="S7715" s="13"/>
      <c r="T7715" s="13"/>
    </row>
    <row r="7716" spans="19:20" x14ac:dyDescent="0.25">
      <c r="S7716" s="13"/>
      <c r="T7716" s="13"/>
    </row>
    <row r="7717" spans="19:20" x14ac:dyDescent="0.25">
      <c r="S7717" s="13"/>
      <c r="T7717" s="13"/>
    </row>
    <row r="7718" spans="19:20" x14ac:dyDescent="0.25">
      <c r="S7718" s="13"/>
      <c r="T7718" s="13"/>
    </row>
    <row r="7719" spans="19:20" x14ac:dyDescent="0.25">
      <c r="S7719" s="13"/>
      <c r="T7719" s="13"/>
    </row>
    <row r="7720" spans="19:20" x14ac:dyDescent="0.25">
      <c r="S7720" s="13"/>
      <c r="T7720" s="13"/>
    </row>
    <row r="7721" spans="19:20" x14ac:dyDescent="0.25">
      <c r="S7721" s="13"/>
      <c r="T7721" s="13"/>
    </row>
    <row r="7722" spans="19:20" x14ac:dyDescent="0.25">
      <c r="S7722" s="13"/>
      <c r="T7722" s="13"/>
    </row>
    <row r="7723" spans="19:20" x14ac:dyDescent="0.25">
      <c r="S7723" s="13"/>
      <c r="T7723" s="13"/>
    </row>
    <row r="7724" spans="19:20" x14ac:dyDescent="0.25">
      <c r="S7724" s="13"/>
      <c r="T7724" s="13"/>
    </row>
    <row r="7725" spans="19:20" x14ac:dyDescent="0.25">
      <c r="S7725" s="13"/>
      <c r="T7725" s="13"/>
    </row>
    <row r="7726" spans="19:20" x14ac:dyDescent="0.25">
      <c r="S7726" s="13"/>
      <c r="T7726" s="13"/>
    </row>
    <row r="7727" spans="19:20" x14ac:dyDescent="0.25">
      <c r="S7727" s="13"/>
      <c r="T7727" s="13"/>
    </row>
    <row r="7728" spans="19:20" x14ac:dyDescent="0.25">
      <c r="S7728" s="13"/>
      <c r="T7728" s="13"/>
    </row>
    <row r="7729" spans="19:20" x14ac:dyDescent="0.25">
      <c r="S7729" s="13"/>
      <c r="T7729" s="13"/>
    </row>
    <row r="7730" spans="19:20" x14ac:dyDescent="0.25">
      <c r="S7730" s="13"/>
      <c r="T7730" s="13"/>
    </row>
    <row r="7731" spans="19:20" x14ac:dyDescent="0.25">
      <c r="S7731" s="13"/>
      <c r="T7731" s="13"/>
    </row>
    <row r="7732" spans="19:20" x14ac:dyDescent="0.25">
      <c r="S7732" s="13"/>
      <c r="T7732" s="13"/>
    </row>
    <row r="7733" spans="19:20" x14ac:dyDescent="0.25">
      <c r="S7733" s="13"/>
      <c r="T7733" s="13"/>
    </row>
    <row r="7734" spans="19:20" x14ac:dyDescent="0.25">
      <c r="S7734" s="13"/>
      <c r="T7734" s="13"/>
    </row>
    <row r="7735" spans="19:20" x14ac:dyDescent="0.25">
      <c r="S7735" s="13"/>
      <c r="T7735" s="13"/>
    </row>
    <row r="7736" spans="19:20" x14ac:dyDescent="0.25">
      <c r="S7736" s="13"/>
      <c r="T7736" s="13"/>
    </row>
    <row r="7737" spans="19:20" x14ac:dyDescent="0.25">
      <c r="S7737" s="13"/>
      <c r="T7737" s="13"/>
    </row>
    <row r="7738" spans="19:20" x14ac:dyDescent="0.25">
      <c r="S7738" s="13"/>
      <c r="T7738" s="13"/>
    </row>
    <row r="7739" spans="19:20" x14ac:dyDescent="0.25">
      <c r="S7739" s="13"/>
      <c r="T7739" s="13"/>
    </row>
    <row r="7740" spans="19:20" x14ac:dyDescent="0.25">
      <c r="S7740" s="13"/>
      <c r="T7740" s="13"/>
    </row>
    <row r="7741" spans="19:20" x14ac:dyDescent="0.25">
      <c r="S7741" s="13"/>
      <c r="T7741" s="13"/>
    </row>
    <row r="7742" spans="19:20" x14ac:dyDescent="0.25">
      <c r="S7742" s="13"/>
      <c r="T7742" s="13"/>
    </row>
    <row r="7743" spans="19:20" x14ac:dyDescent="0.25">
      <c r="S7743" s="13"/>
      <c r="T7743" s="13"/>
    </row>
    <row r="7744" spans="19:20" x14ac:dyDescent="0.25">
      <c r="S7744" s="13"/>
      <c r="T7744" s="13"/>
    </row>
    <row r="7745" spans="19:20" x14ac:dyDescent="0.25">
      <c r="S7745" s="13"/>
      <c r="T7745" s="13"/>
    </row>
    <row r="7746" spans="19:20" x14ac:dyDescent="0.25">
      <c r="S7746" s="13"/>
      <c r="T7746" s="13"/>
    </row>
    <row r="7747" spans="19:20" x14ac:dyDescent="0.25">
      <c r="S7747" s="13"/>
      <c r="T7747" s="13"/>
    </row>
    <row r="7748" spans="19:20" x14ac:dyDescent="0.25">
      <c r="S7748" s="13"/>
      <c r="T7748" s="13"/>
    </row>
    <row r="7749" spans="19:20" x14ac:dyDescent="0.25">
      <c r="S7749" s="13"/>
      <c r="T7749" s="13"/>
    </row>
    <row r="7750" spans="19:20" x14ac:dyDescent="0.25">
      <c r="S7750" s="13"/>
      <c r="T7750" s="13"/>
    </row>
    <row r="7751" spans="19:20" x14ac:dyDescent="0.25">
      <c r="S7751" s="13"/>
      <c r="T7751" s="13"/>
    </row>
    <row r="7752" spans="19:20" x14ac:dyDescent="0.25">
      <c r="S7752" s="13"/>
      <c r="T7752" s="13"/>
    </row>
    <row r="7753" spans="19:20" x14ac:dyDescent="0.25">
      <c r="S7753" s="13"/>
      <c r="T7753" s="13"/>
    </row>
    <row r="7754" spans="19:20" x14ac:dyDescent="0.25">
      <c r="S7754" s="13"/>
      <c r="T7754" s="13"/>
    </row>
    <row r="7755" spans="19:20" x14ac:dyDescent="0.25">
      <c r="S7755" s="13"/>
      <c r="T7755" s="13"/>
    </row>
    <row r="7756" spans="19:20" x14ac:dyDescent="0.25">
      <c r="S7756" s="13"/>
      <c r="T7756" s="13"/>
    </row>
    <row r="7757" spans="19:20" x14ac:dyDescent="0.25">
      <c r="S7757" s="13"/>
      <c r="T7757" s="13"/>
    </row>
    <row r="7758" spans="19:20" x14ac:dyDescent="0.25">
      <c r="S7758" s="13"/>
      <c r="T7758" s="13"/>
    </row>
    <row r="7759" spans="19:20" x14ac:dyDescent="0.25">
      <c r="S7759" s="13"/>
      <c r="T7759" s="13"/>
    </row>
    <row r="7760" spans="19:20" x14ac:dyDescent="0.25">
      <c r="S7760" s="13"/>
      <c r="T7760" s="13"/>
    </row>
    <row r="7761" spans="19:20" x14ac:dyDescent="0.25">
      <c r="S7761" s="13"/>
      <c r="T7761" s="13"/>
    </row>
    <row r="7762" spans="19:20" x14ac:dyDescent="0.25">
      <c r="S7762" s="13"/>
      <c r="T7762" s="13"/>
    </row>
    <row r="7763" spans="19:20" x14ac:dyDescent="0.25">
      <c r="S7763" s="13"/>
      <c r="T7763" s="13"/>
    </row>
    <row r="7764" spans="19:20" x14ac:dyDescent="0.25">
      <c r="S7764" s="13"/>
      <c r="T7764" s="13"/>
    </row>
    <row r="7765" spans="19:20" x14ac:dyDescent="0.25">
      <c r="S7765" s="13"/>
      <c r="T7765" s="13"/>
    </row>
    <row r="7766" spans="19:20" x14ac:dyDescent="0.25">
      <c r="S7766" s="13"/>
      <c r="T7766" s="13"/>
    </row>
    <row r="7767" spans="19:20" x14ac:dyDescent="0.25">
      <c r="S7767" s="13"/>
      <c r="T7767" s="13"/>
    </row>
    <row r="7768" spans="19:20" x14ac:dyDescent="0.25">
      <c r="S7768" s="13"/>
      <c r="T7768" s="13"/>
    </row>
    <row r="7769" spans="19:20" x14ac:dyDescent="0.25">
      <c r="S7769" s="13"/>
      <c r="T7769" s="13"/>
    </row>
    <row r="7770" spans="19:20" x14ac:dyDescent="0.25">
      <c r="S7770" s="13"/>
      <c r="T7770" s="13"/>
    </row>
    <row r="7771" spans="19:20" x14ac:dyDescent="0.25">
      <c r="S7771" s="13"/>
      <c r="T7771" s="13"/>
    </row>
    <row r="7772" spans="19:20" x14ac:dyDescent="0.25">
      <c r="S7772" s="13"/>
      <c r="T7772" s="13"/>
    </row>
    <row r="7773" spans="19:20" x14ac:dyDescent="0.25">
      <c r="S7773" s="13"/>
      <c r="T7773" s="13"/>
    </row>
    <row r="7774" spans="19:20" x14ac:dyDescent="0.25">
      <c r="S7774" s="13"/>
      <c r="T7774" s="13"/>
    </row>
  </sheetData>
  <autoFilter ref="F2:F4115" xr:uid="{D1F2DA63-5290-4E36-AFC7-C17A762F4758}"/>
  <conditionalFormatting sqref="F2:F4115">
    <cfRule type="containsText" dxfId="26" priority="4" operator="containsText" text="live">
      <formula>NOT(ISERROR(SEARCH("live",F2)))</formula>
    </cfRule>
    <cfRule type="containsText" dxfId="25" priority="5" operator="containsText" text="canceled">
      <formula>NOT(ISERROR(SEARCH("canceled",F2)))</formula>
    </cfRule>
    <cfRule type="containsText" dxfId="24" priority="6" operator="containsText" text="failed">
      <formula>NOT(ISERROR(SEARCH("failed",F2)))</formula>
    </cfRule>
    <cfRule type="containsText" dxfId="23" priority="7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9F484-FAF2-43A2-8B77-785F09EE6E79}">
  <sheetPr codeName="Sheet5"/>
  <dimension ref="A1:P2186"/>
  <sheetViews>
    <sheetView tabSelected="1" workbookViewId="0">
      <selection activeCell="M9" sqref="M9:Q14"/>
    </sheetView>
  </sheetViews>
  <sheetFormatPr defaultRowHeight="15" x14ac:dyDescent="0.25"/>
  <cols>
    <col min="2" max="2" width="10.5703125" customWidth="1"/>
  </cols>
  <sheetData>
    <row r="1" spans="1:16" x14ac:dyDescent="0.25">
      <c r="N1" t="s">
        <v>8219</v>
      </c>
      <c r="P1" t="s">
        <v>8221</v>
      </c>
    </row>
    <row r="2" spans="1:16" x14ac:dyDescent="0.25">
      <c r="A2" t="s">
        <v>8219</v>
      </c>
      <c r="B2">
        <v>182</v>
      </c>
      <c r="C2" t="s">
        <v>8221</v>
      </c>
      <c r="D2">
        <v>0</v>
      </c>
      <c r="G2" s="17" t="s">
        <v>8408</v>
      </c>
      <c r="N2" s="18">
        <f>AVERAGE(B2:B2186)</f>
        <v>194.42517162471395</v>
      </c>
      <c r="O2" s="18"/>
      <c r="P2" s="18">
        <f>AVERAGE(D2:D1531)</f>
        <v>17.709803921568628</v>
      </c>
    </row>
    <row r="3" spans="1:16" x14ac:dyDescent="0.25">
      <c r="A3" t="s">
        <v>8219</v>
      </c>
      <c r="B3">
        <v>79</v>
      </c>
      <c r="C3" t="s">
        <v>8221</v>
      </c>
      <c r="D3">
        <v>1</v>
      </c>
      <c r="G3" s="17"/>
    </row>
    <row r="4" spans="1:16" x14ac:dyDescent="0.25">
      <c r="A4" t="s">
        <v>8219</v>
      </c>
      <c r="B4">
        <v>35</v>
      </c>
      <c r="C4" t="s">
        <v>8221</v>
      </c>
      <c r="D4">
        <v>10</v>
      </c>
      <c r="G4" s="17" t="s">
        <v>8409</v>
      </c>
      <c r="N4">
        <f>MEDIAN(B2:B2186)</f>
        <v>62</v>
      </c>
      <c r="P4">
        <f>MEDIAN(D2:D1531)</f>
        <v>4</v>
      </c>
    </row>
    <row r="5" spans="1:16" x14ac:dyDescent="0.25">
      <c r="A5" t="s">
        <v>8219</v>
      </c>
      <c r="B5">
        <v>150</v>
      </c>
      <c r="C5" t="s">
        <v>8221</v>
      </c>
      <c r="D5">
        <v>0</v>
      </c>
      <c r="G5" s="17"/>
    </row>
    <row r="6" spans="1:16" x14ac:dyDescent="0.25">
      <c r="A6" t="s">
        <v>8219</v>
      </c>
      <c r="B6">
        <v>284</v>
      </c>
      <c r="C6" t="s">
        <v>8221</v>
      </c>
      <c r="D6">
        <v>7</v>
      </c>
      <c r="G6" s="17" t="s">
        <v>8404</v>
      </c>
      <c r="N6">
        <f>MIN(B2:B2186)</f>
        <v>1</v>
      </c>
      <c r="P6">
        <f>MIN(D2:D1531)</f>
        <v>0</v>
      </c>
    </row>
    <row r="7" spans="1:16" x14ac:dyDescent="0.25">
      <c r="A7" t="s">
        <v>8219</v>
      </c>
      <c r="B7">
        <v>47</v>
      </c>
      <c r="C7" t="s">
        <v>8221</v>
      </c>
      <c r="D7">
        <v>0</v>
      </c>
      <c r="G7" s="17"/>
    </row>
    <row r="8" spans="1:16" x14ac:dyDescent="0.25">
      <c r="A8" t="s">
        <v>8219</v>
      </c>
      <c r="B8">
        <v>58</v>
      </c>
      <c r="C8" t="s">
        <v>8221</v>
      </c>
      <c r="D8">
        <v>1</v>
      </c>
      <c r="G8" s="17" t="s">
        <v>8405</v>
      </c>
      <c r="N8">
        <f>MAX(B2:B2186)</f>
        <v>26457</v>
      </c>
      <c r="P8">
        <f>MAX(D2:D1531)</f>
        <v>1293</v>
      </c>
    </row>
    <row r="9" spans="1:16" x14ac:dyDescent="0.25">
      <c r="A9" t="s">
        <v>8219</v>
      </c>
      <c r="B9">
        <v>57</v>
      </c>
      <c r="C9" t="s">
        <v>8221</v>
      </c>
      <c r="D9">
        <v>2</v>
      </c>
      <c r="G9" s="17"/>
    </row>
    <row r="10" spans="1:16" x14ac:dyDescent="0.25">
      <c r="A10" t="s">
        <v>8219</v>
      </c>
      <c r="B10">
        <v>12</v>
      </c>
      <c r="C10" t="s">
        <v>8221</v>
      </c>
      <c r="D10">
        <v>3</v>
      </c>
      <c r="G10" s="17" t="s">
        <v>8406</v>
      </c>
    </row>
    <row r="11" spans="1:16" x14ac:dyDescent="0.25">
      <c r="A11" t="s">
        <v>8219</v>
      </c>
      <c r="B11">
        <v>20</v>
      </c>
      <c r="C11" t="s">
        <v>8221</v>
      </c>
      <c r="D11">
        <v>10</v>
      </c>
      <c r="G11" s="17"/>
    </row>
    <row r="12" spans="1:16" x14ac:dyDescent="0.25">
      <c r="A12" t="s">
        <v>8219</v>
      </c>
      <c r="B12">
        <v>19</v>
      </c>
      <c r="C12" t="s">
        <v>8221</v>
      </c>
      <c r="D12">
        <v>10</v>
      </c>
      <c r="G12" s="17" t="s">
        <v>8407</v>
      </c>
    </row>
    <row r="13" spans="1:16" x14ac:dyDescent="0.25">
      <c r="A13" t="s">
        <v>8219</v>
      </c>
      <c r="B13">
        <v>75</v>
      </c>
      <c r="C13" t="s">
        <v>8221</v>
      </c>
      <c r="D13">
        <v>1</v>
      </c>
    </row>
    <row r="14" spans="1:16" x14ac:dyDescent="0.25">
      <c r="A14" t="s">
        <v>8219</v>
      </c>
      <c r="B14">
        <v>827</v>
      </c>
      <c r="C14" t="s">
        <v>8221</v>
      </c>
      <c r="D14">
        <v>0</v>
      </c>
    </row>
    <row r="15" spans="1:16" x14ac:dyDescent="0.25">
      <c r="A15" t="s">
        <v>8219</v>
      </c>
      <c r="B15">
        <v>51</v>
      </c>
      <c r="C15" t="s">
        <v>8221</v>
      </c>
      <c r="D15">
        <v>0</v>
      </c>
    </row>
    <row r="16" spans="1:16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22" priority="13" operator="containsText" text="live">
      <formula>NOT(ISERROR(SEARCH("live",A2)))</formula>
    </cfRule>
    <cfRule type="containsText" dxfId="21" priority="14" operator="containsText" text="canceled">
      <formula>NOT(ISERROR(SEARCH("canceled",A2)))</formula>
    </cfRule>
    <cfRule type="containsText" dxfId="20" priority="15" operator="containsText" text="failed">
      <formula>NOT(ISERROR(SEARCH("failed",A2)))</formula>
    </cfRule>
    <cfRule type="containsText" dxfId="19" priority="16" operator="containsText" text="successful">
      <formula>NOT(ISERROR(SEARCH("successful",A2)))</formula>
    </cfRule>
  </conditionalFormatting>
  <conditionalFormatting sqref="C2:C1531">
    <cfRule type="containsText" dxfId="18" priority="9" operator="containsText" text="live">
      <formula>NOT(ISERROR(SEARCH("live",C2)))</formula>
    </cfRule>
    <cfRule type="containsText" dxfId="17" priority="10" operator="containsText" text="canceled">
      <formula>NOT(ISERROR(SEARCH("canceled",C2)))</formula>
    </cfRule>
    <cfRule type="containsText" dxfId="16" priority="11" operator="containsText" text="failed">
      <formula>NOT(ISERROR(SEARCH("failed",C2)))</formula>
    </cfRule>
    <cfRule type="containsText" dxfId="15" priority="12" operator="containsText" text="successful">
      <formula>NOT(ISERROR(SEARCH("successful",C2)))</formula>
    </cfRule>
  </conditionalFormatting>
  <conditionalFormatting sqref="N1">
    <cfRule type="containsText" dxfId="14" priority="5" operator="containsText" text="live">
      <formula>NOT(ISERROR(SEARCH("live",N1)))</formula>
    </cfRule>
    <cfRule type="containsText" dxfId="13" priority="6" operator="containsText" text="canceled">
      <formula>NOT(ISERROR(SEARCH("canceled",N1)))</formula>
    </cfRule>
    <cfRule type="containsText" dxfId="12" priority="7" operator="containsText" text="failed">
      <formula>NOT(ISERROR(SEARCH("failed",N1)))</formula>
    </cfRule>
    <cfRule type="containsText" dxfId="11" priority="8" operator="containsText" text="successful">
      <formula>NOT(ISERROR(SEARCH("successful",N1)))</formula>
    </cfRule>
  </conditionalFormatting>
  <conditionalFormatting sqref="P1">
    <cfRule type="containsText" dxfId="10" priority="1" operator="containsText" text="live">
      <formula>NOT(ISERROR(SEARCH("live",P1)))</formula>
    </cfRule>
    <cfRule type="containsText" dxfId="9" priority="2" operator="containsText" text="canceled">
      <formula>NOT(ISERROR(SEARCH("canceled",P1)))</formula>
    </cfRule>
    <cfRule type="containsText" dxfId="8" priority="3" operator="containsText" text="failed">
      <formula>NOT(ISERROR(SEARCH("failed",P1)))</formula>
    </cfRule>
    <cfRule type="containsText" dxfId="7" priority="4" operator="containsText" text="successful">
      <formula>NOT(ISERROR(SEARCH("successful",P1)))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D168A-FA25-44F8-B4E9-C7CCED57CBA3}">
  <sheetPr codeName="Sheet2"/>
  <dimension ref="A1:F14"/>
  <sheetViews>
    <sheetView workbookViewId="0">
      <selection activeCell="E20" sqref="E20:F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8361</v>
      </c>
      <c r="B3" s="8" t="s">
        <v>8362</v>
      </c>
    </row>
    <row r="4" spans="1:6" x14ac:dyDescent="0.25">
      <c r="A4" s="8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5">
      <c r="A5" s="10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0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0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0" t="s">
        <v>8331</v>
      </c>
      <c r="B8" s="9">
        <v>24</v>
      </c>
      <c r="C8" s="9"/>
      <c r="D8" s="9"/>
      <c r="E8" s="9"/>
      <c r="F8" s="9">
        <v>24</v>
      </c>
    </row>
    <row r="9" spans="1:6" x14ac:dyDescent="0.25">
      <c r="A9" s="10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0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0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0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0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0" t="s">
        <v>8363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81B4D-C3EF-456B-A490-AD6B795E71CE}">
  <sheetPr codeName="Sheet3"/>
  <dimension ref="A1:F47"/>
  <sheetViews>
    <sheetView workbookViewId="0">
      <selection activeCell="A4" activeCellId="1" sqref="A1:B2 A4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8361</v>
      </c>
      <c r="B4" s="8" t="s">
        <v>8362</v>
      </c>
    </row>
    <row r="5" spans="1:6" x14ac:dyDescent="0.25">
      <c r="A5" s="8" t="s">
        <v>8364</v>
      </c>
      <c r="B5" s="12" t="s">
        <v>8220</v>
      </c>
      <c r="C5" s="12" t="s">
        <v>8221</v>
      </c>
      <c r="D5" s="12" t="s">
        <v>8222</v>
      </c>
      <c r="E5" s="12" t="s">
        <v>8219</v>
      </c>
      <c r="F5" s="12" t="s">
        <v>8363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2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10" t="s">
        <v>8363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559AF-72C0-4673-9EA7-D536E584BB00}">
  <sheetPr codeName="Sheet4"/>
  <dimension ref="A1:F22"/>
  <sheetViews>
    <sheetView topLeftCell="A4" workbookViewId="0">
      <selection activeCell="L25" sqref="L2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8360</v>
      </c>
    </row>
    <row r="2" spans="1:6" x14ac:dyDescent="0.25">
      <c r="A2" s="8" t="s">
        <v>8383</v>
      </c>
      <c r="B2" t="s">
        <v>8360</v>
      </c>
    </row>
    <row r="4" spans="1:6" x14ac:dyDescent="0.25">
      <c r="A4" s="8" t="s">
        <v>8361</v>
      </c>
      <c r="B4" s="8" t="s">
        <v>8362</v>
      </c>
    </row>
    <row r="5" spans="1:6" x14ac:dyDescent="0.25">
      <c r="A5" s="8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5">
      <c r="A6" s="10" t="s">
        <v>8369</v>
      </c>
      <c r="B6" s="9">
        <v>89</v>
      </c>
      <c r="C6" s="9">
        <v>363</v>
      </c>
      <c r="D6" s="9">
        <v>50</v>
      </c>
      <c r="E6" s="9">
        <v>564</v>
      </c>
      <c r="F6" s="9">
        <v>1066</v>
      </c>
    </row>
    <row r="7" spans="1:6" x14ac:dyDescent="0.25">
      <c r="A7" s="14" t="s">
        <v>8377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5">
      <c r="A8" s="14" t="s">
        <v>8373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5">
      <c r="A9" s="14" t="s">
        <v>8382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5">
      <c r="A10" s="10" t="s">
        <v>8370</v>
      </c>
      <c r="B10" s="9">
        <v>80</v>
      </c>
      <c r="C10" s="9">
        <v>375</v>
      </c>
      <c r="D10" s="9"/>
      <c r="E10" s="9">
        <v>637</v>
      </c>
      <c r="F10" s="9">
        <v>1092</v>
      </c>
    </row>
    <row r="11" spans="1:6" x14ac:dyDescent="0.25">
      <c r="A11" s="14" t="s">
        <v>8378</v>
      </c>
      <c r="B11" s="9">
        <v>27</v>
      </c>
      <c r="C11" s="9">
        <v>102</v>
      </c>
      <c r="D11" s="9"/>
      <c r="E11" s="9">
        <v>192</v>
      </c>
      <c r="F11" s="9">
        <v>321</v>
      </c>
    </row>
    <row r="12" spans="1:6" x14ac:dyDescent="0.25">
      <c r="A12" s="14" t="s">
        <v>8379</v>
      </c>
      <c r="B12" s="9">
        <v>26</v>
      </c>
      <c r="C12" s="9">
        <v>126</v>
      </c>
      <c r="D12" s="9"/>
      <c r="E12" s="9">
        <v>234</v>
      </c>
      <c r="F12" s="9">
        <v>386</v>
      </c>
    </row>
    <row r="13" spans="1:6" x14ac:dyDescent="0.25">
      <c r="A13" s="14" t="s">
        <v>8374</v>
      </c>
      <c r="B13" s="9">
        <v>27</v>
      </c>
      <c r="C13" s="9">
        <v>147</v>
      </c>
      <c r="D13" s="9"/>
      <c r="E13" s="9">
        <v>211</v>
      </c>
      <c r="F13" s="9">
        <v>385</v>
      </c>
    </row>
    <row r="14" spans="1:6" x14ac:dyDescent="0.25">
      <c r="A14" s="10" t="s">
        <v>8368</v>
      </c>
      <c r="B14" s="9">
        <v>100</v>
      </c>
      <c r="C14" s="9">
        <v>411</v>
      </c>
      <c r="D14" s="9"/>
      <c r="E14" s="9">
        <v>507</v>
      </c>
      <c r="F14" s="9">
        <v>1018</v>
      </c>
    </row>
    <row r="15" spans="1:6" x14ac:dyDescent="0.25">
      <c r="A15" s="14" t="s">
        <v>8375</v>
      </c>
      <c r="B15" s="9">
        <v>43</v>
      </c>
      <c r="C15" s="9">
        <v>150</v>
      </c>
      <c r="D15" s="9"/>
      <c r="E15" s="9">
        <v>194</v>
      </c>
      <c r="F15" s="9">
        <v>387</v>
      </c>
    </row>
    <row r="16" spans="1:6" x14ac:dyDescent="0.25">
      <c r="A16" s="14" t="s">
        <v>8376</v>
      </c>
      <c r="B16" s="9">
        <v>33</v>
      </c>
      <c r="C16" s="9">
        <v>134</v>
      </c>
      <c r="D16" s="9"/>
      <c r="E16" s="9">
        <v>166</v>
      </c>
      <c r="F16" s="9">
        <v>333</v>
      </c>
    </row>
    <row r="17" spans="1:6" x14ac:dyDescent="0.25">
      <c r="A17" s="14" t="s">
        <v>8372</v>
      </c>
      <c r="B17" s="9">
        <v>24</v>
      </c>
      <c r="C17" s="9">
        <v>127</v>
      </c>
      <c r="D17" s="9"/>
      <c r="E17" s="9">
        <v>147</v>
      </c>
      <c r="F17" s="9">
        <v>298</v>
      </c>
    </row>
    <row r="18" spans="1:6" x14ac:dyDescent="0.25">
      <c r="A18" s="10" t="s">
        <v>8367</v>
      </c>
      <c r="B18" s="9">
        <v>80</v>
      </c>
      <c r="C18" s="9">
        <v>381</v>
      </c>
      <c r="D18" s="9"/>
      <c r="E18" s="9">
        <v>477</v>
      </c>
      <c r="F18" s="9">
        <v>938</v>
      </c>
    </row>
    <row r="19" spans="1:6" x14ac:dyDescent="0.25">
      <c r="A19" s="14" t="s">
        <v>8380</v>
      </c>
      <c r="B19" s="9">
        <v>20</v>
      </c>
      <c r="C19" s="9">
        <v>149</v>
      </c>
      <c r="D19" s="9"/>
      <c r="E19" s="9">
        <v>183</v>
      </c>
      <c r="F19" s="9">
        <v>352</v>
      </c>
    </row>
    <row r="20" spans="1:6" x14ac:dyDescent="0.25">
      <c r="A20" s="14" t="s">
        <v>8381</v>
      </c>
      <c r="B20" s="9">
        <v>37</v>
      </c>
      <c r="C20" s="9">
        <v>114</v>
      </c>
      <c r="D20" s="9"/>
      <c r="E20" s="9">
        <v>183</v>
      </c>
      <c r="F20" s="9">
        <v>334</v>
      </c>
    </row>
    <row r="21" spans="1:6" x14ac:dyDescent="0.25">
      <c r="A21" s="14" t="s">
        <v>8371</v>
      </c>
      <c r="B21" s="9">
        <v>23</v>
      </c>
      <c r="C21" s="9">
        <v>118</v>
      </c>
      <c r="D21" s="9"/>
      <c r="E21" s="9">
        <v>111</v>
      </c>
      <c r="F21" s="9">
        <v>252</v>
      </c>
    </row>
    <row r="22" spans="1:6" x14ac:dyDescent="0.25">
      <c r="A22" s="10" t="s">
        <v>8363</v>
      </c>
      <c r="B22" s="9">
        <v>349</v>
      </c>
      <c r="C22" s="9">
        <v>1530</v>
      </c>
      <c r="D22" s="9">
        <v>50</v>
      </c>
      <c r="E22" s="9">
        <v>2185</v>
      </c>
      <c r="F22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A04EA-150C-4666-833D-CA4599E2084B}">
  <sheetPr codeName="Sheet6"/>
  <dimension ref="A1:J13"/>
  <sheetViews>
    <sheetView workbookViewId="0">
      <selection activeCell="A24" sqref="A24"/>
    </sheetView>
  </sheetViews>
  <sheetFormatPr defaultRowHeight="15" x14ac:dyDescent="0.25"/>
  <cols>
    <col min="1" max="1" width="27.85546875" customWidth="1"/>
    <col min="2" max="2" width="20.85546875" customWidth="1"/>
    <col min="3" max="3" width="17.42578125" customWidth="1"/>
    <col min="4" max="4" width="20" customWidth="1"/>
    <col min="5" max="5" width="10.85546875" customWidth="1"/>
    <col min="6" max="6" width="24.42578125" customWidth="1"/>
    <col min="7" max="7" width="19.140625" customWidth="1"/>
  </cols>
  <sheetData>
    <row r="1" spans="1:10" x14ac:dyDescent="0.25">
      <c r="A1" s="15" t="s">
        <v>8396</v>
      </c>
      <c r="B1" s="15" t="s">
        <v>8397</v>
      </c>
      <c r="C1" s="15" t="s">
        <v>8398</v>
      </c>
      <c r="D1" s="15" t="s">
        <v>8399</v>
      </c>
      <c r="E1" s="15" t="s">
        <v>8400</v>
      </c>
      <c r="F1" s="15" t="s">
        <v>8401</v>
      </c>
      <c r="G1" s="15" t="s">
        <v>8402</v>
      </c>
      <c r="H1" s="15" t="s">
        <v>8403</v>
      </c>
      <c r="I1" s="15"/>
      <c r="J1" s="15"/>
    </row>
    <row r="2" spans="1:10" x14ac:dyDescent="0.25">
      <c r="A2" t="s">
        <v>8384</v>
      </c>
      <c r="B2">
        <f>COUNTIFS('Data Table'!$F$2:$F$4115, "=Successful", 'Data Table'!$D$2:$D$4115, "&lt;1000")</f>
        <v>322</v>
      </c>
      <c r="C2">
        <f>COUNTIFS('Data Table'!$F$2:$F$4115, "=Failed", 'Data Table'!$D$2:$D$4115, "&lt;1000")</f>
        <v>113</v>
      </c>
      <c r="D2">
        <f>COUNTIFS('Data Table'!$F$2:$F$4115, "=Canceled", 'Data Table'!$D$2:$D$4115, "&lt;1000")</f>
        <v>18</v>
      </c>
      <c r="E2">
        <f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</row>
    <row r="3" spans="1:10" x14ac:dyDescent="0.25">
      <c r="A3" t="s">
        <v>8385</v>
      </c>
      <c r="B3">
        <f>COUNTIFS('Data Table'!$F$2:$F$4115, "=Successful", 'Data Table'!$D$2:$D$4115, "&gt;=1000",'Data Table'!$D$2:$D$4115,  "&lt;=4999")</f>
        <v>932</v>
      </c>
      <c r="C3">
        <f>COUNTIFS('Data Table'!$F$2:$F$4115, "=Failed", 'Data Table'!$D$2:$D$4115, "&gt;=1000",'Data Table'!$D$2:$D$4115, "&lt;=4999")</f>
        <v>420</v>
      </c>
      <c r="D3">
        <f>COUNTIFS('Data Table'!$F$2:$F$4115, "=Canceled", 'Data Table'!$D$2:$D$4115, "&gt;=1000", 'Data Table'!$D$2:$D$4115, "&lt;=4999")</f>
        <v>60</v>
      </c>
      <c r="E3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</row>
    <row r="4" spans="1:10" x14ac:dyDescent="0.25">
      <c r="A4" t="s">
        <v>8386</v>
      </c>
      <c r="B4">
        <f>COUNTIFS('Data Table'!$F$2:$F$4115, "=Failed", 'Data Table'!$D$2:$D$4115, "&gt;=5000",'Data Table'!$D$2:$D$4115,  "&lt;=9999")</f>
        <v>283</v>
      </c>
      <c r="C4">
        <f>COUNTIFS('Data Table'!$F$2:$F$4115, "=failed", 'Data Table'!$D$2:$D$4115, "&gt;=5000",'Data Table'!$D$2:$D$4115,  "&lt;=9999")</f>
        <v>283</v>
      </c>
      <c r="D4">
        <f>COUNTIFS('Data Table'!$F$2:$F$4115, "=canceled", 'Data Table'!$D$2:$D$4115, "&gt;=5000",'Data Table'!$D$2:$D$4115,  "&lt;=9999")</f>
        <v>52</v>
      </c>
      <c r="E4">
        <f t="shared" si="0"/>
        <v>618</v>
      </c>
      <c r="F4" s="16">
        <f t="shared" si="1"/>
        <v>0.45792880258899676</v>
      </c>
      <c r="G4" s="16">
        <f t="shared" si="2"/>
        <v>0.45792880258899676</v>
      </c>
      <c r="H4" s="16">
        <f t="shared" si="3"/>
        <v>8.4142394822006472E-2</v>
      </c>
    </row>
    <row r="5" spans="1:10" x14ac:dyDescent="0.25">
      <c r="A5" t="s">
        <v>8387</v>
      </c>
      <c r="B5">
        <f>COUNTIFS('Data Table'!$F$2:$F$4115, "=Successful", 'Data Table'!$D$2:$D$4115, "&gt;=10000",'Data Table'!$D$2:$D$4115,  "&lt;=14999")</f>
        <v>168</v>
      </c>
      <c r="C5">
        <f>COUNTIFS('Data Table'!$F$2:$F$4115, "=failed", 'Data Table'!$D$2:$D$4115, "&gt;=10000",'Data Table'!$D$2:$D$4115,  "&lt;=14999")</f>
        <v>144</v>
      </c>
      <c r="D5">
        <f>COUNTIFS('Data Table'!$F$2:$F$4115, "=canceled", 'Data Table'!$D$2:$D$4115, "&gt;=10000",'Data Table'!$D$2:$D$4115,  "&lt;=14999")</f>
        <v>40</v>
      </c>
      <c r="E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</row>
    <row r="6" spans="1:10" x14ac:dyDescent="0.25">
      <c r="A6" t="s">
        <v>8388</v>
      </c>
      <c r="B6">
        <f>COUNTIFS('Data Table'!$F$2:$F$4115, "=Successful", 'Data Table'!$D$2:$D$4115, "&gt;=15000",'Data Table'!$D$2:$D$4115,  "&lt;=19999")</f>
        <v>94</v>
      </c>
      <c r="C6">
        <f>COUNTIFS('Data Table'!$F$2:$F$4115, "=Failed", 'Data Table'!$D$2:$D$4115, "&gt;=15000",'Data Table'!$D$2:$D$4115, "&lt;=19999")</f>
        <v>90</v>
      </c>
      <c r="D6">
        <f>COUNTIFS('Data Table'!$F$2:$F$4115, "=canceled", 'Data Table'!$D$2:$D$4115, "&gt;=1000",'Data Table'!$D$2:$D$4115, "&lt;=4999")</f>
        <v>60</v>
      </c>
      <c r="E6">
        <f t="shared" si="0"/>
        <v>244</v>
      </c>
      <c r="F6" s="16">
        <f t="shared" si="1"/>
        <v>0.38524590163934425</v>
      </c>
      <c r="G6" s="16">
        <f t="shared" si="2"/>
        <v>0.36885245901639346</v>
      </c>
      <c r="H6" s="16">
        <f t="shared" si="3"/>
        <v>0.24590163934426229</v>
      </c>
    </row>
    <row r="7" spans="1:10" x14ac:dyDescent="0.25">
      <c r="A7" t="s">
        <v>8389</v>
      </c>
      <c r="B7">
        <f>COUNTIFS('Data Table'!$F$2:$F$4115, "=Successful", 'Data Table'!$D$2:$D$4115, "&gt;=20000",'Data Table'!$D$2:$D$4115,  "&lt;=24999")</f>
        <v>62</v>
      </c>
      <c r="C7">
        <f>COUNTIFS('Data Table'!$F$2:$F$4115, "=failed", 'Data Table'!$D$2:$D$4115, "&gt;=20000",'Data Table'!$D$2:$D$4115,  "&lt;=24999")</f>
        <v>72</v>
      </c>
      <c r="D7">
        <f>COUNTIFS('Data Table'!$F$2:$F$4115, "=canceled", 'Data Table'!$D$2:$D$4115, "&gt;=20000",'Data Table'!$D$2:$D$4115,  "&lt;=24999")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10" x14ac:dyDescent="0.25">
      <c r="A8" t="s">
        <v>8390</v>
      </c>
      <c r="B8">
        <f>COUNTIFS('Data Table'!$F$2:$F$4115, "=Successful", 'Data Table'!$D$2:$D$4115, "&gt;=25000",'Data Table'!$D$2:$D$4115,  "&lt;=29999")</f>
        <v>55</v>
      </c>
      <c r="C8">
        <f>COUNTIFS('Data Table'!$F$2:$F$4115, "=failed", 'Data Table'!$D$2:$D$4115, "&gt;=25000",'Data Table'!$D$2:$D$4115,  "&lt;=29999")</f>
        <v>64</v>
      </c>
      <c r="D8">
        <f>COUNTIFS('Data Table'!$F$2:$F$4115, "=canceled", 'Data Table'!$D$2:$D$4115, "&gt;=25000",'Data Table'!$D$2:$D$4115,  "&lt;=29999")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10" x14ac:dyDescent="0.25">
      <c r="A9" t="s">
        <v>8391</v>
      </c>
      <c r="B9">
        <f>COUNTIFS('Data Table'!$F$2:$F$4115, "=Successful", 'Data Table'!$D$2:$D$4115, "&gt;=30000",'Data Table'!$D$2:$D$4115,  "&lt;=34999")</f>
        <v>32</v>
      </c>
      <c r="C9">
        <f>COUNTIFS('Data Table'!$F$2:$F$4115, "=failed", 'Data Table'!$D$2:$D$4115, "&gt;=30000",'Data Table'!$D$2:$D$4115,  "&lt;=34999")</f>
        <v>37</v>
      </c>
      <c r="D9">
        <f>COUNTIFS('Data Table'!$F$2:$F$4115, "=canceled", 'Data Table'!$D$2:$D$4115, "&gt;=30000",'Data Table'!$D$2:$D$4115,  "&lt;=34999")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10" x14ac:dyDescent="0.25">
      <c r="A10" t="s">
        <v>8392</v>
      </c>
      <c r="B10">
        <f>COUNTIFS('Data Table'!$F$2:$F$4115, "=Successful", 'Data Table'!$D$2:$D$4115, "&gt;=35000",'Data Table'!$D$2:$D$4115,  "&lt;=39999")</f>
        <v>26</v>
      </c>
      <c r="C10">
        <f>COUNTIFS('Data Table'!$F$2:$F$4115, "=failed", 'Data Table'!$D$2:$D$4115, "&gt;=5000",'Data Table'!$D$2:$D$4115,  "&lt;=9999")</f>
        <v>283</v>
      </c>
      <c r="D10">
        <f>COUNTIFS('Data Table'!$F$2:$F$4115, "=canceled", 'Data Table'!$D$2:$D$4115, "&gt;=5000",'Data Table'!$D$2:$D$4115,  "&lt;=9999")</f>
        <v>52</v>
      </c>
      <c r="E10">
        <f t="shared" si="0"/>
        <v>361</v>
      </c>
      <c r="F10" s="16">
        <f t="shared" si="1"/>
        <v>7.2022160664819951E-2</v>
      </c>
      <c r="G10" s="16">
        <f t="shared" si="2"/>
        <v>0.78393351800554012</v>
      </c>
      <c r="H10" s="16">
        <f t="shared" si="3"/>
        <v>0.1440443213296399</v>
      </c>
    </row>
    <row r="11" spans="1:10" x14ac:dyDescent="0.25">
      <c r="A11" t="s">
        <v>8393</v>
      </c>
      <c r="B11">
        <f>COUNTIFS('Data Table'!$F$2:$F$4115, "=Successful", 'Data Table'!$D$2:$D$4115, "&gt;=40000",'Data Table'!$D$2:$D$4115,  "&lt;=44999")</f>
        <v>21</v>
      </c>
      <c r="C11">
        <f>COUNTIFS('Data Table'!$F$2:$F$4115, "=failed", 'Data Table'!$D$2:$D$4115, "&gt;=40000",'Data Table'!$D$2:$D$4115,  "&lt;=44999")</f>
        <v>16</v>
      </c>
      <c r="D11">
        <f>COUNTIFS('Data Table'!$F$2:$F$4115, "=canceled", 'Data Table'!$D$2:$D$4115, "&gt;=40000",'Data Table'!$D$2:$D$4115,  "&lt;=44999")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10" x14ac:dyDescent="0.25">
      <c r="A12" t="s">
        <v>8394</v>
      </c>
      <c r="B12">
        <f>COUNTIFS('Data Table'!$F$2:$F$4115, "=Successful", 'Data Table'!$D$2:$D$4115, "&gt;=45000",'Data Table'!$D$2:$D$4115,  "&lt;=49999")</f>
        <v>6</v>
      </c>
      <c r="C12">
        <f>COUNTIFS('Data Table'!$F$2:$F$4115, "=Failed", 'Data Table'!$D$2:$D$4115, "&gt;=45000",'Data Table'!$D$2:$D$4115, "&lt;=49999")</f>
        <v>11</v>
      </c>
      <c r="D12">
        <f>COUNTIFS('Data Table'!$F$2:$F$4115, "=canceled", 'Data Table'!$D$2:$D$4115, "&gt;=45000",'Data Table'!$D$2:$D$4115, "&lt;=49999")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10" x14ac:dyDescent="0.25">
      <c r="A13" t="s">
        <v>8395</v>
      </c>
      <c r="B13">
        <f>COUNTIFS('Data Table'!$F$2:$F$4115, "=Successful", 'Data Table'!$D$2:$D$4115, "&gt;=50000")</f>
        <v>86</v>
      </c>
      <c r="C13">
        <f>COUNTIFS('Data Table'!$F$2:$F$4115, "=failed", 'Data Table'!$D$2:$D$4115, "&gt;=50000")</f>
        <v>258</v>
      </c>
      <c r="D13">
        <f>COUNTIFS('Data Table'!$F$2:$F$4115, "=canceled", 'Data Table'!$D$2:$D$4115, "&gt;=50000")</f>
        <v>100</v>
      </c>
      <c r="E13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 Table</vt:lpstr>
      <vt:lpstr>Successful Vs Failed</vt:lpstr>
      <vt:lpstr>Figures Based On Category</vt:lpstr>
      <vt:lpstr>Figuires based on Sub Category</vt:lpstr>
      <vt:lpstr>Figuires based date created</vt:lpstr>
      <vt:lpstr>Goal to Success Ratio</vt:lpstr>
      <vt:lpstr>datasheet</vt:lpstr>
      <vt:lpstr>datatable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Mark Rotil</cp:lastModifiedBy>
  <dcterms:created xsi:type="dcterms:W3CDTF">2017-04-20T15:17:24Z</dcterms:created>
  <dcterms:modified xsi:type="dcterms:W3CDTF">2020-09-26T13:58:42Z</dcterms:modified>
</cp:coreProperties>
</file>