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common\Transportation\Sidewalk Committee\2020\"/>
    </mc:Choice>
  </mc:AlternateContent>
  <bookViews>
    <workbookView xWindow="225" yWindow="30" windowWidth="15480" windowHeight="7725"/>
  </bookViews>
  <sheets>
    <sheet name="2020 Final" sheetId="25" r:id="rId1"/>
    <sheet name="2020 Draft" sheetId="24" r:id="rId2"/>
    <sheet name="2019 Final" sheetId="23" r:id="rId3"/>
    <sheet name="2019 Draft" sheetId="21" r:id="rId4"/>
    <sheet name="2018 Final " sheetId="20" r:id="rId5"/>
    <sheet name="2018 Draft " sheetId="19" r:id="rId6"/>
    <sheet name="2016 Project Overview Report " sheetId="16" r:id="rId7"/>
    <sheet name="2017 Draft  " sheetId="18" r:id="rId8"/>
    <sheet name="2016 Final Draft " sheetId="15" r:id="rId9"/>
    <sheet name="2015 Final Draft" sheetId="12" r:id="rId10"/>
    <sheet name="2014 Status Report" sheetId="13" r:id="rId11"/>
  </sheets>
  <definedNames>
    <definedName name="_xlnm.Print_Area" localSheetId="10">'2014 Status Report'!$A$1:$F$34</definedName>
    <definedName name="_xlnm.Print_Area" localSheetId="9">'2015 Final Draft'!$A$1:$M$49</definedName>
    <definedName name="_xlnm.Print_Area" localSheetId="8">'2016 Final Draft '!$A$1:$N$49</definedName>
    <definedName name="_xlnm.Print_Area" localSheetId="6">'2016 Project Overview Report '!$A$1:$G$38</definedName>
    <definedName name="_xlnm.Print_Area" localSheetId="7">'2017 Draft  '!$A$1:$N$58</definedName>
    <definedName name="_xlnm.Print_Area" localSheetId="5">'2018 Draft '!$A$1:$N$64</definedName>
    <definedName name="_xlnm.Print_Area" localSheetId="4">'2018 Final '!$A$1:$N$59</definedName>
    <definedName name="_xlnm.Print_Area" localSheetId="3">'2019 Draft'!$A$1:$N$61</definedName>
    <definedName name="_xlnm.Print_Area" localSheetId="2">'2019 Final'!$A$3:$N$60</definedName>
  </definedNames>
  <calcPr calcId="152511"/>
</workbook>
</file>

<file path=xl/calcChain.xml><?xml version="1.0" encoding="utf-8"?>
<calcChain xmlns="http://schemas.openxmlformats.org/spreadsheetml/2006/main">
  <c r="M55" i="25" l="1"/>
  <c r="K55" i="25"/>
  <c r="I55" i="25"/>
  <c r="G55" i="25"/>
  <c r="M36" i="25"/>
  <c r="K36" i="25"/>
  <c r="I36" i="25"/>
  <c r="G36" i="25"/>
  <c r="M58" i="25"/>
  <c r="K58" i="25"/>
  <c r="I58" i="25"/>
  <c r="G58" i="25"/>
  <c r="M10" i="25"/>
  <c r="K10" i="25"/>
  <c r="I10" i="25"/>
  <c r="G10" i="25"/>
  <c r="M15" i="25"/>
  <c r="K15" i="25"/>
  <c r="I15" i="25"/>
  <c r="G15" i="25"/>
  <c r="M13" i="25"/>
  <c r="K13" i="25"/>
  <c r="I13" i="25"/>
  <c r="G13" i="25"/>
  <c r="M49" i="25"/>
  <c r="K49" i="25"/>
  <c r="I49" i="25"/>
  <c r="G49" i="25"/>
  <c r="M41" i="25"/>
  <c r="K41" i="25"/>
  <c r="I41" i="25"/>
  <c r="G41" i="25"/>
  <c r="M31" i="25"/>
  <c r="K31" i="25"/>
  <c r="I31" i="25"/>
  <c r="G31" i="25"/>
  <c r="M44" i="25"/>
  <c r="K44" i="25"/>
  <c r="I44" i="25"/>
  <c r="G44" i="25"/>
  <c r="M46" i="25"/>
  <c r="K46" i="25"/>
  <c r="I46" i="25"/>
  <c r="G46" i="25"/>
  <c r="M8" i="25"/>
  <c r="K8" i="25"/>
  <c r="I8" i="25"/>
  <c r="G8" i="25"/>
  <c r="G61" i="25"/>
  <c r="M59" i="25"/>
  <c r="K59" i="25"/>
  <c r="I59" i="25"/>
  <c r="G59" i="25"/>
  <c r="M60" i="25"/>
  <c r="K60" i="25"/>
  <c r="I60" i="25"/>
  <c r="G60" i="25"/>
  <c r="M57" i="25"/>
  <c r="K57" i="25"/>
  <c r="I57" i="25"/>
  <c r="G57" i="25"/>
  <c r="M54" i="25"/>
  <c r="K54" i="25"/>
  <c r="I54" i="25"/>
  <c r="G54" i="25"/>
  <c r="M50" i="25"/>
  <c r="K50" i="25"/>
  <c r="I50" i="25"/>
  <c r="G50" i="25"/>
  <c r="M52" i="25"/>
  <c r="K52" i="25"/>
  <c r="I52" i="25"/>
  <c r="G52" i="25"/>
  <c r="M51" i="25"/>
  <c r="K51" i="25"/>
  <c r="I51" i="25"/>
  <c r="G51" i="25"/>
  <c r="M48" i="25"/>
  <c r="K48" i="25"/>
  <c r="I48" i="25"/>
  <c r="G48" i="25"/>
  <c r="M56" i="25"/>
  <c r="K56" i="25"/>
  <c r="I56" i="25"/>
  <c r="G56" i="25"/>
  <c r="M47" i="25"/>
  <c r="K47" i="25"/>
  <c r="I47" i="25"/>
  <c r="G47" i="25"/>
  <c r="M53" i="25"/>
  <c r="K53" i="25"/>
  <c r="I53" i="25"/>
  <c r="G53" i="25"/>
  <c r="M40" i="25"/>
  <c r="K40" i="25"/>
  <c r="I40" i="25"/>
  <c r="G40" i="25"/>
  <c r="M42" i="25"/>
  <c r="K42" i="25"/>
  <c r="I42" i="25"/>
  <c r="G42" i="25"/>
  <c r="M39" i="25"/>
  <c r="K39" i="25"/>
  <c r="I39" i="25"/>
  <c r="G39" i="25"/>
  <c r="M45" i="25"/>
  <c r="K45" i="25"/>
  <c r="I45" i="25"/>
  <c r="G45" i="25"/>
  <c r="M38" i="25"/>
  <c r="K38" i="25"/>
  <c r="I38" i="25"/>
  <c r="G38" i="25"/>
  <c r="M43" i="25"/>
  <c r="K43" i="25"/>
  <c r="I43" i="25"/>
  <c r="G43" i="25"/>
  <c r="M35" i="25"/>
  <c r="K35" i="25"/>
  <c r="I35" i="25"/>
  <c r="G35" i="25"/>
  <c r="M34" i="25"/>
  <c r="K34" i="25"/>
  <c r="I34" i="25"/>
  <c r="G34" i="25"/>
  <c r="M29" i="25"/>
  <c r="K29" i="25"/>
  <c r="I29" i="25"/>
  <c r="G29" i="25"/>
  <c r="M37" i="25"/>
  <c r="K37" i="25"/>
  <c r="I37" i="25"/>
  <c r="G37" i="25"/>
  <c r="M25" i="25"/>
  <c r="K25" i="25"/>
  <c r="I25" i="25"/>
  <c r="G25" i="25"/>
  <c r="M28" i="25"/>
  <c r="K28" i="25"/>
  <c r="I28" i="25"/>
  <c r="G28" i="25"/>
  <c r="M33" i="25"/>
  <c r="K33" i="25"/>
  <c r="I33" i="25"/>
  <c r="G33" i="25"/>
  <c r="M24" i="25"/>
  <c r="K24" i="25"/>
  <c r="I24" i="25"/>
  <c r="G24" i="25"/>
  <c r="M26" i="25"/>
  <c r="K26" i="25"/>
  <c r="I26" i="25"/>
  <c r="G26" i="25"/>
  <c r="M27" i="25"/>
  <c r="K27" i="25"/>
  <c r="I27" i="25"/>
  <c r="G27" i="25"/>
  <c r="M21" i="25"/>
  <c r="K21" i="25"/>
  <c r="I21" i="25"/>
  <c r="G21" i="25"/>
  <c r="M19" i="25"/>
  <c r="K19" i="25"/>
  <c r="I19" i="25"/>
  <c r="G19" i="25"/>
  <c r="M30" i="25"/>
  <c r="K30" i="25"/>
  <c r="I30" i="25"/>
  <c r="G30" i="25"/>
  <c r="M32" i="25"/>
  <c r="K32" i="25"/>
  <c r="I32" i="25"/>
  <c r="G32" i="25"/>
  <c r="M22" i="25"/>
  <c r="K22" i="25"/>
  <c r="I22" i="25"/>
  <c r="G22" i="25"/>
  <c r="M23" i="25"/>
  <c r="K23" i="25"/>
  <c r="I23" i="25"/>
  <c r="G23" i="25"/>
  <c r="M16" i="25"/>
  <c r="K16" i="25"/>
  <c r="I16" i="25"/>
  <c r="G16" i="25"/>
  <c r="M20" i="25"/>
  <c r="K20" i="25"/>
  <c r="I20" i="25"/>
  <c r="G20" i="25"/>
  <c r="M17" i="25"/>
  <c r="K17" i="25"/>
  <c r="I17" i="25"/>
  <c r="G17" i="25"/>
  <c r="M11" i="25"/>
  <c r="K11" i="25"/>
  <c r="I11" i="25"/>
  <c r="G11" i="25"/>
  <c r="M7" i="25"/>
  <c r="K7" i="25"/>
  <c r="I7" i="25"/>
  <c r="G7" i="25"/>
  <c r="M14" i="25"/>
  <c r="K14" i="25"/>
  <c r="I14" i="25"/>
  <c r="G14" i="25"/>
  <c r="M9" i="25"/>
  <c r="K9" i="25"/>
  <c r="I9" i="25"/>
  <c r="G9" i="25"/>
  <c r="M12" i="25"/>
  <c r="K12" i="25"/>
  <c r="I12" i="25"/>
  <c r="G12" i="25"/>
  <c r="M6" i="25"/>
  <c r="K6" i="25"/>
  <c r="I6" i="25"/>
  <c r="G6" i="25"/>
  <c r="M5" i="25"/>
  <c r="K5" i="25"/>
  <c r="I5" i="25"/>
  <c r="G5" i="25"/>
  <c r="M4" i="25"/>
  <c r="K4" i="25"/>
  <c r="I4" i="25"/>
  <c r="G4" i="25"/>
  <c r="M3" i="25"/>
  <c r="K3" i="25"/>
  <c r="I3" i="25"/>
  <c r="G3" i="25"/>
  <c r="M18" i="25"/>
  <c r="K18" i="25"/>
  <c r="I18" i="25"/>
  <c r="G18" i="25"/>
  <c r="G8" i="24"/>
  <c r="I8" i="24"/>
  <c r="K8" i="24"/>
  <c r="M8" i="24"/>
  <c r="N8" i="24" l="1"/>
  <c r="N36" i="25"/>
  <c r="N18" i="25"/>
  <c r="N5" i="25"/>
  <c r="N12" i="25"/>
  <c r="N7" i="25"/>
  <c r="N42" i="25"/>
  <c r="N53" i="25"/>
  <c r="N47" i="25"/>
  <c r="N48" i="25"/>
  <c r="N51" i="25"/>
  <c r="N50" i="25"/>
  <c r="N57" i="25"/>
  <c r="N41" i="25"/>
  <c r="N16" i="25"/>
  <c r="N30" i="25"/>
  <c r="N33" i="25"/>
  <c r="N29" i="25"/>
  <c r="N38" i="25"/>
  <c r="N39" i="25"/>
  <c r="N40" i="25"/>
  <c r="N56" i="25"/>
  <c r="N52" i="25"/>
  <c r="N60" i="25"/>
  <c r="N46" i="25"/>
  <c r="N58" i="25"/>
  <c r="N55" i="25"/>
  <c r="N49" i="25"/>
  <c r="N17" i="25"/>
  <c r="N22" i="25"/>
  <c r="N26" i="25"/>
  <c r="N25" i="25"/>
  <c r="N35" i="25"/>
  <c r="N54" i="25"/>
  <c r="N59" i="25"/>
  <c r="N10" i="25"/>
  <c r="N31" i="25"/>
  <c r="N15" i="25"/>
  <c r="N21" i="25"/>
  <c r="N24" i="25"/>
  <c r="N37" i="25"/>
  <c r="N43" i="25"/>
  <c r="N3" i="25"/>
  <c r="N4" i="25"/>
  <c r="N9" i="25"/>
  <c r="N11" i="25"/>
  <c r="N23" i="25"/>
  <c r="N19" i="25"/>
  <c r="N27" i="25"/>
  <c r="N28" i="25"/>
  <c r="N34" i="25"/>
  <c r="N45" i="25"/>
  <c r="N6" i="25"/>
  <c r="N44" i="25"/>
  <c r="N14" i="25"/>
  <c r="N20" i="25"/>
  <c r="N32" i="25"/>
  <c r="N8" i="25"/>
  <c r="N13" i="25"/>
  <c r="P20" i="25" l="1"/>
  <c r="P52" i="25"/>
  <c r="P28" i="25"/>
  <c r="P46" i="25"/>
  <c r="P26" i="25"/>
  <c r="P36" i="25"/>
  <c r="P45" i="25"/>
  <c r="P32" i="25"/>
  <c r="P5" i="25"/>
  <c r="P24" i="25"/>
  <c r="P43" i="25"/>
  <c r="P17" i="25"/>
  <c r="P13" i="25"/>
  <c r="P27" i="25"/>
  <c r="P38" i="25"/>
  <c r="P54" i="25"/>
  <c r="P55" i="25"/>
  <c r="P41" i="25"/>
  <c r="P9" i="25"/>
  <c r="P31" i="25"/>
  <c r="P44" i="25"/>
  <c r="P39" i="25"/>
  <c r="P8" i="25"/>
  <c r="P57" i="25"/>
  <c r="P37" i="25"/>
  <c r="P30" i="25"/>
  <c r="P48" i="25"/>
  <c r="P51" i="25"/>
  <c r="P40" i="25"/>
  <c r="P14" i="25"/>
  <c r="P42" i="25"/>
  <c r="P7" i="25"/>
  <c r="P53" i="25"/>
  <c r="P16" i="25"/>
  <c r="P15" i="25"/>
  <c r="P60" i="25"/>
  <c r="P56" i="25"/>
  <c r="P33" i="25"/>
  <c r="P25" i="25"/>
  <c r="P29" i="25"/>
  <c r="P34" i="25"/>
  <c r="P18" i="25"/>
  <c r="P35" i="25"/>
  <c r="P12" i="25"/>
  <c r="P22" i="25"/>
  <c r="P19" i="25"/>
  <c r="P50" i="25"/>
  <c r="P4" i="25"/>
  <c r="P21" i="25"/>
  <c r="P10" i="25"/>
  <c r="P49" i="25"/>
  <c r="P23" i="25"/>
  <c r="P47" i="25"/>
  <c r="P58" i="25"/>
  <c r="P11" i="25"/>
  <c r="P6" i="25"/>
  <c r="P59" i="25"/>
  <c r="P3" i="25"/>
  <c r="M68" i="24" l="1"/>
  <c r="G23" i="24"/>
  <c r="I23" i="24"/>
  <c r="K23" i="24"/>
  <c r="M23" i="24"/>
  <c r="N23" i="24" l="1"/>
  <c r="K3" i="24"/>
  <c r="K4" i="24"/>
  <c r="K5" i="24"/>
  <c r="K6" i="24"/>
  <c r="K7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I3" i="24" l="1"/>
  <c r="I4" i="24"/>
  <c r="I5" i="24"/>
  <c r="I6" i="24"/>
  <c r="I7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2" i="24"/>
  <c r="G3" i="21"/>
  <c r="K2" i="24"/>
  <c r="M57" i="24" l="1"/>
  <c r="G3" i="24"/>
  <c r="G4" i="24"/>
  <c r="G5" i="24"/>
  <c r="G6" i="24"/>
  <c r="G7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M3" i="24" l="1"/>
  <c r="M4" i="24"/>
  <c r="M5" i="24"/>
  <c r="M6" i="24"/>
  <c r="M7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8" i="24"/>
  <c r="M59" i="24"/>
  <c r="M60" i="24"/>
  <c r="M61" i="24"/>
  <c r="M62" i="24"/>
  <c r="M63" i="24"/>
  <c r="M64" i="24"/>
  <c r="M65" i="24"/>
  <c r="M66" i="24"/>
  <c r="N66" i="24" s="1"/>
  <c r="M67" i="24"/>
  <c r="M2" i="24"/>
  <c r="N57" i="24"/>
  <c r="G2" i="24"/>
  <c r="N65" i="24" l="1"/>
  <c r="N2" i="24"/>
  <c r="N63" i="24"/>
  <c r="N59" i="24"/>
  <c r="N64" i="24"/>
  <c r="N67" i="24"/>
  <c r="N61" i="24"/>
  <c r="N62" i="24"/>
  <c r="N68" i="24"/>
  <c r="N60" i="24"/>
  <c r="N58" i="24"/>
  <c r="N3" i="24" l="1"/>
  <c r="N5" i="24"/>
  <c r="N7" i="24"/>
  <c r="N9" i="24"/>
  <c r="N11" i="24"/>
  <c r="N13" i="24"/>
  <c r="N15" i="24"/>
  <c r="N17" i="24"/>
  <c r="N19" i="24"/>
  <c r="N21" i="24"/>
  <c r="N25" i="24"/>
  <c r="N27" i="24"/>
  <c r="N29" i="24"/>
  <c r="N31" i="24"/>
  <c r="N33" i="24"/>
  <c r="N35" i="24"/>
  <c r="N37" i="24"/>
  <c r="N39" i="24"/>
  <c r="N41" i="24"/>
  <c r="N43" i="24"/>
  <c r="N45" i="24"/>
  <c r="N47" i="24"/>
  <c r="N49" i="24"/>
  <c r="N51" i="24"/>
  <c r="N53" i="24"/>
  <c r="N55" i="24"/>
  <c r="N4" i="24"/>
  <c r="N6" i="24"/>
  <c r="N10" i="24"/>
  <c r="N12" i="24"/>
  <c r="N14" i="24"/>
  <c r="N16" i="24"/>
  <c r="N18" i="24"/>
  <c r="N20" i="24"/>
  <c r="N22" i="24"/>
  <c r="N24" i="24"/>
  <c r="N26" i="24"/>
  <c r="N28" i="24"/>
  <c r="N30" i="24"/>
  <c r="N32" i="24"/>
  <c r="N34" i="24"/>
  <c r="N36" i="24"/>
  <c r="N38" i="24"/>
  <c r="N40" i="24"/>
  <c r="N42" i="24"/>
  <c r="N44" i="24"/>
  <c r="N46" i="24"/>
  <c r="N48" i="24"/>
  <c r="N50" i="24"/>
  <c r="N52" i="24"/>
  <c r="N54" i="24"/>
  <c r="G57" i="21"/>
  <c r="P8" i="24" l="1"/>
  <c r="P23" i="24"/>
  <c r="P67" i="24"/>
  <c r="P62" i="24"/>
  <c r="P66" i="24"/>
  <c r="P68" i="24"/>
  <c r="P58" i="24"/>
  <c r="P61" i="24"/>
  <c r="P46" i="24"/>
  <c r="P2" i="24"/>
  <c r="P57" i="24"/>
  <c r="P65" i="24"/>
  <c r="P63" i="24"/>
  <c r="P59" i="24"/>
  <c r="P60" i="24"/>
  <c r="P64" i="24"/>
  <c r="P48" i="24"/>
  <c r="P32" i="24"/>
  <c r="P53" i="24"/>
  <c r="P21" i="24"/>
  <c r="P14" i="24"/>
  <c r="P35" i="24"/>
  <c r="P3" i="24"/>
  <c r="P44" i="24"/>
  <c r="P12" i="24"/>
  <c r="P17" i="24"/>
  <c r="P42" i="24"/>
  <c r="P26" i="24"/>
  <c r="P10" i="24"/>
  <c r="P47" i="24"/>
  <c r="P31" i="24"/>
  <c r="P15" i="24"/>
  <c r="P16" i="24"/>
  <c r="P37" i="24"/>
  <c r="P5" i="24"/>
  <c r="P30" i="24"/>
  <c r="P51" i="24"/>
  <c r="P19" i="24"/>
  <c r="P28" i="24"/>
  <c r="P49" i="24"/>
  <c r="P33" i="24"/>
  <c r="P40" i="24"/>
  <c r="P24" i="24"/>
  <c r="P45" i="24"/>
  <c r="P29" i="24"/>
  <c r="P13" i="24"/>
  <c r="P54" i="24"/>
  <c r="P38" i="24"/>
  <c r="P22" i="24"/>
  <c r="P6" i="24"/>
  <c r="P43" i="24"/>
  <c r="P27" i="24"/>
  <c r="P11" i="24"/>
  <c r="P52" i="24"/>
  <c r="P36" i="24"/>
  <c r="P20" i="24"/>
  <c r="P4" i="24"/>
  <c r="P41" i="24"/>
  <c r="P25" i="24"/>
  <c r="P9" i="24"/>
  <c r="P50" i="24"/>
  <c r="P34" i="24"/>
  <c r="P18" i="24"/>
  <c r="P55" i="24"/>
  <c r="P39" i="24"/>
  <c r="P7" i="24"/>
  <c r="E57" i="21"/>
  <c r="I57" i="21"/>
  <c r="E3" i="23"/>
  <c r="L3" i="23" s="1"/>
  <c r="G3" i="23"/>
  <c r="I3" i="23"/>
  <c r="K3" i="23"/>
  <c r="E4" i="23"/>
  <c r="L4" i="23" s="1"/>
  <c r="G4" i="23"/>
  <c r="I4" i="23"/>
  <c r="K4" i="23"/>
  <c r="E5" i="23"/>
  <c r="G5" i="23"/>
  <c r="I5" i="23"/>
  <c r="K5" i="23"/>
  <c r="L5" i="23"/>
  <c r="E6" i="23"/>
  <c r="G6" i="23"/>
  <c r="I6" i="23"/>
  <c r="K6" i="23"/>
  <c r="L6" i="23"/>
  <c r="E7" i="23"/>
  <c r="L7" i="23" s="1"/>
  <c r="G7" i="23"/>
  <c r="I7" i="23"/>
  <c r="K7" i="23"/>
  <c r="E8" i="23"/>
  <c r="L8" i="23" s="1"/>
  <c r="G8" i="23"/>
  <c r="I8" i="23"/>
  <c r="K8" i="23"/>
  <c r="E9" i="23"/>
  <c r="G9" i="23"/>
  <c r="I9" i="23"/>
  <c r="K9" i="23"/>
  <c r="L9" i="23"/>
  <c r="E10" i="23"/>
  <c r="G10" i="23"/>
  <c r="I10" i="23"/>
  <c r="K10" i="23"/>
  <c r="L10" i="23"/>
  <c r="E11" i="23"/>
  <c r="L11" i="23" s="1"/>
  <c r="G11" i="23"/>
  <c r="I11" i="23"/>
  <c r="K11" i="23"/>
  <c r="E12" i="23"/>
  <c r="L12" i="23" s="1"/>
  <c r="G12" i="23"/>
  <c r="I12" i="23"/>
  <c r="K12" i="23"/>
  <c r="E13" i="23"/>
  <c r="G13" i="23"/>
  <c r="I13" i="23"/>
  <c r="K13" i="23"/>
  <c r="L13" i="23"/>
  <c r="E14" i="23"/>
  <c r="G14" i="23"/>
  <c r="I14" i="23"/>
  <c r="K14" i="23"/>
  <c r="L14" i="23"/>
  <c r="E15" i="23"/>
  <c r="L15" i="23" s="1"/>
  <c r="G15" i="23"/>
  <c r="I15" i="23"/>
  <c r="K15" i="23"/>
  <c r="E16" i="23"/>
  <c r="L16" i="23" s="1"/>
  <c r="G16" i="23"/>
  <c r="I16" i="23"/>
  <c r="K16" i="23"/>
  <c r="E17" i="23"/>
  <c r="G17" i="23"/>
  <c r="I17" i="23"/>
  <c r="K17" i="23"/>
  <c r="L17" i="23"/>
  <c r="E18" i="23"/>
  <c r="G18" i="23"/>
  <c r="I18" i="23"/>
  <c r="K18" i="23"/>
  <c r="L18" i="23"/>
  <c r="E19" i="23"/>
  <c r="L19" i="23" s="1"/>
  <c r="G19" i="23"/>
  <c r="I19" i="23"/>
  <c r="K19" i="23"/>
  <c r="E20" i="23"/>
  <c r="L20" i="23" s="1"/>
  <c r="G20" i="23"/>
  <c r="I20" i="23"/>
  <c r="K20" i="23"/>
  <c r="E21" i="23"/>
  <c r="G21" i="23"/>
  <c r="I21" i="23"/>
  <c r="K21" i="23"/>
  <c r="L21" i="23"/>
  <c r="E22" i="23"/>
  <c r="G22" i="23"/>
  <c r="I22" i="23"/>
  <c r="K22" i="23"/>
  <c r="L22" i="23"/>
  <c r="E23" i="23"/>
  <c r="L23" i="23" s="1"/>
  <c r="G23" i="23"/>
  <c r="I23" i="23"/>
  <c r="K23" i="23"/>
  <c r="E24" i="23"/>
  <c r="L24" i="23" s="1"/>
  <c r="G24" i="23"/>
  <c r="I24" i="23"/>
  <c r="K24" i="23"/>
  <c r="E25" i="23"/>
  <c r="G25" i="23"/>
  <c r="I25" i="23"/>
  <c r="K25" i="23"/>
  <c r="L25" i="23"/>
  <c r="E26" i="23"/>
  <c r="G26" i="23"/>
  <c r="I26" i="23"/>
  <c r="K26" i="23"/>
  <c r="L26" i="23"/>
  <c r="E27" i="23"/>
  <c r="L27" i="23" s="1"/>
  <c r="G27" i="23"/>
  <c r="I27" i="23"/>
  <c r="K27" i="23"/>
  <c r="E28" i="23"/>
  <c r="L28" i="23" s="1"/>
  <c r="G28" i="23"/>
  <c r="I28" i="23"/>
  <c r="K28" i="23"/>
  <c r="E29" i="23"/>
  <c r="G29" i="23"/>
  <c r="I29" i="23"/>
  <c r="K29" i="23"/>
  <c r="L29" i="23"/>
  <c r="E30" i="23"/>
  <c r="G30" i="23"/>
  <c r="I30" i="23"/>
  <c r="K30" i="23"/>
  <c r="L30" i="23"/>
  <c r="E31" i="23"/>
  <c r="L31" i="23" s="1"/>
  <c r="G31" i="23"/>
  <c r="I31" i="23"/>
  <c r="K31" i="23"/>
  <c r="E32" i="23"/>
  <c r="L32" i="23" s="1"/>
  <c r="G32" i="23"/>
  <c r="I32" i="23"/>
  <c r="K32" i="23"/>
  <c r="E33" i="23"/>
  <c r="G33" i="23"/>
  <c r="I33" i="23"/>
  <c r="K33" i="23"/>
  <c r="L33" i="23"/>
  <c r="E34" i="23"/>
  <c r="G34" i="23"/>
  <c r="I34" i="23"/>
  <c r="K34" i="23"/>
  <c r="L34" i="23"/>
  <c r="E35" i="23"/>
  <c r="L35" i="23" s="1"/>
  <c r="G35" i="23"/>
  <c r="I35" i="23"/>
  <c r="K35" i="23"/>
  <c r="E36" i="23"/>
  <c r="L36" i="23" s="1"/>
  <c r="G36" i="23"/>
  <c r="I36" i="23"/>
  <c r="K36" i="23"/>
  <c r="E37" i="23"/>
  <c r="G37" i="23"/>
  <c r="I37" i="23"/>
  <c r="K37" i="23"/>
  <c r="L37" i="23"/>
  <c r="E38" i="23"/>
  <c r="G38" i="23"/>
  <c r="I38" i="23"/>
  <c r="K38" i="23"/>
  <c r="L38" i="23"/>
  <c r="E39" i="23"/>
  <c r="L39" i="23" s="1"/>
  <c r="G39" i="23"/>
  <c r="I39" i="23"/>
  <c r="K39" i="23"/>
  <c r="E40" i="23"/>
  <c r="L40" i="23" s="1"/>
  <c r="G40" i="23"/>
  <c r="I40" i="23"/>
  <c r="K40" i="23"/>
  <c r="E41" i="23"/>
  <c r="G41" i="23"/>
  <c r="I41" i="23"/>
  <c r="K41" i="23"/>
  <c r="L41" i="23"/>
  <c r="E42" i="23"/>
  <c r="G42" i="23"/>
  <c r="I42" i="23"/>
  <c r="K42" i="23"/>
  <c r="L42" i="23"/>
  <c r="E43" i="23"/>
  <c r="L43" i="23" s="1"/>
  <c r="G43" i="23"/>
  <c r="I43" i="23"/>
  <c r="K43" i="23"/>
  <c r="E44" i="23"/>
  <c r="L44" i="23" s="1"/>
  <c r="G44" i="23"/>
  <c r="I44" i="23"/>
  <c r="K44" i="23"/>
  <c r="E45" i="23"/>
  <c r="G45" i="23"/>
  <c r="I45" i="23"/>
  <c r="K45" i="23"/>
  <c r="L45" i="23"/>
  <c r="E46" i="23"/>
  <c r="G46" i="23"/>
  <c r="I46" i="23"/>
  <c r="K46" i="23"/>
  <c r="L46" i="23"/>
  <c r="E47" i="23"/>
  <c r="L47" i="23" s="1"/>
  <c r="N47" i="23" s="1"/>
  <c r="G47" i="23"/>
  <c r="I47" i="23"/>
  <c r="K47" i="23"/>
  <c r="E48" i="23"/>
  <c r="L48" i="23" s="1"/>
  <c r="G48" i="23"/>
  <c r="I48" i="23"/>
  <c r="K48" i="23"/>
  <c r="E49" i="23"/>
  <c r="G49" i="23"/>
  <c r="I49" i="23"/>
  <c r="K49" i="23"/>
  <c r="L49" i="23"/>
  <c r="E50" i="23"/>
  <c r="G50" i="23"/>
  <c r="I50" i="23"/>
  <c r="K50" i="23"/>
  <c r="L50" i="23"/>
  <c r="E51" i="23"/>
  <c r="L51" i="23" s="1"/>
  <c r="G51" i="23"/>
  <c r="I51" i="23"/>
  <c r="K51" i="23"/>
  <c r="E52" i="23"/>
  <c r="L52" i="23" s="1"/>
  <c r="G52" i="23"/>
  <c r="I52" i="23"/>
  <c r="K52" i="23"/>
  <c r="E53" i="23"/>
  <c r="G53" i="23"/>
  <c r="I53" i="23"/>
  <c r="K53" i="23"/>
  <c r="L53" i="23"/>
  <c r="E54" i="23"/>
  <c r="G54" i="23"/>
  <c r="I54" i="23"/>
  <c r="K54" i="23"/>
  <c r="L54" i="23"/>
  <c r="E55" i="23"/>
  <c r="L55" i="23" s="1"/>
  <c r="G55" i="23"/>
  <c r="I55" i="23"/>
  <c r="K55" i="23"/>
  <c r="E56" i="23"/>
  <c r="L56" i="23" s="1"/>
  <c r="N56" i="23" s="1"/>
  <c r="G56" i="23"/>
  <c r="I56" i="23"/>
  <c r="K56" i="23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L55" i="21" s="1"/>
  <c r="G56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K3" i="21"/>
  <c r="I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3" i="21"/>
  <c r="N41" i="23" l="1"/>
  <c r="N31" i="23"/>
  <c r="N24" i="23"/>
  <c r="N9" i="23"/>
  <c r="N52" i="23"/>
  <c r="N43" i="23"/>
  <c r="N36" i="23"/>
  <c r="N27" i="23"/>
  <c r="N21" i="23"/>
  <c r="N20" i="23"/>
  <c r="N11" i="23"/>
  <c r="N5" i="23"/>
  <c r="N4" i="23"/>
  <c r="N55" i="23"/>
  <c r="N49" i="23"/>
  <c r="N48" i="23"/>
  <c r="N39" i="23"/>
  <c r="N33" i="23"/>
  <c r="N32" i="23"/>
  <c r="N23" i="23"/>
  <c r="N17" i="23"/>
  <c r="N16" i="23"/>
  <c r="N7" i="23"/>
  <c r="N15" i="23"/>
  <c r="N40" i="23"/>
  <c r="N25" i="23"/>
  <c r="N8" i="23"/>
  <c r="N53" i="23"/>
  <c r="N37" i="23"/>
  <c r="N51" i="23"/>
  <c r="N45" i="23"/>
  <c r="N44" i="23"/>
  <c r="N35" i="23"/>
  <c r="N29" i="23"/>
  <c r="N28" i="23"/>
  <c r="N19" i="23"/>
  <c r="N13" i="23"/>
  <c r="N12" i="23"/>
  <c r="N3" i="23"/>
  <c r="N14" i="23"/>
  <c r="N18" i="23"/>
  <c r="N22" i="23"/>
  <c r="N50" i="23"/>
  <c r="N54" i="23"/>
  <c r="N6" i="23"/>
  <c r="N10" i="23"/>
  <c r="N26" i="23"/>
  <c r="N30" i="23"/>
  <c r="N34" i="23"/>
  <c r="N38" i="23"/>
  <c r="N42" i="23"/>
  <c r="N46" i="23"/>
  <c r="L7" i="21"/>
  <c r="L31" i="21"/>
  <c r="L3" i="21"/>
  <c r="L11" i="21"/>
  <c r="L15" i="21"/>
  <c r="L19" i="21"/>
  <c r="L23" i="21"/>
  <c r="L27" i="21"/>
  <c r="L35" i="21"/>
  <c r="L39" i="21"/>
  <c r="L43" i="21"/>
  <c r="L47" i="21"/>
  <c r="L51" i="21"/>
  <c r="L56" i="21"/>
  <c r="L16" i="21"/>
  <c r="L24" i="21"/>
  <c r="L28" i="21"/>
  <c r="L48" i="21"/>
  <c r="L4" i="21"/>
  <c r="L8" i="21"/>
  <c r="L12" i="21"/>
  <c r="L20" i="21"/>
  <c r="L32" i="21"/>
  <c r="L36" i="21"/>
  <c r="L40" i="21"/>
  <c r="L44" i="21"/>
  <c r="L52" i="21"/>
  <c r="L53" i="21"/>
  <c r="L6" i="21"/>
  <c r="L10" i="21"/>
  <c r="L14" i="21"/>
  <c r="L18" i="21"/>
  <c r="L22" i="21"/>
  <c r="L26" i="21"/>
  <c r="L30" i="21"/>
  <c r="L34" i="21"/>
  <c r="L38" i="21"/>
  <c r="L42" i="21"/>
  <c r="L46" i="21"/>
  <c r="L50" i="21"/>
  <c r="L54" i="21"/>
  <c r="L5" i="21"/>
  <c r="L9" i="21"/>
  <c r="L13" i="21"/>
  <c r="L17" i="21"/>
  <c r="L21" i="21"/>
  <c r="L25" i="21"/>
  <c r="L29" i="21"/>
  <c r="L33" i="21"/>
  <c r="L37" i="21"/>
  <c r="L41" i="21"/>
  <c r="L45" i="21"/>
  <c r="L49" i="21"/>
  <c r="L60" i="19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7" i="20"/>
  <c r="K46" i="20"/>
  <c r="K48" i="20"/>
  <c r="K49" i="20"/>
  <c r="K50" i="20"/>
  <c r="K51" i="20"/>
  <c r="K52" i="20"/>
  <c r="K53" i="20"/>
  <c r="K54" i="20"/>
  <c r="K55" i="20"/>
  <c r="K31" i="20"/>
  <c r="K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7" i="20"/>
  <c r="I46" i="20"/>
  <c r="I48" i="20"/>
  <c r="I49" i="20"/>
  <c r="I50" i="20"/>
  <c r="I51" i="20"/>
  <c r="I52" i="20"/>
  <c r="I53" i="20"/>
  <c r="I54" i="20"/>
  <c r="I55" i="20"/>
  <c r="I31" i="20"/>
  <c r="I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7" i="20"/>
  <c r="G46" i="20"/>
  <c r="G48" i="20"/>
  <c r="G49" i="20"/>
  <c r="G50" i="20"/>
  <c r="G51" i="20"/>
  <c r="G52" i="20"/>
  <c r="G53" i="20"/>
  <c r="G54" i="20"/>
  <c r="G55" i="20"/>
  <c r="G31" i="20"/>
  <c r="G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7" i="20"/>
  <c r="E46" i="20"/>
  <c r="E48" i="20"/>
  <c r="E49" i="20"/>
  <c r="E50" i="20"/>
  <c r="E51" i="20"/>
  <c r="E52" i="20"/>
  <c r="E53" i="20"/>
  <c r="E54" i="20"/>
  <c r="E55" i="20"/>
  <c r="E31" i="20"/>
  <c r="E3" i="20"/>
  <c r="N4" i="21" l="1"/>
  <c r="N10" i="21"/>
  <c r="N18" i="21"/>
  <c r="N26" i="21"/>
  <c r="N34" i="21"/>
  <c r="N42" i="21"/>
  <c r="N50" i="21"/>
  <c r="N12" i="21"/>
  <c r="N11" i="21"/>
  <c r="N19" i="21"/>
  <c r="N27" i="21"/>
  <c r="N35" i="21"/>
  <c r="N43" i="21"/>
  <c r="N51" i="21"/>
  <c r="N20" i="21"/>
  <c r="N28" i="21"/>
  <c r="N36" i="21"/>
  <c r="N44" i="21"/>
  <c r="N52" i="21"/>
  <c r="N5" i="21"/>
  <c r="N13" i="21"/>
  <c r="N21" i="21"/>
  <c r="N29" i="21"/>
  <c r="N37" i="21"/>
  <c r="N45" i="21"/>
  <c r="N53" i="21"/>
  <c r="N6" i="21"/>
  <c r="N14" i="21"/>
  <c r="N22" i="21"/>
  <c r="N30" i="21"/>
  <c r="N38" i="21"/>
  <c r="N46" i="21"/>
  <c r="N54" i="21"/>
  <c r="N7" i="21"/>
  <c r="N15" i="21"/>
  <c r="N23" i="21"/>
  <c r="N31" i="21"/>
  <c r="N39" i="21"/>
  <c r="N47" i="21"/>
  <c r="N55" i="21"/>
  <c r="N8" i="21"/>
  <c r="N16" i="21"/>
  <c r="N24" i="21"/>
  <c r="N32" i="21"/>
  <c r="N40" i="21"/>
  <c r="N48" i="21"/>
  <c r="N56" i="21"/>
  <c r="N9" i="21"/>
  <c r="N17" i="21"/>
  <c r="N25" i="21"/>
  <c r="N33" i="21"/>
  <c r="N41" i="21"/>
  <c r="N49" i="21"/>
  <c r="N3" i="21"/>
  <c r="L31" i="20"/>
  <c r="L34" i="20" l="1"/>
  <c r="E22" i="19"/>
  <c r="G22" i="19"/>
  <c r="I22" i="19"/>
  <c r="K22" i="19"/>
  <c r="E23" i="19"/>
  <c r="G23" i="19"/>
  <c r="I23" i="19"/>
  <c r="K23" i="19"/>
  <c r="L22" i="19" l="1"/>
  <c r="L39" i="20"/>
  <c r="L3" i="20"/>
  <c r="L7" i="20"/>
  <c r="L51" i="20"/>
  <c r="L4" i="20"/>
  <c r="L38" i="20"/>
  <c r="L37" i="20"/>
  <c r="L41" i="20"/>
  <c r="L45" i="20"/>
  <c r="L50" i="20"/>
  <c r="L55" i="20"/>
  <c r="L49" i="20"/>
  <c r="L44" i="20"/>
  <c r="L54" i="20"/>
  <c r="L16" i="20"/>
  <c r="L28" i="20"/>
  <c r="L8" i="20"/>
  <c r="L9" i="20"/>
  <c r="L14" i="20"/>
  <c r="L13" i="20"/>
  <c r="L17" i="20"/>
  <c r="L20" i="20"/>
  <c r="L22" i="20"/>
  <c r="L25" i="20"/>
  <c r="L30" i="20"/>
  <c r="L29" i="20"/>
  <c r="L33" i="20"/>
  <c r="L36" i="20"/>
  <c r="L40" i="20"/>
  <c r="L43" i="20"/>
  <c r="L48" i="20"/>
  <c r="L5" i="20"/>
  <c r="L11" i="20"/>
  <c r="L21" i="20"/>
  <c r="L24" i="20"/>
  <c r="L42" i="20"/>
  <c r="L53" i="20"/>
  <c r="L10" i="20"/>
  <c r="L15" i="20"/>
  <c r="L23" i="20"/>
  <c r="L26" i="20"/>
  <c r="L47" i="20"/>
  <c r="L46" i="20"/>
  <c r="L35" i="20"/>
  <c r="N35" i="20" s="1"/>
  <c r="L18" i="20"/>
  <c r="L6" i="20"/>
  <c r="L12" i="20"/>
  <c r="L19" i="20"/>
  <c r="L27" i="20"/>
  <c r="L32" i="20"/>
  <c r="L52" i="20"/>
  <c r="L2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61" i="19"/>
  <c r="K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61" i="19"/>
  <c r="I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61" i="19"/>
  <c r="G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61" i="19"/>
  <c r="E3" i="19"/>
  <c r="N13" i="20" l="1"/>
  <c r="N52" i="20"/>
  <c r="N12" i="20"/>
  <c r="N15" i="20"/>
  <c r="N48" i="20"/>
  <c r="N22" i="20"/>
  <c r="N16" i="20"/>
  <c r="N37" i="20"/>
  <c r="N6" i="20"/>
  <c r="N10" i="20"/>
  <c r="N43" i="20"/>
  <c r="N20" i="20"/>
  <c r="N54" i="20"/>
  <c r="N38" i="20"/>
  <c r="N18" i="20"/>
  <c r="N53" i="20"/>
  <c r="N40" i="20"/>
  <c r="N17" i="20"/>
  <c r="N44" i="20"/>
  <c r="N4" i="20"/>
  <c r="N42" i="20"/>
  <c r="N51" i="20"/>
  <c r="N46" i="20"/>
  <c r="N33" i="20"/>
  <c r="N55" i="20"/>
  <c r="N32" i="20"/>
  <c r="N29" i="20"/>
  <c r="N27" i="20"/>
  <c r="N11" i="20"/>
  <c r="N8" i="20"/>
  <c r="N39" i="20"/>
  <c r="N36" i="20"/>
  <c r="N49" i="20"/>
  <c r="N24" i="20"/>
  <c r="N14" i="20"/>
  <c r="N7" i="20"/>
  <c r="N47" i="20"/>
  <c r="N21" i="20"/>
  <c r="N9" i="20"/>
  <c r="N50" i="20"/>
  <c r="N3" i="20"/>
  <c r="N31" i="20"/>
  <c r="N26" i="20"/>
  <c r="N30" i="20"/>
  <c r="N45" i="20"/>
  <c r="N19" i="20"/>
  <c r="N23" i="20"/>
  <c r="N5" i="20"/>
  <c r="N25" i="20"/>
  <c r="N28" i="20"/>
  <c r="N41" i="20"/>
  <c r="N34" i="20"/>
  <c r="L56" i="19"/>
  <c r="L55" i="19"/>
  <c r="L61" i="19"/>
  <c r="L58" i="19"/>
  <c r="L57" i="19"/>
  <c r="L54" i="19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L3" i="19"/>
  <c r="N23" i="19" l="1"/>
  <c r="N22" i="19"/>
  <c r="N3" i="19"/>
  <c r="N11" i="19"/>
  <c r="N19" i="19"/>
  <c r="N6" i="19"/>
  <c r="N43" i="19"/>
  <c r="N4" i="19"/>
  <c r="N37" i="19"/>
  <c r="N35" i="19"/>
  <c r="N56" i="19"/>
  <c r="N20" i="19"/>
  <c r="N44" i="19"/>
  <c r="N5" i="19"/>
  <c r="N21" i="19"/>
  <c r="N29" i="19"/>
  <c r="N45" i="19"/>
  <c r="N53" i="19"/>
  <c r="N14" i="19"/>
  <c r="N30" i="19"/>
  <c r="N46" i="19"/>
  <c r="N7" i="19"/>
  <c r="N39" i="19"/>
  <c r="N57" i="19"/>
  <c r="N16" i="19"/>
  <c r="N32" i="19"/>
  <c r="N48" i="19"/>
  <c r="N61" i="19"/>
  <c r="N17" i="19"/>
  <c r="N25" i="19"/>
  <c r="N33" i="19"/>
  <c r="N41" i="19"/>
  <c r="N49" i="19"/>
  <c r="N58" i="19"/>
  <c r="N27" i="19"/>
  <c r="N51" i="19"/>
  <c r="N12" i="19"/>
  <c r="N28" i="19"/>
  <c r="N36" i="19"/>
  <c r="N52" i="19"/>
  <c r="N13" i="19"/>
  <c r="N38" i="19"/>
  <c r="N54" i="19"/>
  <c r="N15" i="19"/>
  <c r="N31" i="19"/>
  <c r="N47" i="19"/>
  <c r="N8" i="19"/>
  <c r="N24" i="19"/>
  <c r="N40" i="19"/>
  <c r="N9" i="19"/>
  <c r="N10" i="19"/>
  <c r="N18" i="19"/>
  <c r="N26" i="19"/>
  <c r="N34" i="19"/>
  <c r="N42" i="19"/>
  <c r="N50" i="19"/>
  <c r="N55" i="19"/>
  <c r="K28" i="18"/>
  <c r="I28" i="18"/>
  <c r="G28" i="18"/>
  <c r="E28" i="18" l="1"/>
  <c r="L28" i="18" s="1"/>
  <c r="E3" i="18" l="1"/>
  <c r="G3" i="18"/>
  <c r="I3" i="18"/>
  <c r="K3" i="18"/>
  <c r="E4" i="18"/>
  <c r="G4" i="18"/>
  <c r="I4" i="18"/>
  <c r="K4" i="18"/>
  <c r="E5" i="18"/>
  <c r="G5" i="18"/>
  <c r="I5" i="18"/>
  <c r="K5" i="18"/>
  <c r="E6" i="18"/>
  <c r="G6" i="18"/>
  <c r="I6" i="18"/>
  <c r="K6" i="18"/>
  <c r="E7" i="18"/>
  <c r="G7" i="18"/>
  <c r="I7" i="18"/>
  <c r="K7" i="18"/>
  <c r="E8" i="18"/>
  <c r="G8" i="18"/>
  <c r="I8" i="18"/>
  <c r="K8" i="18"/>
  <c r="E9" i="18"/>
  <c r="G9" i="18"/>
  <c r="I9" i="18"/>
  <c r="K9" i="18"/>
  <c r="E10" i="18"/>
  <c r="G10" i="18"/>
  <c r="I10" i="18"/>
  <c r="K10" i="18"/>
  <c r="E11" i="18"/>
  <c r="G11" i="18"/>
  <c r="I11" i="18"/>
  <c r="K11" i="18"/>
  <c r="E12" i="18"/>
  <c r="G12" i="18"/>
  <c r="I12" i="18"/>
  <c r="K12" i="18"/>
  <c r="E13" i="18"/>
  <c r="G13" i="18"/>
  <c r="I13" i="18"/>
  <c r="K13" i="18"/>
  <c r="E14" i="18"/>
  <c r="G14" i="18"/>
  <c r="I14" i="18"/>
  <c r="K14" i="18"/>
  <c r="E15" i="18"/>
  <c r="G15" i="18"/>
  <c r="I15" i="18"/>
  <c r="K15" i="18"/>
  <c r="E16" i="18"/>
  <c r="G16" i="18"/>
  <c r="I16" i="18"/>
  <c r="K16" i="18"/>
  <c r="E17" i="18"/>
  <c r="G17" i="18"/>
  <c r="I17" i="18"/>
  <c r="K17" i="18"/>
  <c r="E18" i="18"/>
  <c r="G18" i="18"/>
  <c r="I18" i="18"/>
  <c r="K18" i="18"/>
  <c r="E19" i="18"/>
  <c r="G19" i="18"/>
  <c r="I19" i="18"/>
  <c r="K19" i="18"/>
  <c r="E20" i="18"/>
  <c r="G20" i="18"/>
  <c r="I20" i="18"/>
  <c r="K20" i="18"/>
  <c r="E21" i="18"/>
  <c r="G21" i="18"/>
  <c r="I21" i="18"/>
  <c r="K21" i="18"/>
  <c r="E22" i="18"/>
  <c r="G22" i="18"/>
  <c r="I22" i="18"/>
  <c r="K22" i="18"/>
  <c r="E23" i="18"/>
  <c r="G23" i="18"/>
  <c r="I23" i="18"/>
  <c r="K23" i="18"/>
  <c r="E24" i="18"/>
  <c r="G24" i="18"/>
  <c r="I24" i="18"/>
  <c r="K24" i="18"/>
  <c r="E25" i="18"/>
  <c r="G25" i="18"/>
  <c r="I25" i="18"/>
  <c r="K25" i="18"/>
  <c r="E26" i="18"/>
  <c r="G26" i="18"/>
  <c r="I26" i="18"/>
  <c r="K26" i="18"/>
  <c r="E27" i="18"/>
  <c r="G27" i="18"/>
  <c r="I27" i="18"/>
  <c r="K27" i="18"/>
  <c r="E29" i="18"/>
  <c r="G29" i="18"/>
  <c r="I29" i="18"/>
  <c r="K29" i="18"/>
  <c r="E30" i="18"/>
  <c r="G30" i="18"/>
  <c r="I30" i="18"/>
  <c r="K30" i="18"/>
  <c r="E31" i="18"/>
  <c r="G31" i="18"/>
  <c r="I31" i="18"/>
  <c r="K31" i="18"/>
  <c r="E32" i="18"/>
  <c r="G32" i="18"/>
  <c r="I32" i="18"/>
  <c r="K32" i="18"/>
  <c r="E33" i="18"/>
  <c r="G33" i="18"/>
  <c r="I33" i="18"/>
  <c r="K33" i="18"/>
  <c r="E34" i="18"/>
  <c r="G34" i="18"/>
  <c r="I34" i="18"/>
  <c r="K34" i="18"/>
  <c r="E35" i="18"/>
  <c r="G35" i="18"/>
  <c r="I35" i="18"/>
  <c r="K35" i="18"/>
  <c r="E36" i="18"/>
  <c r="G36" i="18"/>
  <c r="I36" i="18"/>
  <c r="K36" i="18"/>
  <c r="E37" i="18"/>
  <c r="G37" i="18"/>
  <c r="I37" i="18"/>
  <c r="K37" i="18"/>
  <c r="E38" i="18"/>
  <c r="G38" i="18"/>
  <c r="I38" i="18"/>
  <c r="K38" i="18"/>
  <c r="E39" i="18"/>
  <c r="G39" i="18"/>
  <c r="I39" i="18"/>
  <c r="K39" i="18"/>
  <c r="E41" i="18"/>
  <c r="G41" i="18"/>
  <c r="I41" i="18"/>
  <c r="K41" i="18"/>
  <c r="E40" i="18"/>
  <c r="G40" i="18"/>
  <c r="I40" i="18"/>
  <c r="K40" i="18"/>
  <c r="E42" i="18"/>
  <c r="G42" i="18"/>
  <c r="I42" i="18"/>
  <c r="K42" i="18"/>
  <c r="E43" i="18"/>
  <c r="G43" i="18"/>
  <c r="I43" i="18"/>
  <c r="K43" i="18"/>
  <c r="E44" i="18"/>
  <c r="G44" i="18"/>
  <c r="I44" i="18"/>
  <c r="K44" i="18"/>
  <c r="E45" i="18"/>
  <c r="G45" i="18"/>
  <c r="I45" i="18"/>
  <c r="K45" i="18"/>
  <c r="E46" i="18"/>
  <c r="G46" i="18"/>
  <c r="I46" i="18"/>
  <c r="K46" i="18"/>
  <c r="E47" i="18"/>
  <c r="G47" i="18"/>
  <c r="I47" i="18"/>
  <c r="K47" i="18"/>
  <c r="E48" i="18"/>
  <c r="G48" i="18"/>
  <c r="I48" i="18"/>
  <c r="K48" i="18"/>
  <c r="E49" i="18"/>
  <c r="G49" i="18"/>
  <c r="I49" i="18"/>
  <c r="K49" i="18"/>
  <c r="E50" i="18"/>
  <c r="G50" i="18"/>
  <c r="I50" i="18"/>
  <c r="K50" i="18"/>
  <c r="E51" i="18"/>
  <c r="G51" i="18"/>
  <c r="I51" i="18"/>
  <c r="K51" i="18"/>
  <c r="E52" i="18"/>
  <c r="G52" i="18"/>
  <c r="I52" i="18"/>
  <c r="K52" i="18"/>
  <c r="E53" i="18"/>
  <c r="G53" i="18"/>
  <c r="I53" i="18"/>
  <c r="K53" i="18"/>
  <c r="E54" i="18"/>
  <c r="G54" i="18"/>
  <c r="I54" i="18"/>
  <c r="K54" i="18"/>
  <c r="E55" i="18"/>
  <c r="G55" i="18"/>
  <c r="I55" i="18"/>
  <c r="K55" i="18"/>
  <c r="L35" i="18" l="1"/>
  <c r="L6" i="18"/>
  <c r="L39" i="18"/>
  <c r="L37" i="18"/>
  <c r="L3" i="18"/>
  <c r="L33" i="18"/>
  <c r="L54" i="18"/>
  <c r="L21" i="18"/>
  <c r="L13" i="18"/>
  <c r="L31" i="18"/>
  <c r="L26" i="18"/>
  <c r="L46" i="18"/>
  <c r="L42" i="18"/>
  <c r="L30" i="18"/>
  <c r="L25" i="18"/>
  <c r="L9" i="18"/>
  <c r="L32" i="18"/>
  <c r="L29" i="18"/>
  <c r="L52" i="18"/>
  <c r="L48" i="18"/>
  <c r="L44" i="18"/>
  <c r="L41" i="18"/>
  <c r="L24" i="18"/>
  <c r="L22" i="18"/>
  <c r="L20" i="18"/>
  <c r="L18" i="18"/>
  <c r="L16" i="18"/>
  <c r="L14" i="18"/>
  <c r="L12" i="18"/>
  <c r="L10" i="18"/>
  <c r="L8" i="18"/>
  <c r="L36" i="18"/>
  <c r="L4" i="18"/>
  <c r="L27" i="18"/>
  <c r="L55" i="18"/>
  <c r="L53" i="18"/>
  <c r="L51" i="18"/>
  <c r="L49" i="18"/>
  <c r="L47" i="18"/>
  <c r="L45" i="18"/>
  <c r="L43" i="18"/>
  <c r="L40" i="18"/>
  <c r="L23" i="18"/>
  <c r="L19" i="18"/>
  <c r="L15" i="18"/>
  <c r="L11" i="18"/>
  <c r="L7" i="18"/>
  <c r="L50" i="18"/>
  <c r="L17" i="18"/>
  <c r="L38" i="18"/>
  <c r="L5" i="18"/>
  <c r="L34" i="18"/>
  <c r="E33" i="16"/>
  <c r="F33" i="16"/>
  <c r="G33" i="16"/>
  <c r="N54" i="18" l="1"/>
  <c r="N5" i="18"/>
  <c r="N28" i="18"/>
  <c r="N51" i="18"/>
  <c r="N52" i="18"/>
  <c r="N42" i="18"/>
  <c r="N50" i="18"/>
  <c r="N53" i="18"/>
  <c r="N43" i="18"/>
  <c r="N3" i="18"/>
  <c r="N14" i="18"/>
  <c r="N49" i="18"/>
  <c r="N55" i="18"/>
  <c r="N25" i="18"/>
  <c r="N47" i="18"/>
  <c r="N30" i="18"/>
  <c r="N29" i="18"/>
  <c r="N35" i="18"/>
  <c r="N10" i="18"/>
  <c r="N31" i="18"/>
  <c r="N7" i="18"/>
  <c r="N44" i="18"/>
  <c r="N45" i="18"/>
  <c r="N8" i="18"/>
  <c r="N32" i="18"/>
  <c r="N6" i="18"/>
  <c r="N22" i="18"/>
  <c r="N24" i="18"/>
  <c r="N13" i="18"/>
  <c r="N16" i="18"/>
  <c r="N21" i="18"/>
  <c r="N15" i="18"/>
  <c r="N23" i="18"/>
  <c r="N39" i="18"/>
  <c r="N41" i="18"/>
  <c r="N17" i="18"/>
  <c r="N40" i="18"/>
  <c r="N26" i="18"/>
  <c r="N34" i="18"/>
  <c r="N9" i="18"/>
  <c r="N46" i="18"/>
  <c r="N19" i="18"/>
  <c r="N12" i="18"/>
  <c r="N38" i="18"/>
  <c r="N4" i="18"/>
  <c r="N20" i="18"/>
  <c r="N33" i="18"/>
  <c r="N18" i="18"/>
  <c r="N36" i="18"/>
  <c r="N11" i="18"/>
  <c r="N48" i="18"/>
  <c r="N37" i="18"/>
  <c r="N27" i="18"/>
  <c r="D33" i="16"/>
  <c r="C33" i="16"/>
  <c r="F21" i="16"/>
  <c r="F18" i="16" l="1"/>
  <c r="F15" i="16" l="1"/>
  <c r="F12" i="16" l="1"/>
  <c r="F9" i="16"/>
  <c r="F6" i="16"/>
  <c r="F3" i="16"/>
  <c r="K46" i="15" l="1"/>
  <c r="I46" i="15"/>
  <c r="G46" i="15"/>
  <c r="L46" i="15" s="1"/>
  <c r="E46" i="15"/>
  <c r="K45" i="15"/>
  <c r="I45" i="15"/>
  <c r="G45" i="15"/>
  <c r="E45" i="15"/>
  <c r="L45" i="15" s="1"/>
  <c r="K44" i="15"/>
  <c r="I44" i="15"/>
  <c r="G44" i="15"/>
  <c r="E44" i="15"/>
  <c r="L44" i="15" s="1"/>
  <c r="K43" i="15"/>
  <c r="L43" i="15" s="1"/>
  <c r="I43" i="15"/>
  <c r="G43" i="15"/>
  <c r="E43" i="15"/>
  <c r="K42" i="15"/>
  <c r="I42" i="15"/>
  <c r="G42" i="15"/>
  <c r="L42" i="15" s="1"/>
  <c r="E42" i="15"/>
  <c r="K41" i="15"/>
  <c r="I41" i="15"/>
  <c r="G41" i="15"/>
  <c r="E41" i="15"/>
  <c r="L41" i="15" s="1"/>
  <c r="K40" i="15"/>
  <c r="I40" i="15"/>
  <c r="G40" i="15"/>
  <c r="E40" i="15"/>
  <c r="L40" i="15" s="1"/>
  <c r="K39" i="15"/>
  <c r="L39" i="15" s="1"/>
  <c r="I39" i="15"/>
  <c r="G39" i="15"/>
  <c r="E39" i="15"/>
  <c r="K38" i="15"/>
  <c r="I38" i="15"/>
  <c r="G38" i="15"/>
  <c r="L38" i="15" s="1"/>
  <c r="E38" i="15"/>
  <c r="K37" i="15"/>
  <c r="I37" i="15"/>
  <c r="G37" i="15"/>
  <c r="E37" i="15"/>
  <c r="L37" i="15" s="1"/>
  <c r="K36" i="15"/>
  <c r="I36" i="15"/>
  <c r="G36" i="15"/>
  <c r="E36" i="15"/>
  <c r="L36" i="15" s="1"/>
  <c r="K35" i="15"/>
  <c r="L35" i="15" s="1"/>
  <c r="I35" i="15"/>
  <c r="G35" i="15"/>
  <c r="E35" i="15"/>
  <c r="K34" i="15"/>
  <c r="I34" i="15"/>
  <c r="G34" i="15"/>
  <c r="L34" i="15" s="1"/>
  <c r="E34" i="15"/>
  <c r="K33" i="15"/>
  <c r="I33" i="15"/>
  <c r="G33" i="15"/>
  <c r="E33" i="15"/>
  <c r="L33" i="15" s="1"/>
  <c r="K32" i="15"/>
  <c r="I32" i="15"/>
  <c r="G32" i="15"/>
  <c r="E32" i="15"/>
  <c r="L32" i="15" s="1"/>
  <c r="K31" i="15"/>
  <c r="L31" i="15" s="1"/>
  <c r="I31" i="15"/>
  <c r="G31" i="15"/>
  <c r="E31" i="15"/>
  <c r="K30" i="15"/>
  <c r="I30" i="15"/>
  <c r="G30" i="15"/>
  <c r="L30" i="15" s="1"/>
  <c r="E30" i="15"/>
  <c r="K29" i="15"/>
  <c r="I29" i="15"/>
  <c r="G29" i="15"/>
  <c r="E29" i="15"/>
  <c r="L29" i="15" s="1"/>
  <c r="K28" i="15"/>
  <c r="I28" i="15"/>
  <c r="G28" i="15"/>
  <c r="E28" i="15"/>
  <c r="L28" i="15" s="1"/>
  <c r="K27" i="15"/>
  <c r="L27" i="15" s="1"/>
  <c r="I27" i="15"/>
  <c r="G27" i="15"/>
  <c r="E27" i="15"/>
  <c r="K26" i="15"/>
  <c r="I26" i="15"/>
  <c r="G26" i="15"/>
  <c r="L26" i="15" s="1"/>
  <c r="E26" i="15"/>
  <c r="K25" i="15"/>
  <c r="I25" i="15"/>
  <c r="G25" i="15"/>
  <c r="E25" i="15"/>
  <c r="L25" i="15" s="1"/>
  <c r="K24" i="15"/>
  <c r="I24" i="15"/>
  <c r="G24" i="15"/>
  <c r="E24" i="15"/>
  <c r="L24" i="15" s="1"/>
  <c r="K23" i="15"/>
  <c r="L23" i="15" s="1"/>
  <c r="I23" i="15"/>
  <c r="G23" i="15"/>
  <c r="E23" i="15"/>
  <c r="K22" i="15"/>
  <c r="I22" i="15"/>
  <c r="G22" i="15"/>
  <c r="L22" i="15" s="1"/>
  <c r="E22" i="15"/>
  <c r="K21" i="15"/>
  <c r="I21" i="15"/>
  <c r="G21" i="15"/>
  <c r="E21" i="15"/>
  <c r="L21" i="15" s="1"/>
  <c r="K20" i="15"/>
  <c r="I20" i="15"/>
  <c r="G20" i="15"/>
  <c r="E20" i="15"/>
  <c r="L20" i="15" s="1"/>
  <c r="K19" i="15"/>
  <c r="L19" i="15" s="1"/>
  <c r="I19" i="15"/>
  <c r="G19" i="15"/>
  <c r="E19" i="15"/>
  <c r="K18" i="15"/>
  <c r="I18" i="15"/>
  <c r="G18" i="15"/>
  <c r="L18" i="15" s="1"/>
  <c r="E18" i="15"/>
  <c r="K17" i="15"/>
  <c r="I17" i="15"/>
  <c r="G17" i="15"/>
  <c r="E17" i="15"/>
  <c r="L17" i="15" s="1"/>
  <c r="K16" i="15"/>
  <c r="I16" i="15"/>
  <c r="G16" i="15"/>
  <c r="E16" i="15"/>
  <c r="L16" i="15" s="1"/>
  <c r="K15" i="15"/>
  <c r="L15" i="15" s="1"/>
  <c r="I15" i="15"/>
  <c r="G15" i="15"/>
  <c r="E15" i="15"/>
  <c r="K14" i="15"/>
  <c r="I14" i="15"/>
  <c r="G14" i="15"/>
  <c r="L14" i="15" s="1"/>
  <c r="E14" i="15"/>
  <c r="K13" i="15"/>
  <c r="I13" i="15"/>
  <c r="G13" i="15"/>
  <c r="E13" i="15"/>
  <c r="L13" i="15" s="1"/>
  <c r="N13" i="15" s="1"/>
  <c r="K12" i="15"/>
  <c r="I12" i="15"/>
  <c r="G12" i="15"/>
  <c r="E12" i="15"/>
  <c r="L12" i="15" s="1"/>
  <c r="K11" i="15"/>
  <c r="I11" i="15"/>
  <c r="G11" i="15"/>
  <c r="E11" i="15"/>
  <c r="K10" i="15"/>
  <c r="I10" i="15"/>
  <c r="G10" i="15"/>
  <c r="E10" i="15"/>
  <c r="L10" i="15" s="1"/>
  <c r="K9" i="15"/>
  <c r="I9" i="15"/>
  <c r="G9" i="15"/>
  <c r="E9" i="15"/>
  <c r="L9" i="15" s="1"/>
  <c r="N9" i="15" s="1"/>
  <c r="L8" i="15"/>
  <c r="K8" i="15"/>
  <c r="I8" i="15"/>
  <c r="G8" i="15"/>
  <c r="E8" i="15"/>
  <c r="K7" i="15"/>
  <c r="I7" i="15"/>
  <c r="L7" i="15" s="1"/>
  <c r="G7" i="15"/>
  <c r="E7" i="15"/>
  <c r="K6" i="15"/>
  <c r="I6" i="15"/>
  <c r="G6" i="15"/>
  <c r="E6" i="15"/>
  <c r="L6" i="15" s="1"/>
  <c r="K5" i="15"/>
  <c r="I5" i="15"/>
  <c r="G5" i="15"/>
  <c r="E5" i="15"/>
  <c r="L5" i="15" s="1"/>
  <c r="L4" i="15"/>
  <c r="K4" i="15"/>
  <c r="I4" i="15"/>
  <c r="G4" i="15"/>
  <c r="E4" i="15"/>
  <c r="K3" i="15"/>
  <c r="I3" i="15"/>
  <c r="L3" i="15" s="1"/>
  <c r="G3" i="15"/>
  <c r="E3" i="15"/>
  <c r="N3" i="15" l="1"/>
  <c r="N11" i="15"/>
  <c r="N17" i="15"/>
  <c r="N21" i="15"/>
  <c r="N29" i="15"/>
  <c r="N33" i="15"/>
  <c r="N37" i="15"/>
  <c r="N41" i="15"/>
  <c r="N45" i="15"/>
  <c r="N7" i="15"/>
  <c r="N6" i="15"/>
  <c r="N15" i="15"/>
  <c r="N19" i="15"/>
  <c r="N23" i="15"/>
  <c r="N27" i="15"/>
  <c r="N31" i="15"/>
  <c r="N35" i="15"/>
  <c r="N39" i="15"/>
  <c r="N43" i="15"/>
  <c r="N10" i="15"/>
  <c r="N12" i="15"/>
  <c r="N16" i="15"/>
  <c r="N20" i="15"/>
  <c r="N24" i="15"/>
  <c r="N28" i="15"/>
  <c r="N32" i="15"/>
  <c r="N36" i="15"/>
  <c r="N40" i="15"/>
  <c r="N44" i="15"/>
  <c r="N14" i="15"/>
  <c r="N26" i="15"/>
  <c r="N34" i="15"/>
  <c r="N42" i="15"/>
  <c r="N4" i="15"/>
  <c r="N25" i="15"/>
  <c r="N18" i="15"/>
  <c r="N22" i="15"/>
  <c r="N30" i="15"/>
  <c r="N38" i="15"/>
  <c r="N46" i="15"/>
  <c r="N5" i="15"/>
  <c r="N8" i="15"/>
  <c r="E22" i="13"/>
  <c r="D16" i="13"/>
  <c r="D22" i="13"/>
  <c r="C22" i="13"/>
  <c r="D23" i="13" s="1"/>
  <c r="E24" i="13" s="1"/>
  <c r="E31" i="12"/>
  <c r="L31" i="12" s="1"/>
  <c r="G31" i="12"/>
  <c r="I31" i="12"/>
  <c r="K31" i="12"/>
  <c r="E3" i="12"/>
  <c r="G3" i="12"/>
  <c r="I3" i="12"/>
  <c r="K3" i="12"/>
  <c r="L3" i="12"/>
  <c r="E6" i="12"/>
  <c r="G6" i="12"/>
  <c r="I6" i="12"/>
  <c r="L6" i="12" s="1"/>
  <c r="K6" i="12"/>
  <c r="E5" i="12"/>
  <c r="L5" i="12" s="1"/>
  <c r="G5" i="12"/>
  <c r="I5" i="12"/>
  <c r="K5" i="12"/>
  <c r="E7" i="12"/>
  <c r="G7" i="12"/>
  <c r="I7" i="12"/>
  <c r="K7" i="12"/>
  <c r="L7" i="12"/>
  <c r="E8" i="12"/>
  <c r="L8" i="12" s="1"/>
  <c r="G8" i="12"/>
  <c r="I8" i="12"/>
  <c r="K8" i="12"/>
  <c r="E9" i="12"/>
  <c r="L9" i="12" s="1"/>
  <c r="G9" i="12"/>
  <c r="I9" i="12"/>
  <c r="K9" i="12"/>
  <c r="E12" i="12"/>
  <c r="G12" i="12"/>
  <c r="I12" i="12"/>
  <c r="L12" i="12" s="1"/>
  <c r="K12" i="12"/>
  <c r="E13" i="12"/>
  <c r="L13" i="12" s="1"/>
  <c r="G13" i="12"/>
  <c r="I13" i="12"/>
  <c r="K13" i="12"/>
  <c r="E14" i="12"/>
  <c r="G14" i="12"/>
  <c r="I14" i="12"/>
  <c r="K14" i="12"/>
  <c r="L14" i="12"/>
  <c r="E16" i="12"/>
  <c r="G16" i="12"/>
  <c r="I16" i="12"/>
  <c r="L16" i="12" s="1"/>
  <c r="K16" i="12"/>
  <c r="E18" i="12"/>
  <c r="L18" i="12" s="1"/>
  <c r="G18" i="12"/>
  <c r="I18" i="12"/>
  <c r="K18" i="12"/>
  <c r="E21" i="12"/>
  <c r="G21" i="12"/>
  <c r="I21" i="12"/>
  <c r="K21" i="12"/>
  <c r="L21" i="12"/>
  <c r="E19" i="12"/>
  <c r="L19" i="12" s="1"/>
  <c r="G19" i="12"/>
  <c r="I19" i="12"/>
  <c r="K19" i="12"/>
  <c r="E17" i="12"/>
  <c r="L17" i="12" s="1"/>
  <c r="G17" i="12"/>
  <c r="I17" i="12"/>
  <c r="K17" i="12"/>
  <c r="E20" i="12"/>
  <c r="G20" i="12"/>
  <c r="I20" i="12"/>
  <c r="L20" i="12" s="1"/>
  <c r="K20" i="12"/>
  <c r="E22" i="12"/>
  <c r="L22" i="12" s="1"/>
  <c r="G22" i="12"/>
  <c r="I22" i="12"/>
  <c r="K22" i="12"/>
  <c r="E23" i="12"/>
  <c r="G23" i="12"/>
  <c r="I23" i="12"/>
  <c r="K23" i="12"/>
  <c r="L23" i="12"/>
  <c r="E27" i="12"/>
  <c r="G27" i="12"/>
  <c r="I27" i="12"/>
  <c r="L27" i="12" s="1"/>
  <c r="K27" i="12"/>
  <c r="E24" i="12"/>
  <c r="L24" i="12" s="1"/>
  <c r="G24" i="12"/>
  <c r="I24" i="12"/>
  <c r="K24" i="12"/>
  <c r="E25" i="12"/>
  <c r="G25" i="12"/>
  <c r="I25" i="12"/>
  <c r="K25" i="12"/>
  <c r="L25" i="12"/>
  <c r="E28" i="12"/>
  <c r="L28" i="12" s="1"/>
  <c r="G28" i="12"/>
  <c r="I28" i="12"/>
  <c r="K28" i="12"/>
  <c r="E26" i="12"/>
  <c r="L26" i="12" s="1"/>
  <c r="G26" i="12"/>
  <c r="I26" i="12"/>
  <c r="K26" i="12"/>
  <c r="E29" i="12"/>
  <c r="G29" i="12"/>
  <c r="I29" i="12"/>
  <c r="L29" i="12" s="1"/>
  <c r="K29" i="12"/>
  <c r="E30" i="12"/>
  <c r="L30" i="12" s="1"/>
  <c r="G30" i="12"/>
  <c r="I30" i="12"/>
  <c r="K30" i="12"/>
  <c r="E32" i="12"/>
  <c r="G32" i="12"/>
  <c r="I32" i="12"/>
  <c r="K32" i="12"/>
  <c r="L32" i="12"/>
  <c r="E34" i="12"/>
  <c r="G34" i="12"/>
  <c r="I34" i="12"/>
  <c r="L34" i="12" s="1"/>
  <c r="K34" i="12"/>
  <c r="E35" i="12"/>
  <c r="L35" i="12" s="1"/>
  <c r="M35" i="12" s="1"/>
  <c r="G35" i="12"/>
  <c r="I35" i="12"/>
  <c r="K35" i="12"/>
  <c r="E36" i="12"/>
  <c r="G36" i="12"/>
  <c r="I36" i="12"/>
  <c r="K36" i="12"/>
  <c r="L36" i="12"/>
  <c r="M36" i="12" s="1"/>
  <c r="E38" i="12"/>
  <c r="L38" i="12" s="1"/>
  <c r="G38" i="12"/>
  <c r="I38" i="12"/>
  <c r="K38" i="12"/>
  <c r="E40" i="12"/>
  <c r="L40" i="12" s="1"/>
  <c r="G40" i="12"/>
  <c r="I40" i="12"/>
  <c r="K40" i="12"/>
  <c r="E39" i="12"/>
  <c r="G39" i="12"/>
  <c r="I39" i="12"/>
  <c r="L39" i="12" s="1"/>
  <c r="K39" i="12"/>
  <c r="E41" i="12"/>
  <c r="L41" i="12" s="1"/>
  <c r="G41" i="12"/>
  <c r="I41" i="12"/>
  <c r="K41" i="12"/>
  <c r="E42" i="12"/>
  <c r="G42" i="12"/>
  <c r="I42" i="12"/>
  <c r="K42" i="12"/>
  <c r="L42" i="12"/>
  <c r="E44" i="12"/>
  <c r="G44" i="12"/>
  <c r="I44" i="12"/>
  <c r="L44" i="12" s="1"/>
  <c r="M44" i="12" s="1"/>
  <c r="K44" i="12"/>
  <c r="E45" i="12"/>
  <c r="L45" i="12" s="1"/>
  <c r="G45" i="12"/>
  <c r="I45" i="12"/>
  <c r="K45" i="12"/>
  <c r="E37" i="12"/>
  <c r="G37" i="12"/>
  <c r="I37" i="12"/>
  <c r="K37" i="12"/>
  <c r="L37" i="12"/>
  <c r="E33" i="12"/>
  <c r="L33" i="12" s="1"/>
  <c r="G33" i="12"/>
  <c r="I33" i="12"/>
  <c r="K33" i="12"/>
  <c r="E11" i="12"/>
  <c r="L11" i="12" s="1"/>
  <c r="G11" i="12"/>
  <c r="I11" i="12"/>
  <c r="K11" i="12"/>
  <c r="E46" i="12"/>
  <c r="G46" i="12"/>
  <c r="I46" i="12"/>
  <c r="L46" i="12" s="1"/>
  <c r="K46" i="12"/>
  <c r="E4" i="12"/>
  <c r="L4" i="12" s="1"/>
  <c r="G4" i="12"/>
  <c r="I4" i="12"/>
  <c r="K4" i="12"/>
  <c r="E43" i="12"/>
  <c r="G43" i="12"/>
  <c r="I43" i="12"/>
  <c r="K43" i="12"/>
  <c r="L43" i="12"/>
  <c r="E15" i="12"/>
  <c r="G15" i="12"/>
  <c r="I15" i="12"/>
  <c r="L15" i="12" s="1"/>
  <c r="K15" i="12"/>
  <c r="K10" i="12"/>
  <c r="I10" i="12"/>
  <c r="G10" i="12"/>
  <c r="E10" i="12"/>
  <c r="M4" i="12" l="1"/>
  <c r="M42" i="12"/>
  <c r="M14" i="12"/>
  <c r="M43" i="12"/>
  <c r="M32" i="12"/>
  <c r="M23" i="12"/>
  <c r="M28" i="12"/>
  <c r="M20" i="12"/>
  <c r="M34" i="12"/>
  <c r="M25" i="12"/>
  <c r="M24" i="12"/>
  <c r="M46" i="12"/>
  <c r="M41" i="12"/>
  <c r="M40" i="12"/>
  <c r="M19" i="12"/>
  <c r="M12" i="12"/>
  <c r="M10" i="12"/>
  <c r="M31" i="12"/>
  <c r="M11" i="12"/>
  <c r="M13" i="12"/>
  <c r="M27" i="12"/>
  <c r="M18" i="12"/>
  <c r="M33" i="12"/>
  <c r="M30" i="12"/>
  <c r="M8" i="12"/>
  <c r="M15" i="12"/>
  <c r="M37" i="12"/>
  <c r="M45" i="12"/>
  <c r="M16" i="12"/>
  <c r="M7" i="12"/>
  <c r="M5" i="12"/>
  <c r="M6" i="12"/>
  <c r="M9" i="12"/>
  <c r="M21" i="12"/>
  <c r="M39" i="12"/>
  <c r="M26" i="12"/>
  <c r="M38" i="12"/>
  <c r="M29" i="12"/>
  <c r="M22" i="12"/>
  <c r="M17" i="12"/>
  <c r="M3" i="12"/>
</calcChain>
</file>

<file path=xl/sharedStrings.xml><?xml version="1.0" encoding="utf-8"?>
<sst xmlns="http://schemas.openxmlformats.org/spreadsheetml/2006/main" count="2382" uniqueCount="498">
  <si>
    <t>Street</t>
  </si>
  <si>
    <t>Description</t>
  </si>
  <si>
    <t>4th St. to 7th St.</t>
  </si>
  <si>
    <t>Covenanter Dr. to 2nd St.</t>
  </si>
  <si>
    <t>north of 17th St. to existing sidewalk near apartments</t>
  </si>
  <si>
    <t>Winston/Thomas to Nat'l Guard Armory</t>
  </si>
  <si>
    <t>Union St.</t>
  </si>
  <si>
    <t>High St.</t>
  </si>
  <si>
    <t>17th St.</t>
  </si>
  <si>
    <t>Nancy St.</t>
  </si>
  <si>
    <t>Walnut St.</t>
  </si>
  <si>
    <t>5th St.</t>
  </si>
  <si>
    <t>Dunn St.</t>
  </si>
  <si>
    <t>SR 45/46 to Tamarack Tr.</t>
  </si>
  <si>
    <t>Ramble Rd.</t>
  </si>
  <si>
    <t>Project Length (approx.)</t>
  </si>
  <si>
    <t>Covenanter Dr.</t>
  </si>
  <si>
    <t>Palmer St. connector path</t>
  </si>
  <si>
    <t>Walk Score (potential ped usage)</t>
  </si>
  <si>
    <t>Jefferson St.</t>
  </si>
  <si>
    <t>S. Rogers St.</t>
  </si>
  <si>
    <t>south of Hillside Dr.</t>
  </si>
  <si>
    <t>Rhorer Rd.</t>
  </si>
  <si>
    <t>Walnut St. to Sare Rd.</t>
  </si>
  <si>
    <t>Miller Dr.</t>
  </si>
  <si>
    <t>Huntington Dr. to Olive St.</t>
  </si>
  <si>
    <t>PLOS Score</t>
  </si>
  <si>
    <t>Density Score</t>
  </si>
  <si>
    <t>Density Rank</t>
  </si>
  <si>
    <t>Transit Route Score</t>
  </si>
  <si>
    <t>Rank Sum</t>
  </si>
  <si>
    <t>Transit Route Rank</t>
  </si>
  <si>
    <t>14th St.</t>
  </si>
  <si>
    <t>Madison St. to Woodburn Ave.</t>
  </si>
  <si>
    <t>WS Rank</t>
  </si>
  <si>
    <t>PLOS Rank</t>
  </si>
  <si>
    <t>Overall Project Rank</t>
  </si>
  <si>
    <t>Countryside Ln. to Tapp Rd.</t>
  </si>
  <si>
    <t>Rockport Rd. to Rogers St.</t>
  </si>
  <si>
    <t>Grandview Dr. to 10th St.(west)</t>
  </si>
  <si>
    <t>Wylie St. to 1st St.</t>
  </si>
  <si>
    <t>Wylie St. to Allen St.</t>
  </si>
  <si>
    <t>Walnut St. to Dunn St.</t>
  </si>
  <si>
    <t>Hagan St. to Brighton Ave. (west)</t>
  </si>
  <si>
    <t>Ruby Ln. to High St.</t>
  </si>
  <si>
    <t>north of Acuff Rd.</t>
  </si>
  <si>
    <t>Lincoln St. to Henderson St.</t>
  </si>
  <si>
    <t>3rd St. to 7th St.</t>
  </si>
  <si>
    <t>Indiana Ave. to Forrest Ave.</t>
  </si>
  <si>
    <t>Maxwell Ln. to Circle Dr. (east )</t>
  </si>
  <si>
    <t>Kinser Pk.</t>
  </si>
  <si>
    <t>Moores Pk.</t>
  </si>
  <si>
    <t>AndrewsSt. to College Mall Rd.</t>
  </si>
  <si>
    <t>Union St. to Hillsdale Dr.</t>
  </si>
  <si>
    <t>Hoosier St. to Legends (driveway)</t>
  </si>
  <si>
    <t>Valley Forge Rd. to High St.</t>
  </si>
  <si>
    <t>SR 45/46 Bypass to Hillsdale Dr.</t>
  </si>
  <si>
    <t>Highland Ave. to Sheridan Dr.</t>
  </si>
  <si>
    <t>Hillside Dr. to Mark St.</t>
  </si>
  <si>
    <t>Ramble Rd. to Dunn St.</t>
  </si>
  <si>
    <t>Sheffield Dr. to Park Ridge Rd.</t>
  </si>
  <si>
    <t>Crescent Street to College Ave.</t>
  </si>
  <si>
    <t>SR 45/46 to 500 ft N of Fritz Dr</t>
  </si>
  <si>
    <t>Tapp Rd. to 400ft S of Bloomfield</t>
  </si>
  <si>
    <t>Smith Rd. to Russell Rd.</t>
  </si>
  <si>
    <t>Morningside Dr. to Plymoth Rd.</t>
  </si>
  <si>
    <t>700*</t>
  </si>
  <si>
    <t>Maxwell Ln. (1/2 built 2013)</t>
  </si>
  <si>
    <t xml:space="preserve">2015 Council Sidewalk Committee - Initial Project Prioritization </t>
  </si>
  <si>
    <t>Clark St.</t>
  </si>
  <si>
    <t xml:space="preserve">Leonard Springs Rd. </t>
  </si>
  <si>
    <t>SR 45/46 to Lot 12 Entrance</t>
  </si>
  <si>
    <t>2nd St. to 3rd. St.</t>
  </si>
  <si>
    <t>Grandview Dr. to Russell Rd.</t>
  </si>
  <si>
    <t>Tamarack Trail to Lakewood Dr.</t>
  </si>
  <si>
    <t>15th St. to 17th St.</t>
  </si>
  <si>
    <t>2 vacant Lots E of Park Ridge</t>
  </si>
  <si>
    <t>Winslow Park Parking to Sidewalk</t>
  </si>
  <si>
    <t>Henderson St. to Lincoln St.</t>
  </si>
  <si>
    <t>Rockport Rd. (~1/2 built 2014)</t>
  </si>
  <si>
    <t>19th St. (2011)</t>
  </si>
  <si>
    <t>Smith Rd. (2011)</t>
  </si>
  <si>
    <t>17th St. (2012)</t>
  </si>
  <si>
    <t>E 7th St. (2011)</t>
  </si>
  <si>
    <t>Wylie St. (2013)</t>
  </si>
  <si>
    <t>Sheffield Dr. (2013)</t>
  </si>
  <si>
    <t>10th St. (2013)</t>
  </si>
  <si>
    <t>Bryan St. (2013)</t>
  </si>
  <si>
    <t>Walnut St. (2013)</t>
  </si>
  <si>
    <t>Morningside Dr. (2012)</t>
  </si>
  <si>
    <t>Mitchell St. (2012)</t>
  </si>
  <si>
    <t>Graham Dr. (2011)</t>
  </si>
  <si>
    <t>Fee Ln. (2015)</t>
  </si>
  <si>
    <t>Corey Ln. (2015)</t>
  </si>
  <si>
    <t>E. 10th St. (2015)</t>
  </si>
  <si>
    <t>N. Dunn St. (2015)</t>
  </si>
  <si>
    <t>E. 3rd St. (2015)</t>
  </si>
  <si>
    <t>S. Highland (2015)</t>
  </si>
  <si>
    <t>N. Indiana (2015)</t>
  </si>
  <si>
    <t>Allen St. (2015)</t>
  </si>
  <si>
    <t>Project completed (2014)</t>
  </si>
  <si>
    <t>Do not include in the future Dan will have a separate list.</t>
  </si>
  <si>
    <t>Fairview St. (2011)</t>
  </si>
  <si>
    <t>Status of 2014 Council Sidewalk Committee Recommendations</t>
  </si>
  <si>
    <t>Project</t>
  </si>
  <si>
    <t>ATF Allocation</t>
  </si>
  <si>
    <t>Actual Contract</t>
  </si>
  <si>
    <t>2014 Adjustment</t>
  </si>
  <si>
    <t>2015 Needs</t>
  </si>
  <si>
    <t>Kinser Pike - Design</t>
  </si>
  <si>
    <t>17th to Apartments (east side)</t>
  </si>
  <si>
    <t>Scope</t>
  </si>
  <si>
    <t>W. 17th St. - Design</t>
  </si>
  <si>
    <t>Maple to Madison</t>
  </si>
  <si>
    <t>Leonard Springs - Construction</t>
  </si>
  <si>
    <t>Sheffield - Construction</t>
  </si>
  <si>
    <t>45/46 to 7th (west side)</t>
  </si>
  <si>
    <t>Morningside to Providence (west side)</t>
  </si>
  <si>
    <t>Maxwell - Construction</t>
  </si>
  <si>
    <t>Jordan to Sheridan (north side)</t>
  </si>
  <si>
    <t>Traffic Calming</t>
  </si>
  <si>
    <t>no project</t>
  </si>
  <si>
    <t>Appraisal $5k</t>
  </si>
  <si>
    <t>ROW $25,000</t>
  </si>
  <si>
    <t>Construction $129,851</t>
  </si>
  <si>
    <t>none</t>
  </si>
  <si>
    <t>Design $8,010</t>
  </si>
  <si>
    <t>Construction $55,000</t>
  </si>
  <si>
    <t>to Plymouth</t>
  </si>
  <si>
    <t>Fairview - Design New Request</t>
  </si>
  <si>
    <t>Allen to Wylie (east side)</t>
  </si>
  <si>
    <t>Design $26,320</t>
  </si>
  <si>
    <t>HAND ~$30,000</t>
  </si>
  <si>
    <t>Total</t>
  </si>
  <si>
    <t>17th Construction $460,000</t>
  </si>
  <si>
    <t>ROW ???</t>
  </si>
  <si>
    <t>Construction ~$20,000</t>
  </si>
  <si>
    <t>Jackson Street Addition</t>
  </si>
  <si>
    <t>West 17th Addition (4 parcels)</t>
  </si>
  <si>
    <t>Grand Total +$97025</t>
  </si>
  <si>
    <t>Jackson Construction ???</t>
  </si>
  <si>
    <t>7th Ramp - Construction</t>
  </si>
  <si>
    <t>Tapp to  Wal-Mart (east side)</t>
  </si>
  <si>
    <t>Remaining $ w/o 2014 Adjustments</t>
  </si>
  <si>
    <t>Remaining $ w/ 2014 Adjustments</t>
  </si>
  <si>
    <t>Design ~$15,00</t>
  </si>
  <si>
    <t>Design ~$10,000</t>
  </si>
  <si>
    <t xml:space="preserve">2016 Council Sidewalk Committee - Initial Project Prioritization </t>
  </si>
  <si>
    <t>Pete Ellis Dr. (2016)</t>
  </si>
  <si>
    <t>3rd St. to 10th St.</t>
  </si>
  <si>
    <t>Mitchell St. (2016)</t>
  </si>
  <si>
    <t>Maxwell Ln. to Atwatter Ave.</t>
  </si>
  <si>
    <t>Indiana Ave. (2016)</t>
  </si>
  <si>
    <t>NW Corner 3rd St. &amp; Indiana Ave.</t>
  </si>
  <si>
    <t xml:space="preserve">     *</t>
  </si>
  <si>
    <t>Hoosier St. to Force Fitness driveway</t>
  </si>
  <si>
    <t>2016 Allocation</t>
  </si>
  <si>
    <t>E. 10th Street</t>
  </si>
  <si>
    <t>Smith Road to Tamarron Drive</t>
  </si>
  <si>
    <t>Design</t>
  </si>
  <si>
    <t>Construction</t>
  </si>
  <si>
    <t>Right-of-Way</t>
  </si>
  <si>
    <t>Morningside Drive</t>
  </si>
  <si>
    <t>Sheffield Drive to Park Ridge Road</t>
  </si>
  <si>
    <t>Moores Pike</t>
  </si>
  <si>
    <t>College Mall Road to Woodruff Lane</t>
  </si>
  <si>
    <t>Union Street</t>
  </si>
  <si>
    <t>4th Street to 7th Street</t>
  </si>
  <si>
    <t xml:space="preserve">2016 Council Sidewalk Committee Project Estimate Overview </t>
  </si>
  <si>
    <t>S. Walnut Street</t>
  </si>
  <si>
    <t>Winston Thomas to National Guard</t>
  </si>
  <si>
    <t>Mitchell Street</t>
  </si>
  <si>
    <t>Maxwell Lane to Circle Drive</t>
  </si>
  <si>
    <t>Rockport Road</t>
  </si>
  <si>
    <t xml:space="preserve">W. Pinehurst Drive to Graham Drive </t>
  </si>
  <si>
    <t>7th Street</t>
  </si>
  <si>
    <t>SR 45/16 Bypass to Underpass</t>
  </si>
  <si>
    <t>* Planning and Transportation to pay funding gap for 7th Street</t>
  </si>
  <si>
    <t>** Road Safety Audit for Moores Pike and Clarizz Boulevard at $8,000</t>
  </si>
  <si>
    <t>*** $5,000 set aside for Traffic Calming - brings total to $305,000</t>
  </si>
  <si>
    <t>Moores Pike Ped Study</t>
  </si>
  <si>
    <t>Road Safety Audit</t>
  </si>
  <si>
    <t>Site TBD</t>
  </si>
  <si>
    <t>Walkscore Address</t>
  </si>
  <si>
    <t>1411 n Kinser Pike</t>
  </si>
  <si>
    <t>313 w 17th</t>
  </si>
  <si>
    <t>313 w 14th</t>
  </si>
  <si>
    <t>102 N Union</t>
  </si>
  <si>
    <t>218 e 19th</t>
  </si>
  <si>
    <t>775 n Smith</t>
  </si>
  <si>
    <t>3124 E Moores</t>
  </si>
  <si>
    <t>104 S Jefferson</t>
  </si>
  <si>
    <t>1523 S Rogers</t>
  </si>
  <si>
    <t>1111 w 17th</t>
  </si>
  <si>
    <t>701 e 17th</t>
  </si>
  <si>
    <t>2205 E 5th</t>
  </si>
  <si>
    <t>2942 S walnut</t>
  </si>
  <si>
    <t>2525 E 7th</t>
  </si>
  <si>
    <t>701 W Dodds</t>
  </si>
  <si>
    <t>1019 E Miller</t>
  </si>
  <si>
    <t>2311 E Moores</t>
  </si>
  <si>
    <t>408 E Wylie</t>
  </si>
  <si>
    <t>110 s clark</t>
  </si>
  <si>
    <t>3225 S Walnut</t>
  </si>
  <si>
    <t>911 S high</t>
  </si>
  <si>
    <t>307 n sheffield (*fill in missing links)</t>
  </si>
  <si>
    <t>4100 e 10th</t>
  </si>
  <si>
    <t>2602 S. Rockport</t>
  </si>
  <si>
    <t>111 S. Bryan</t>
  </si>
  <si>
    <t>2623 s leonard</t>
  </si>
  <si>
    <t>1326 E Maxwell</t>
  </si>
  <si>
    <t>2501 .n Walnut</t>
  </si>
  <si>
    <t>4201 E Morningside</t>
  </si>
  <si>
    <t>1350 E Rhorer</t>
  </si>
  <si>
    <t>1316 S. Nancy</t>
  </si>
  <si>
    <t>628 S. Smith</t>
  </si>
  <si>
    <t>916 S Mitchell</t>
  </si>
  <si>
    <t>1104 S. Covenanter</t>
  </si>
  <si>
    <t>803 w. Graham</t>
  </si>
  <si>
    <t>2401 N Dunn</t>
  </si>
  <si>
    <t>411 n Kinser</t>
  </si>
  <si>
    <t>3004 N Ramble</t>
  </si>
  <si>
    <t>1800 n Fee</t>
  </si>
  <si>
    <t>705 s cory ln.</t>
  </si>
  <si>
    <t>3940 e 10th</t>
  </si>
  <si>
    <t>2843 n Dunn</t>
  </si>
  <si>
    <t>4290 e 3rd St</t>
  </si>
  <si>
    <t>745 winslow farm rd</t>
  </si>
  <si>
    <t>1113 n Indiana</t>
  </si>
  <si>
    <t>407 e. Allen</t>
  </si>
  <si>
    <t>under construction</t>
  </si>
  <si>
    <t>Overall Project Rank (2015)*</t>
  </si>
  <si>
    <t>This column was added by the Council Office.  It compares rankings from one year to the next and found no changes greater than 3 slots.</t>
  </si>
  <si>
    <t>The shaded rows indicate new proposals for consideration in 2016</t>
  </si>
  <si>
    <t xml:space="preserve">     **</t>
  </si>
  <si>
    <t xml:space="preserve">     ***</t>
  </si>
  <si>
    <t>See the Index (which follows this sheet in the materials) for a list of recently completed projects as well as recently removed proposals.</t>
  </si>
  <si>
    <t xml:space="preserve">2017 Council Sidewalk Committee - Initial Project Prioritization </t>
  </si>
  <si>
    <t>Kinser Pike to Monroe St.</t>
  </si>
  <si>
    <t>College Ave./Old SR 37 to Kinser Pike</t>
  </si>
  <si>
    <t>Weatherstone Ln. to Maxwell Ln.</t>
  </si>
  <si>
    <t>SR 45 to Beasley Dr.</t>
  </si>
  <si>
    <t>Rogers Rd. to Cathcart St.</t>
  </si>
  <si>
    <t>3rd St. to Fairfield Dr.</t>
  </si>
  <si>
    <t>Gourley (2016)</t>
  </si>
  <si>
    <t>2015 old SR 37</t>
  </si>
  <si>
    <t>The shaded rows indicate new proposals for consideration in 2017</t>
  </si>
  <si>
    <t>761 Gourley Pike</t>
  </si>
  <si>
    <t>Overall Project Rank (2016)*</t>
  </si>
  <si>
    <t>Woodlawn</t>
  </si>
  <si>
    <t>Curry</t>
  </si>
  <si>
    <t>Winslow</t>
  </si>
  <si>
    <t>1002 Southdowns</t>
  </si>
  <si>
    <t>2140 Curry Pike</t>
  </si>
  <si>
    <t>1805 E winslow</t>
  </si>
  <si>
    <t>Graham Dr. to Coolidge Dr.</t>
  </si>
  <si>
    <t>W. 3rd</t>
  </si>
  <si>
    <t>2600 W 3rd</t>
  </si>
  <si>
    <t>S. Sare</t>
  </si>
  <si>
    <t>2990 Sare</t>
  </si>
  <si>
    <t>Ford</t>
  </si>
  <si>
    <t>2423 S Ford</t>
  </si>
  <si>
    <t>Woodlawn Avenue (2017)</t>
  </si>
  <si>
    <t>Curry Pike (2017)</t>
  </si>
  <si>
    <t>Franklin Dr. (2017)</t>
  </si>
  <si>
    <t xml:space="preserve"> -</t>
  </si>
  <si>
    <t>Gourley Pk. (2017)</t>
  </si>
  <si>
    <t>Gourley Pk. (2016)</t>
  </si>
  <si>
    <t>Winslow Rd. (2017)</t>
  </si>
  <si>
    <t>Ford Ave. (2017)</t>
  </si>
  <si>
    <t>Sare Rd. (2017)</t>
  </si>
  <si>
    <t xml:space="preserve">High Street to Xavier Ct. </t>
  </si>
  <si>
    <t>8th St. (2017)</t>
  </si>
  <si>
    <t>Jefferson St. to Hillsdale Dr.</t>
  </si>
  <si>
    <t>2304 e 8th</t>
  </si>
  <si>
    <t>8th St.</t>
  </si>
  <si>
    <t xml:space="preserve">2018 Council Sidewalk Committee - Initial Project Prioritization </t>
  </si>
  <si>
    <t>Wimbleton (2018)</t>
  </si>
  <si>
    <t>High St. to Montclair Ave.</t>
  </si>
  <si>
    <t>Oakdale Dr. (2018)</t>
  </si>
  <si>
    <t>Oakdale Sq. to Bloomfield Rd.</t>
  </si>
  <si>
    <t>W. 3rd St. (2018)</t>
  </si>
  <si>
    <t>Arlington Rd. (2018)</t>
  </si>
  <si>
    <t>Bryan Park Neighborhood</t>
  </si>
  <si>
    <t>any street w/o sidewalks</t>
  </si>
  <si>
    <t>n/a</t>
  </si>
  <si>
    <t>2214 E Wimbleton</t>
  </si>
  <si>
    <t>2845 S. Oakdale</t>
  </si>
  <si>
    <t>1614 W. Arlington</t>
  </si>
  <si>
    <t>Wimbleton (2017)</t>
  </si>
  <si>
    <t>Oakdale (2017)</t>
  </si>
  <si>
    <t>BPN 2017</t>
  </si>
  <si>
    <t>Arlington (2017)</t>
  </si>
  <si>
    <t>W 3rd (2017)</t>
  </si>
  <si>
    <t xml:space="preserve">Walker St. to Patterson Dr. </t>
  </si>
  <si>
    <t>1107 W. 3rd</t>
  </si>
  <si>
    <t>na</t>
  </si>
  <si>
    <t>Overall Project Rank (2017)*</t>
  </si>
  <si>
    <t>The shaded rows indicate new proposals for consideration in 2018</t>
  </si>
  <si>
    <t>The tan shaded rows indicate new proposals for consideration in 2018 and the green shadded rows indicate on-going funded projects.</t>
  </si>
  <si>
    <t>Monroe St. to Prow Rd.</t>
  </si>
  <si>
    <t>Bryan Park NBHD (2018)</t>
  </si>
  <si>
    <t xml:space="preserve">Walker St. to ~240 ft. west </t>
  </si>
  <si>
    <t>E. Wimbleton Ln. (2018)</t>
  </si>
  <si>
    <t>W. Allen St. (2018)</t>
  </si>
  <si>
    <t xml:space="preserve">Strong Dr. to Adams St. </t>
  </si>
  <si>
    <t>W. Allen St</t>
  </si>
  <si>
    <t>1355 W Allen St</t>
  </si>
  <si>
    <t>The tan shaded rows indicate new proposals for consideration in 2019 and the green shadded rows indicate on-going funded projects.</t>
  </si>
  <si>
    <t>Palmer St. (2019)</t>
  </si>
  <si>
    <t>Grimes Lane to 1st Street</t>
  </si>
  <si>
    <t>Palmer St</t>
  </si>
  <si>
    <t>Overall Project Rank (2018)*</t>
  </si>
  <si>
    <t>1000 S Palmer</t>
  </si>
  <si>
    <t>W.Thomas to Nat'l Guard Armory</t>
  </si>
  <si>
    <t>College/Old SR37 to Kinser Pike</t>
  </si>
  <si>
    <t>-</t>
  </si>
  <si>
    <t xml:space="preserve">2019 Council Sidewalk Committee - Initial Project Prioritization </t>
  </si>
  <si>
    <t>Maxwell St (2018 PUD)</t>
  </si>
  <si>
    <t>Miller Dr. to Short St.</t>
  </si>
  <si>
    <t>S. Maxwell</t>
  </si>
  <si>
    <t>1829 S. Maxwell</t>
  </si>
  <si>
    <t>(based on PUD development)</t>
  </si>
  <si>
    <t xml:space="preserve">New in 2020: </t>
  </si>
  <si>
    <t>S. Walnut Street Pike –</t>
  </si>
  <si>
    <t>S Park Ave</t>
  </si>
  <si>
    <t>S Fess Ave</t>
  </si>
  <si>
    <t>S Stull Ave</t>
  </si>
  <si>
    <t>E Sheffield Dr</t>
  </si>
  <si>
    <t>S Walnut St</t>
  </si>
  <si>
    <t>E. Winslow Road to E. Ridgeview Drive (east side)</t>
  </si>
  <si>
    <t>S Overhill Dr</t>
  </si>
  <si>
    <t>E. 3rd Street to E. 5th Street (side not specified)</t>
  </si>
  <si>
    <t>E Grimes Ln</t>
  </si>
  <si>
    <t>E Elliston Dr</t>
  </si>
  <si>
    <t>S. Bainbridge Drive to Sherwood Oaks Park (side not specified)</t>
  </si>
  <si>
    <t>E. Winslow Road to entrance of Echo Park Bloomington (west side)</t>
  </si>
  <si>
    <t>N. Smith Road to E. 3rd Street (side not specified)</t>
  </si>
  <si>
    <t>south side of Bryan Park to E. Hillside Drive (side not specified</t>
  </si>
  <si>
    <t>south side of Bryan Park to E. Hillside Drive (side not specified)</t>
  </si>
  <si>
    <t>N. Plymouth Road to N. Park Ridge Road (side not specified)</t>
  </si>
  <si>
    <t>S. Lincoln Street to alley west of S. Dunn Street (south side)</t>
  </si>
  <si>
    <t>E. Morningside Drive</t>
  </si>
  <si>
    <t>Adams St</t>
  </si>
  <si>
    <t>W Kirkwood to 11th Street</t>
  </si>
  <si>
    <t>need to edit</t>
  </si>
  <si>
    <t>Year added</t>
  </si>
  <si>
    <t>CS-01</t>
  </si>
  <si>
    <t>CS-02</t>
  </si>
  <si>
    <t>CS-03</t>
  </si>
  <si>
    <t>CS-04</t>
  </si>
  <si>
    <t>CS-05</t>
  </si>
  <si>
    <t>CS-06</t>
  </si>
  <si>
    <t>CS-07</t>
  </si>
  <si>
    <t>CS-08</t>
  </si>
  <si>
    <t>CS-09</t>
  </si>
  <si>
    <t>CS-10</t>
  </si>
  <si>
    <t>CS-11</t>
  </si>
  <si>
    <t>CS-12</t>
  </si>
  <si>
    <t>CS-13</t>
  </si>
  <si>
    <t>CS-14</t>
  </si>
  <si>
    <t>CS-15</t>
  </si>
  <si>
    <t>CS-16</t>
  </si>
  <si>
    <t>CS-17</t>
  </si>
  <si>
    <t>CS-18</t>
  </si>
  <si>
    <t>CS-19</t>
  </si>
  <si>
    <t>CS-20</t>
  </si>
  <si>
    <t>CS-21</t>
  </si>
  <si>
    <t>CS-22</t>
  </si>
  <si>
    <t>CS-23</t>
  </si>
  <si>
    <t>CS-24</t>
  </si>
  <si>
    <t>CS-25</t>
  </si>
  <si>
    <t>CS-26</t>
  </si>
  <si>
    <t>CS-27</t>
  </si>
  <si>
    <t>CS-28</t>
  </si>
  <si>
    <t>CS-29</t>
  </si>
  <si>
    <t>CS-30</t>
  </si>
  <si>
    <t>CS-31</t>
  </si>
  <si>
    <t>CS-32</t>
  </si>
  <si>
    <t>CS-33</t>
  </si>
  <si>
    <t>CS-34</t>
  </si>
  <si>
    <t>CS-35</t>
  </si>
  <si>
    <t>CS-36</t>
  </si>
  <si>
    <t>CS-37</t>
  </si>
  <si>
    <t>CS-38</t>
  </si>
  <si>
    <t>CS-39</t>
  </si>
  <si>
    <t>CS-40</t>
  </si>
  <si>
    <t>CS-41</t>
  </si>
  <si>
    <t>CS-42</t>
  </si>
  <si>
    <t>CS-43</t>
  </si>
  <si>
    <t>CS-44</t>
  </si>
  <si>
    <t>CS-45</t>
  </si>
  <si>
    <t>CS-46</t>
  </si>
  <si>
    <t>CS-47</t>
  </si>
  <si>
    <t>CS-48</t>
  </si>
  <si>
    <t>CS-49</t>
  </si>
  <si>
    <t>CS-50</t>
  </si>
  <si>
    <t>CS-51</t>
  </si>
  <si>
    <t>CS-52</t>
  </si>
  <si>
    <t>CS-53</t>
  </si>
  <si>
    <t>CS-54</t>
  </si>
  <si>
    <t>CS-55</t>
  </si>
  <si>
    <t>CS-56</t>
  </si>
  <si>
    <t>CS-57</t>
  </si>
  <si>
    <t>CS-58</t>
  </si>
  <si>
    <t>CS-59</t>
  </si>
  <si>
    <t>CS-60</t>
  </si>
  <si>
    <t>CS-61</t>
  </si>
  <si>
    <t>CS-62</t>
  </si>
  <si>
    <t>CS-63</t>
  </si>
  <si>
    <t>CS-64</t>
  </si>
  <si>
    <t>CS-65</t>
  </si>
  <si>
    <t>CS-66</t>
  </si>
  <si>
    <t>N. Smith Road to E. 3rd Street</t>
  </si>
  <si>
    <t>Bryan Park to E. Hillside Drive</t>
  </si>
  <si>
    <t>N. Plymouth Road to N. Park Ridge Road</t>
  </si>
  <si>
    <t>E. 3rd Street to E. 5th Street</t>
  </si>
  <si>
    <t>S. Bainbridge Drive to Sherwood Oaks Park</t>
  </si>
  <si>
    <t>W Kirkwood to 11th Street (west side)</t>
  </si>
  <si>
    <t>Bryan Ave. (2013)</t>
  </si>
  <si>
    <t>2311 E Moores Pike</t>
  </si>
  <si>
    <t>300 S Indiana Ave</t>
  </si>
  <si>
    <t>3230 s walnut street</t>
  </si>
  <si>
    <t>1523 S Rogers St</t>
  </si>
  <si>
    <t>104 S Jefferson ST</t>
  </si>
  <si>
    <t>1019 E Miller Dr</t>
  </si>
  <si>
    <t>2942 S walnut St</t>
  </si>
  <si>
    <t>911 S high St</t>
  </si>
  <si>
    <t>110 s clark St</t>
  </si>
  <si>
    <t>2304 e 8th st</t>
  </si>
  <si>
    <t>4100 e 10th St</t>
  </si>
  <si>
    <t>408 E Wylie St</t>
  </si>
  <si>
    <t>111 S. Bryan Ave</t>
  </si>
  <si>
    <t>916 S Mitchell St</t>
  </si>
  <si>
    <t>1000 S Palmer St</t>
  </si>
  <si>
    <t>415 E Wylie St</t>
  </si>
  <si>
    <t>Bloomington, IN</t>
  </si>
  <si>
    <t>407 E. Allen St</t>
  </si>
  <si>
    <t>1107 W. 3rd St</t>
  </si>
  <si>
    <t>705 S. Cory Ln.</t>
  </si>
  <si>
    <t>2501 N. Walnut St</t>
  </si>
  <si>
    <t>1800 N. Fee Ln</t>
  </si>
  <si>
    <t>1316 S. Nancy St</t>
  </si>
  <si>
    <t>1928 W. Arlington Rd</t>
  </si>
  <si>
    <t>628 S. Smith Rd</t>
  </si>
  <si>
    <t>2600 W. 3rd St</t>
  </si>
  <si>
    <t>1350 E. Rhorer Rd</t>
  </si>
  <si>
    <t>921 S. Mitchell St</t>
  </si>
  <si>
    <t>1805 E. Winslow Rd</t>
  </si>
  <si>
    <t>803 W. Graham Dr</t>
  </si>
  <si>
    <t>2845 S. Oakdale Dr</t>
  </si>
  <si>
    <t>2423 S. Ford Ave</t>
  </si>
  <si>
    <t>2401 N. Dunn St</t>
  </si>
  <si>
    <t>745 E. Winslow Farm Rd</t>
  </si>
  <si>
    <t>1002 E. Southdowns Dr</t>
  </si>
  <si>
    <t>2214 E. Wimbleton Ln</t>
  </si>
  <si>
    <t>4315 N. Kinser Pike</t>
  </si>
  <si>
    <t>2922 N. Ramble Rd E</t>
  </si>
  <si>
    <t>2990 S. Sare Rd</t>
  </si>
  <si>
    <t>2843 N. Dunn St</t>
  </si>
  <si>
    <t>2700 S. Walnut Street Pike</t>
  </si>
  <si>
    <t>1301 S. Park Ave</t>
  </si>
  <si>
    <t>1220 S. Fess Ave</t>
  </si>
  <si>
    <t>1301 S. Stull Ave</t>
  </si>
  <si>
    <t>4223 E. Sheffield Dr</t>
  </si>
  <si>
    <t>2609 S. Walnut St</t>
  </si>
  <si>
    <t>204 S. Overhill Dr</t>
  </si>
  <si>
    <t>1201 S. Grant St</t>
  </si>
  <si>
    <t>1407 E. Elliston Dr</t>
  </si>
  <si>
    <t>403 N. Adams St</t>
  </si>
  <si>
    <t>1829 S. Maxwell St</t>
  </si>
  <si>
    <t>WS</t>
  </si>
  <si>
    <t>CS-67</t>
  </si>
  <si>
    <t>S. Maxwell St</t>
  </si>
  <si>
    <t>E. Miller Dr to E. Short Street</t>
  </si>
  <si>
    <t>Overall Project Rank (2019)*</t>
  </si>
  <si>
    <t>Overall Project Rank (2020)</t>
  </si>
  <si>
    <t>3625 E. Morningside Dr</t>
  </si>
  <si>
    <t>Maxwell Ln. to Atwater Ave.</t>
  </si>
  <si>
    <t>Cory Ln. (2015)</t>
  </si>
  <si>
    <t>4560 E 3rd St</t>
  </si>
  <si>
    <t>Walnut St. BUILT</t>
  </si>
  <si>
    <t>Mitchell St. (2012) BUILT</t>
  </si>
  <si>
    <t>Ford Ave. (2017) BUILT</t>
  </si>
  <si>
    <t>Sare Rd. (2017) FUNDED: MPO</t>
  </si>
  <si>
    <t xml:space="preserve">(95 SFR)*2 + (13 IN *7) + IG = </t>
  </si>
  <si>
    <t>(38 SFR * 2) + ((21.77 acres * 15 u/a)*2 )+</t>
  </si>
  <si>
    <t>96SFR*2) + (10.54 acres *15 u/a)*2</t>
  </si>
  <si>
    <t>117 SFR</t>
  </si>
  <si>
    <t>31.41 acres of CA, CG, PUD zoning</t>
  </si>
  <si>
    <t xml:space="preserve"> </t>
  </si>
  <si>
    <t xml:space="preserve">2020 Council Sidewalk Committee - Initial Project Prioritization </t>
  </si>
  <si>
    <t>10th St. to Range Rd. curve</t>
  </si>
  <si>
    <t>801 N Range Road</t>
  </si>
  <si>
    <t>31.41 acres total; half is RH and half is IN; both are 15 u/acre = 934.2</t>
  </si>
  <si>
    <t>CS-68</t>
  </si>
  <si>
    <t>Range Rd.</t>
  </si>
  <si>
    <t>S. Walnut Street Pike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</si>
</sst>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(&quot;$&quot;* #,##0_);_(&quot;$&quot;* \(#,##0\);_(&quot;$&quot;* &quot;-&quot;??_);_(@_)"/>
  </numFmts>
  <fonts count="17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trike/>
      <sz val="10"/>
      <name val="Arial"/>
    </font>
    <font>
      <sz val="12"/>
      <color indexed="9"/>
      <name val="Arial Narrow"/>
      <family val="2"/>
    </font>
    <font>
      <sz val="12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4"/>
      <name val="Arial Narrow"/>
      <family val="2"/>
    </font>
    <font>
      <sz val="11"/>
      <color rgb="FF9C6500"/>
      <name val="Calibri"/>
      <family val="2"/>
      <scheme val="minor"/>
    </font>
    <font>
      <strike/>
      <sz val="10"/>
      <name val="Arial"/>
      <family val="2"/>
    </font>
    <font>
      <sz val="11"/>
      <color rgb="FF006100"/>
      <name val="Calibri"/>
      <family val="2"/>
      <scheme val="minor"/>
    </font>
    <font>
      <sz val="10"/>
      <name val="Roboto"/>
    </font>
    <font>
      <b/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44" fontId="10" fillId="0" borderId="0" applyFont="0" applyFill="0" applyBorder="0" applyAlignment="0" applyProtection="0"/>
    <xf numFmtId="0" fontId="12" fillId="6" borderId="0" applyNumberFormat="0" applyBorder="0" applyAlignment="0" applyProtection="0"/>
    <xf numFmtId="0" fontId="14" fillId="7" borderId="0" applyNumberFormat="0" applyBorder="0" applyAlignment="0" applyProtection="0"/>
  </cellStyleXfs>
  <cellXfs count="276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3" fontId="5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6" fillId="3" borderId="0" xfId="0" applyFont="1" applyFill="1"/>
    <xf numFmtId="0" fontId="7" fillId="0" borderId="0" xfId="0" applyFont="1"/>
    <xf numFmtId="165" fontId="7" fillId="0" borderId="0" xfId="0" applyNumberFormat="1" applyFont="1" applyAlignment="1">
      <alignment horizontal="right"/>
    </xf>
    <xf numFmtId="165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>
      <alignment horizontal="right"/>
    </xf>
    <xf numFmtId="165" fontId="7" fillId="0" borderId="0" xfId="0" applyNumberFormat="1" applyFont="1" applyFill="1" applyAlignment="1">
      <alignment horizontal="right"/>
    </xf>
    <xf numFmtId="165" fontId="7" fillId="0" borderId="0" xfId="0" applyNumberFormat="1" applyFont="1" applyFill="1"/>
    <xf numFmtId="0" fontId="6" fillId="3" borderId="0" xfId="0" applyFont="1" applyFill="1" applyAlignment="1">
      <alignment horizontal="right"/>
    </xf>
    <xf numFmtId="165" fontId="6" fillId="3" borderId="0" xfId="0" applyNumberFormat="1" applyFont="1" applyFill="1" applyAlignment="1">
      <alignment horizontal="right"/>
    </xf>
    <xf numFmtId="165" fontId="6" fillId="3" borderId="0" xfId="0" applyNumberFormat="1" applyFont="1" applyFill="1"/>
    <xf numFmtId="0" fontId="7" fillId="0" borderId="2" xfId="0" applyFont="1" applyBorder="1"/>
    <xf numFmtId="165" fontId="7" fillId="0" borderId="2" xfId="0" applyNumberFormat="1" applyFont="1" applyBorder="1" applyAlignment="1">
      <alignment horizontal="right"/>
    </xf>
    <xf numFmtId="0" fontId="0" fillId="0" borderId="0" xfId="0" applyFill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2" xfId="0" applyFont="1" applyFill="1" applyBorder="1" applyAlignment="1">
      <alignment horizontal="left"/>
    </xf>
    <xf numFmtId="164" fontId="7" fillId="0" borderId="0" xfId="0" applyNumberFormat="1" applyFont="1" applyAlignment="1">
      <alignment horizontal="left"/>
    </xf>
    <xf numFmtId="165" fontId="7" fillId="0" borderId="2" xfId="0" applyNumberFormat="1" applyFont="1" applyFill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4" fillId="0" borderId="2" xfId="1" applyFont="1" applyFill="1" applyBorder="1" applyAlignment="1">
      <alignment vertical="center"/>
    </xf>
    <xf numFmtId="0" fontId="3" fillId="0" borderId="0" xfId="1"/>
    <xf numFmtId="0" fontId="2" fillId="0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3" fontId="3" fillId="0" borderId="1" xfId="1" applyNumberFormat="1" applyFill="1" applyBorder="1" applyAlignment="1">
      <alignment horizontal="center" vertical="center"/>
    </xf>
    <xf numFmtId="4" fontId="3" fillId="0" borderId="1" xfId="1" applyNumberFormat="1" applyFill="1" applyBorder="1" applyAlignment="1">
      <alignment horizontal="center" vertical="center"/>
    </xf>
    <xf numFmtId="3" fontId="3" fillId="4" borderId="1" xfId="1" applyNumberFormat="1" applyFill="1" applyBorder="1" applyAlignment="1">
      <alignment horizontal="center" vertical="center"/>
    </xf>
    <xf numFmtId="0" fontId="3" fillId="0" borderId="1" xfId="1" applyFill="1" applyBorder="1" applyAlignment="1">
      <alignment vertical="center"/>
    </xf>
    <xf numFmtId="0" fontId="3" fillId="0" borderId="1" xfId="1" applyFill="1" applyBorder="1" applyAlignment="1">
      <alignment vertical="center" wrapText="1"/>
    </xf>
    <xf numFmtId="0" fontId="9" fillId="0" borderId="1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vertical="center"/>
    </xf>
    <xf numFmtId="0" fontId="6" fillId="3" borderId="0" xfId="0" applyFont="1" applyFill="1" applyAlignment="1">
      <alignment horizontal="center"/>
    </xf>
    <xf numFmtId="164" fontId="7" fillId="0" borderId="0" xfId="0" applyNumberFormat="1" applyFont="1" applyAlignment="1"/>
    <xf numFmtId="0" fontId="7" fillId="0" borderId="0" xfId="0" applyFont="1" applyAlignment="1"/>
    <xf numFmtId="165" fontId="7" fillId="0" borderId="2" xfId="0" applyNumberFormat="1" applyFont="1" applyBorder="1" applyAlignment="1"/>
    <xf numFmtId="166" fontId="7" fillId="0" borderId="2" xfId="2" applyNumberFormat="1" applyFont="1" applyBorder="1" applyAlignment="1"/>
    <xf numFmtId="164" fontId="7" fillId="0" borderId="2" xfId="2" applyNumberFormat="1" applyFont="1" applyBorder="1" applyAlignment="1">
      <alignment horizontal="right"/>
    </xf>
    <xf numFmtId="164" fontId="7" fillId="0" borderId="2" xfId="2" applyNumberFormat="1" applyFont="1" applyBorder="1" applyAlignment="1"/>
    <xf numFmtId="164" fontId="6" fillId="3" borderId="0" xfId="0" applyNumberFormat="1" applyFont="1" applyFill="1"/>
    <xf numFmtId="0" fontId="2" fillId="0" borderId="7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 vertical="center" wrapText="1"/>
    </xf>
    <xf numFmtId="0" fontId="0" fillId="0" borderId="8" xfId="0" applyFill="1" applyBorder="1" applyAlignment="1">
      <alignment vertical="center"/>
    </xf>
    <xf numFmtId="0" fontId="3" fillId="0" borderId="0" xfId="1" applyAlignment="1">
      <alignment horizontal="left" vertical="center"/>
    </xf>
    <xf numFmtId="0" fontId="3" fillId="5" borderId="1" xfId="1" applyFont="1" applyFill="1" applyBorder="1" applyAlignment="1">
      <alignment vertical="center"/>
    </xf>
    <xf numFmtId="0" fontId="3" fillId="5" borderId="1" xfId="1" applyFont="1" applyFill="1" applyBorder="1" applyAlignment="1">
      <alignment vertical="center" wrapText="1"/>
    </xf>
    <xf numFmtId="3" fontId="3" fillId="5" borderId="1" xfId="1" applyNumberFormat="1" applyFill="1" applyBorder="1" applyAlignment="1">
      <alignment horizontal="center" vertical="center"/>
    </xf>
    <xf numFmtId="4" fontId="3" fillId="5" borderId="1" xfId="1" applyNumberFormat="1" applyFill="1" applyBorder="1" applyAlignment="1">
      <alignment horizontal="center" vertical="center"/>
    </xf>
    <xf numFmtId="3" fontId="3" fillId="5" borderId="1" xfId="1" applyNumberFormat="1" applyFont="1" applyFill="1" applyBorder="1" applyAlignment="1">
      <alignment horizontal="center" vertical="center"/>
    </xf>
    <xf numFmtId="4" fontId="3" fillId="5" borderId="1" xfId="1" applyNumberFormat="1" applyFont="1" applyFill="1" applyBorder="1" applyAlignment="1">
      <alignment horizontal="center" vertical="center"/>
    </xf>
    <xf numFmtId="0" fontId="3" fillId="0" borderId="0" xfId="1" applyAlignment="1">
      <alignment horizontal="left" vertical="center"/>
    </xf>
    <xf numFmtId="0" fontId="12" fillId="6" borderId="1" xfId="3" applyBorder="1" applyAlignment="1">
      <alignment vertical="center"/>
    </xf>
    <xf numFmtId="0" fontId="12" fillId="6" borderId="1" xfId="3" applyBorder="1" applyAlignment="1">
      <alignment vertical="center" wrapText="1"/>
    </xf>
    <xf numFmtId="3" fontId="12" fillId="6" borderId="1" xfId="3" applyNumberFormat="1" applyBorder="1" applyAlignment="1">
      <alignment horizontal="center" vertical="center"/>
    </xf>
    <xf numFmtId="4" fontId="12" fillId="6" borderId="1" xfId="3" applyNumberFormat="1" applyBorder="1" applyAlignment="1">
      <alignment horizontal="center" vertical="center"/>
    </xf>
    <xf numFmtId="0" fontId="9" fillId="0" borderId="0" xfId="1" applyFont="1" applyFill="1" applyBorder="1" applyAlignment="1">
      <alignment horizontal="left" vertical="center" wrapText="1"/>
    </xf>
    <xf numFmtId="0" fontId="13" fillId="0" borderId="1" xfId="1" applyFont="1" applyFill="1" applyBorder="1" applyAlignment="1">
      <alignment vertical="center"/>
    </xf>
    <xf numFmtId="0" fontId="13" fillId="0" borderId="1" xfId="1" applyFont="1" applyFill="1" applyBorder="1" applyAlignment="1">
      <alignment vertical="center" wrapText="1"/>
    </xf>
    <xf numFmtId="3" fontId="13" fillId="0" borderId="1" xfId="1" applyNumberFormat="1" applyFont="1" applyFill="1" applyBorder="1" applyAlignment="1">
      <alignment horizontal="center" vertical="center"/>
    </xf>
    <xf numFmtId="4" fontId="13" fillId="0" borderId="1" xfId="1" applyNumberFormat="1" applyFont="1" applyFill="1" applyBorder="1" applyAlignment="1">
      <alignment horizontal="center" vertical="center"/>
    </xf>
    <xf numFmtId="3" fontId="13" fillId="4" borderId="1" xfId="1" applyNumberFormat="1" applyFont="1" applyFill="1" applyBorder="1" applyAlignment="1">
      <alignment horizontal="center" vertical="center"/>
    </xf>
    <xf numFmtId="0" fontId="3" fillId="0" borderId="8" xfId="1" applyFill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0" fontId="13" fillId="0" borderId="0" xfId="1" applyFont="1"/>
    <xf numFmtId="0" fontId="3" fillId="0" borderId="1" xfId="1" applyFont="1" applyFill="1" applyBorder="1" applyAlignment="1">
      <alignment horizontal="left" vertical="center" wrapText="1"/>
    </xf>
    <xf numFmtId="0" fontId="3" fillId="0" borderId="1" xfId="1" applyFill="1" applyBorder="1"/>
    <xf numFmtId="0" fontId="2" fillId="0" borderId="7" xfId="1" applyFont="1" applyFill="1" applyBorder="1" applyAlignment="1">
      <alignment horizontal="center" vertical="center" wrapText="1"/>
    </xf>
    <xf numFmtId="0" fontId="3" fillId="0" borderId="0" xfId="1" applyAlignment="1">
      <alignment horizontal="left" vertical="center"/>
    </xf>
    <xf numFmtId="0" fontId="9" fillId="0" borderId="0" xfId="1" applyFont="1" applyFill="1" applyBorder="1" applyAlignment="1">
      <alignment horizontal="left" vertical="center"/>
    </xf>
    <xf numFmtId="3" fontId="12" fillId="0" borderId="1" xfId="3" applyNumberFormat="1" applyFill="1" applyBorder="1" applyAlignment="1">
      <alignment horizontal="center" vertical="center"/>
    </xf>
    <xf numFmtId="0" fontId="14" fillId="7" borderId="1" xfId="4" applyBorder="1" applyAlignment="1">
      <alignment vertical="center"/>
    </xf>
    <xf numFmtId="0" fontId="14" fillId="7" borderId="1" xfId="4" applyBorder="1" applyAlignment="1">
      <alignment vertical="center" wrapText="1"/>
    </xf>
    <xf numFmtId="3" fontId="14" fillId="7" borderId="1" xfId="4" applyNumberFormat="1" applyBorder="1" applyAlignment="1">
      <alignment horizontal="center" vertical="center"/>
    </xf>
    <xf numFmtId="4" fontId="14" fillId="7" borderId="1" xfId="4" applyNumberFormat="1" applyBorder="1" applyAlignment="1">
      <alignment horizontal="center" vertical="center"/>
    </xf>
    <xf numFmtId="0" fontId="3" fillId="8" borderId="1" xfId="1" applyFill="1" applyBorder="1" applyAlignment="1">
      <alignment vertical="center"/>
    </xf>
    <xf numFmtId="0" fontId="3" fillId="0" borderId="0" xfId="1" applyBorder="1"/>
    <xf numFmtId="3" fontId="3" fillId="0" borderId="1" xfId="1" applyNumberFormat="1" applyFont="1" applyFill="1" applyBorder="1" applyAlignment="1">
      <alignment horizontal="center" vertical="center"/>
    </xf>
    <xf numFmtId="0" fontId="3" fillId="0" borderId="1" xfId="3" applyFont="1" applyFill="1" applyBorder="1" applyAlignment="1">
      <alignment vertical="center"/>
    </xf>
    <xf numFmtId="0" fontId="3" fillId="0" borderId="1" xfId="3" applyFont="1" applyFill="1" applyBorder="1" applyAlignment="1">
      <alignment vertical="center" wrapText="1"/>
    </xf>
    <xf numFmtId="3" fontId="3" fillId="0" borderId="1" xfId="3" applyNumberFormat="1" applyFont="1" applyFill="1" applyBorder="1" applyAlignment="1">
      <alignment horizontal="center" vertical="center"/>
    </xf>
    <xf numFmtId="4" fontId="3" fillId="0" borderId="1" xfId="3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4" fontId="3" fillId="0" borderId="1" xfId="1" applyNumberFormat="1" applyFont="1" applyFill="1" applyBorder="1" applyAlignment="1">
      <alignment horizontal="center" vertical="center"/>
    </xf>
    <xf numFmtId="3" fontId="3" fillId="4" borderId="1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/>
    <xf numFmtId="0" fontId="3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 wrapText="1"/>
    </xf>
    <xf numFmtId="0" fontId="3" fillId="9" borderId="1" xfId="1" applyFont="1" applyFill="1" applyBorder="1" applyAlignment="1">
      <alignment vertical="center"/>
    </xf>
    <xf numFmtId="0" fontId="3" fillId="9" borderId="1" xfId="1" applyFont="1" applyFill="1" applyBorder="1" applyAlignment="1">
      <alignment vertical="center" wrapText="1"/>
    </xf>
    <xf numFmtId="3" fontId="3" fillId="9" borderId="1" xfId="1" applyNumberFormat="1" applyFont="1" applyFill="1" applyBorder="1" applyAlignment="1">
      <alignment horizontal="center" vertical="center"/>
    </xf>
    <xf numFmtId="4" fontId="3" fillId="9" borderId="1" xfId="1" applyNumberFormat="1" applyFont="1" applyFill="1" applyBorder="1" applyAlignment="1">
      <alignment horizontal="center" vertical="center"/>
    </xf>
    <xf numFmtId="0" fontId="3" fillId="9" borderId="1" xfId="3" applyFont="1" applyFill="1" applyBorder="1" applyAlignment="1">
      <alignment vertical="center"/>
    </xf>
    <xf numFmtId="0" fontId="3" fillId="9" borderId="1" xfId="3" applyFont="1" applyFill="1" applyBorder="1" applyAlignment="1">
      <alignment vertical="center" wrapText="1"/>
    </xf>
    <xf numFmtId="3" fontId="3" fillId="9" borderId="1" xfId="3" applyNumberFormat="1" applyFont="1" applyFill="1" applyBorder="1" applyAlignment="1">
      <alignment horizontal="center" vertical="center"/>
    </xf>
    <xf numFmtId="4" fontId="3" fillId="9" borderId="1" xfId="3" applyNumberFormat="1" applyFont="1" applyFill="1" applyBorder="1" applyAlignment="1">
      <alignment horizontal="center" vertical="center"/>
    </xf>
    <xf numFmtId="0" fontId="3" fillId="10" borderId="1" xfId="1" applyFont="1" applyFill="1" applyBorder="1" applyAlignment="1">
      <alignment vertical="center"/>
    </xf>
    <xf numFmtId="0" fontId="3" fillId="10" borderId="1" xfId="1" applyFont="1" applyFill="1" applyBorder="1" applyAlignment="1">
      <alignment vertical="center" wrapText="1"/>
    </xf>
    <xf numFmtId="3" fontId="3" fillId="10" borderId="1" xfId="1" applyNumberFormat="1" applyFont="1" applyFill="1" applyBorder="1" applyAlignment="1">
      <alignment horizontal="center" vertical="center"/>
    </xf>
    <xf numFmtId="4" fontId="3" fillId="10" borderId="1" xfId="1" applyNumberFormat="1" applyFont="1" applyFill="1" applyBorder="1" applyAlignment="1">
      <alignment horizontal="center" vertical="center"/>
    </xf>
    <xf numFmtId="0" fontId="3" fillId="6" borderId="1" xfId="3" applyFont="1" applyBorder="1" applyAlignment="1">
      <alignment vertical="center"/>
    </xf>
    <xf numFmtId="0" fontId="3" fillId="6" borderId="1" xfId="3" applyFont="1" applyBorder="1" applyAlignment="1">
      <alignment vertical="center" wrapText="1"/>
    </xf>
    <xf numFmtId="3" fontId="3" fillId="6" borderId="1" xfId="3" applyNumberFormat="1" applyFont="1" applyBorder="1" applyAlignment="1">
      <alignment horizontal="center" vertical="center"/>
    </xf>
    <xf numFmtId="4" fontId="3" fillId="6" borderId="1" xfId="3" applyNumberFormat="1" applyFont="1" applyBorder="1" applyAlignment="1">
      <alignment horizontal="center" vertical="center"/>
    </xf>
    <xf numFmtId="3" fontId="3" fillId="10" borderId="1" xfId="3" applyNumberFormat="1" applyFont="1" applyFill="1" applyBorder="1" applyAlignment="1">
      <alignment horizontal="center" vertical="center"/>
    </xf>
    <xf numFmtId="0" fontId="3" fillId="10" borderId="1" xfId="3" applyFont="1" applyFill="1" applyBorder="1" applyAlignment="1">
      <alignment vertical="center"/>
    </xf>
    <xf numFmtId="0" fontId="3" fillId="10" borderId="1" xfId="3" applyFont="1" applyFill="1" applyBorder="1" applyAlignment="1">
      <alignment vertical="center" wrapText="1"/>
    </xf>
    <xf numFmtId="4" fontId="3" fillId="10" borderId="1" xfId="3" applyNumberFormat="1" applyFont="1" applyFill="1" applyBorder="1" applyAlignment="1">
      <alignment horizontal="center" vertical="center"/>
    </xf>
    <xf numFmtId="3" fontId="3" fillId="11" borderId="1" xfId="1" applyNumberFormat="1" applyFont="1" applyFill="1" applyBorder="1" applyAlignment="1">
      <alignment horizontal="center" vertical="center"/>
    </xf>
    <xf numFmtId="3" fontId="3" fillId="11" borderId="1" xfId="3" applyNumberFormat="1" applyFont="1" applyFill="1" applyBorder="1" applyAlignment="1">
      <alignment horizontal="center" vertical="center"/>
    </xf>
    <xf numFmtId="0" fontId="3" fillId="12" borderId="1" xfId="1" applyFont="1" applyFill="1" applyBorder="1" applyAlignment="1">
      <alignment vertical="center"/>
    </xf>
    <xf numFmtId="0" fontId="3" fillId="12" borderId="1" xfId="1" applyFont="1" applyFill="1" applyBorder="1" applyAlignment="1">
      <alignment vertical="center" wrapText="1"/>
    </xf>
    <xf numFmtId="3" fontId="3" fillId="12" borderId="1" xfId="1" applyNumberFormat="1" applyFont="1" applyFill="1" applyBorder="1" applyAlignment="1">
      <alignment horizontal="center" vertical="center"/>
    </xf>
    <xf numFmtId="4" fontId="3" fillId="12" borderId="1" xfId="1" applyNumberFormat="1" applyFont="1" applyFill="1" applyBorder="1" applyAlignment="1">
      <alignment horizontal="center" vertical="center"/>
    </xf>
    <xf numFmtId="3" fontId="3" fillId="12" borderId="1" xfId="3" applyNumberFormat="1" applyFont="1" applyFill="1" applyBorder="1" applyAlignment="1">
      <alignment horizontal="center" vertical="center"/>
    </xf>
    <xf numFmtId="0" fontId="3" fillId="12" borderId="1" xfId="3" applyFont="1" applyFill="1" applyBorder="1" applyAlignment="1">
      <alignment vertical="center"/>
    </xf>
    <xf numFmtId="0" fontId="3" fillId="12" borderId="1" xfId="3" applyFont="1" applyFill="1" applyBorder="1" applyAlignment="1">
      <alignment vertical="center" wrapText="1"/>
    </xf>
    <xf numFmtId="4" fontId="3" fillId="12" borderId="1" xfId="3" applyNumberFormat="1" applyFont="1" applyFill="1" applyBorder="1" applyAlignment="1">
      <alignment horizontal="center" vertical="center"/>
    </xf>
    <xf numFmtId="0" fontId="3" fillId="13" borderId="1" xfId="1" applyFill="1" applyBorder="1" applyAlignment="1">
      <alignment horizontal="center"/>
    </xf>
    <xf numFmtId="0" fontId="3" fillId="9" borderId="1" xfId="1" applyFill="1" applyBorder="1" applyAlignment="1">
      <alignment horizontal="center"/>
    </xf>
    <xf numFmtId="0" fontId="3" fillId="10" borderId="1" xfId="1" applyFill="1" applyBorder="1" applyAlignment="1">
      <alignment horizontal="center"/>
    </xf>
    <xf numFmtId="0" fontId="3" fillId="0" borderId="2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3" fillId="0" borderId="2" xfId="1" applyFont="1" applyFill="1" applyBorder="1" applyAlignment="1">
      <alignment vertical="center" wrapText="1"/>
    </xf>
    <xf numFmtId="3" fontId="3" fillId="0" borderId="2" xfId="1" applyNumberFormat="1" applyFont="1" applyFill="1" applyBorder="1" applyAlignment="1">
      <alignment horizontal="center" vertical="center"/>
    </xf>
    <xf numFmtId="4" fontId="3" fillId="0" borderId="2" xfId="1" applyNumberFormat="1" applyFont="1" applyFill="1" applyBorder="1" applyAlignment="1">
      <alignment horizontal="center" vertical="center"/>
    </xf>
    <xf numFmtId="0" fontId="3" fillId="13" borderId="2" xfId="1" applyFill="1" applyBorder="1" applyAlignment="1">
      <alignment horizontal="center"/>
    </xf>
    <xf numFmtId="0" fontId="3" fillId="0" borderId="0" xfId="1" applyFill="1" applyBorder="1" applyAlignment="1">
      <alignment vertical="center"/>
    </xf>
    <xf numFmtId="0" fontId="2" fillId="0" borderId="0" xfId="1" applyFont="1" applyFill="1" applyBorder="1" applyAlignment="1">
      <alignment horizontal="center" vertical="center" wrapText="1"/>
    </xf>
    <xf numFmtId="3" fontId="3" fillId="9" borderId="2" xfId="1" applyNumberFormat="1" applyFont="1" applyFill="1" applyBorder="1" applyAlignment="1">
      <alignment horizontal="center" vertical="center"/>
    </xf>
    <xf numFmtId="3" fontId="3" fillId="10" borderId="2" xfId="1" applyNumberFormat="1" applyFont="1" applyFill="1" applyBorder="1" applyAlignment="1">
      <alignment horizontal="center" vertical="center"/>
    </xf>
    <xf numFmtId="0" fontId="3" fillId="13" borderId="3" xfId="1" applyFill="1" applyBorder="1" applyAlignment="1">
      <alignment horizontal="center"/>
    </xf>
    <xf numFmtId="0" fontId="3" fillId="9" borderId="3" xfId="1" applyFill="1" applyBorder="1" applyAlignment="1">
      <alignment horizontal="center"/>
    </xf>
    <xf numFmtId="0" fontId="13" fillId="0" borderId="0" xfId="1" applyFont="1" applyFill="1" applyBorder="1" applyAlignment="1">
      <alignment vertical="center"/>
    </xf>
    <xf numFmtId="0" fontId="3" fillId="10" borderId="3" xfId="1" applyFill="1" applyBorder="1" applyAlignment="1">
      <alignment horizontal="center"/>
    </xf>
    <xf numFmtId="0" fontId="3" fillId="0" borderId="0" xfId="1" applyFill="1" applyBorder="1"/>
    <xf numFmtId="0" fontId="8" fillId="4" borderId="3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vertical="center"/>
    </xf>
    <xf numFmtId="0" fontId="3" fillId="14" borderId="1" xfId="1" applyFont="1" applyFill="1" applyBorder="1" applyAlignment="1">
      <alignment vertical="center"/>
    </xf>
    <xf numFmtId="0" fontId="3" fillId="0" borderId="0" xfId="0" applyFont="1"/>
    <xf numFmtId="0" fontId="3" fillId="12" borderId="9" xfId="3" applyFont="1" applyFill="1" applyBorder="1" applyAlignment="1">
      <alignment vertical="center"/>
    </xf>
    <xf numFmtId="0" fontId="3" fillId="12" borderId="9" xfId="3" applyFont="1" applyFill="1" applyBorder="1" applyAlignment="1">
      <alignment vertical="center" wrapText="1"/>
    </xf>
    <xf numFmtId="3" fontId="3" fillId="12" borderId="9" xfId="3" applyNumberFormat="1" applyFont="1" applyFill="1" applyBorder="1" applyAlignment="1">
      <alignment horizontal="center" vertical="center"/>
    </xf>
    <xf numFmtId="0" fontId="0" fillId="0" borderId="1" xfId="0" applyBorder="1"/>
    <xf numFmtId="0" fontId="3" fillId="5" borderId="1" xfId="0" applyFont="1" applyFill="1" applyBorder="1"/>
    <xf numFmtId="0" fontId="3" fillId="0" borderId="1" xfId="1" applyFont="1" applyFill="1" applyBorder="1" applyAlignment="1">
      <alignment horizontal="left" vertical="center"/>
    </xf>
    <xf numFmtId="0" fontId="3" fillId="0" borderId="1" xfId="0" applyFont="1" applyBorder="1"/>
    <xf numFmtId="0" fontId="2" fillId="0" borderId="5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3" fillId="0" borderId="0" xfId="1" applyFill="1"/>
    <xf numFmtId="0" fontId="15" fillId="0" borderId="0" xfId="0" applyFont="1"/>
    <xf numFmtId="0" fontId="0" fillId="0" borderId="0" xfId="0" applyBorder="1"/>
    <xf numFmtId="0" fontId="13" fillId="0" borderId="0" xfId="1" applyFont="1" applyBorder="1"/>
    <xf numFmtId="3" fontId="3" fillId="9" borderId="4" xfId="1" applyNumberFormat="1" applyFont="1" applyFill="1" applyBorder="1" applyAlignment="1">
      <alignment horizontal="center" vertical="center"/>
    </xf>
    <xf numFmtId="3" fontId="3" fillId="0" borderId="4" xfId="1" applyNumberFormat="1" applyFont="1" applyFill="1" applyBorder="1" applyAlignment="1">
      <alignment horizontal="center" vertical="center"/>
    </xf>
    <xf numFmtId="3" fontId="3" fillId="0" borderId="4" xfId="3" applyNumberFormat="1" applyFont="1" applyFill="1" applyBorder="1" applyAlignment="1">
      <alignment horizontal="center" vertical="center"/>
    </xf>
    <xf numFmtId="3" fontId="3" fillId="9" borderId="3" xfId="1" applyNumberFormat="1" applyFont="1" applyFill="1" applyBorder="1" applyAlignment="1">
      <alignment horizontal="center" vertical="center"/>
    </xf>
    <xf numFmtId="3" fontId="3" fillId="0" borderId="3" xfId="1" applyNumberFormat="1" applyFont="1" applyFill="1" applyBorder="1" applyAlignment="1">
      <alignment horizontal="center" vertical="center"/>
    </xf>
    <xf numFmtId="3" fontId="3" fillId="10" borderId="3" xfId="3" applyNumberFormat="1" applyFont="1" applyFill="1" applyBorder="1" applyAlignment="1">
      <alignment horizontal="center" vertical="center"/>
    </xf>
    <xf numFmtId="3" fontId="3" fillId="12" borderId="3" xfId="1" applyNumberFormat="1" applyFont="1" applyFill="1" applyBorder="1" applyAlignment="1">
      <alignment horizontal="center" vertical="center"/>
    </xf>
    <xf numFmtId="3" fontId="3" fillId="12" borderId="3" xfId="3" applyNumberFormat="1" applyFont="1" applyFill="1" applyBorder="1" applyAlignment="1">
      <alignment horizontal="center" vertical="center"/>
    </xf>
    <xf numFmtId="3" fontId="3" fillId="9" borderId="3" xfId="3" applyNumberFormat="1" applyFont="1" applyFill="1" applyBorder="1" applyAlignment="1">
      <alignment horizontal="center" vertical="center"/>
    </xf>
    <xf numFmtId="3" fontId="3" fillId="12" borderId="10" xfId="3" applyNumberFormat="1" applyFont="1" applyFill="1" applyBorder="1" applyAlignment="1">
      <alignment horizontal="center" vertical="center"/>
    </xf>
    <xf numFmtId="0" fontId="3" fillId="0" borderId="1" xfId="1" applyBorder="1"/>
    <xf numFmtId="0" fontId="3" fillId="0" borderId="1" xfId="1" applyFont="1" applyFill="1" applyBorder="1" applyAlignment="1"/>
    <xf numFmtId="0" fontId="3" fillId="0" borderId="1" xfId="1" applyFont="1" applyFill="1" applyBorder="1" applyAlignment="1">
      <alignment wrapText="1"/>
    </xf>
    <xf numFmtId="3" fontId="3" fillId="0" borderId="4" xfId="1" applyNumberFormat="1" applyFont="1" applyFill="1" applyBorder="1" applyAlignment="1">
      <alignment horizontal="center"/>
    </xf>
    <xf numFmtId="0" fontId="3" fillId="0" borderId="1" xfId="1" applyBorder="1" applyAlignment="1"/>
    <xf numFmtId="3" fontId="3" fillId="0" borderId="1" xfId="1" applyNumberFormat="1" applyFont="1" applyFill="1" applyBorder="1" applyAlignment="1">
      <alignment horizontal="center"/>
    </xf>
    <xf numFmtId="3" fontId="3" fillId="0" borderId="2" xfId="1" applyNumberFormat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 vertical="center"/>
    </xf>
    <xf numFmtId="3" fontId="3" fillId="0" borderId="0" xfId="1" applyNumberFormat="1" applyFont="1" applyFill="1" applyBorder="1" applyAlignment="1">
      <alignment horizontal="center"/>
    </xf>
    <xf numFmtId="3" fontId="3" fillId="12" borderId="0" xfId="3" applyNumberFormat="1" applyFont="1" applyFill="1" applyBorder="1" applyAlignment="1">
      <alignment horizontal="center" vertical="center"/>
    </xf>
    <xf numFmtId="3" fontId="3" fillId="0" borderId="0" xfId="1" applyNumberFormat="1" applyFont="1" applyFill="1" applyBorder="1" applyAlignment="1">
      <alignment horizontal="left" vertical="center"/>
    </xf>
    <xf numFmtId="2" fontId="3" fillId="9" borderId="1" xfId="1" applyNumberFormat="1" applyFont="1" applyFill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center"/>
    </xf>
    <xf numFmtId="2" fontId="3" fillId="12" borderId="1" xfId="1" applyNumberFormat="1" applyFont="1" applyFill="1" applyBorder="1" applyAlignment="1">
      <alignment horizontal="center" vertical="center"/>
    </xf>
    <xf numFmtId="3" fontId="3" fillId="0" borderId="5" xfId="1" applyNumberFormat="1" applyFont="1" applyFill="1" applyBorder="1" applyAlignment="1">
      <alignment horizontal="center" vertical="center"/>
    </xf>
    <xf numFmtId="2" fontId="3" fillId="0" borderId="1" xfId="3" applyNumberFormat="1" applyFont="1" applyFill="1" applyBorder="1" applyAlignment="1">
      <alignment horizontal="center" vertical="center"/>
    </xf>
    <xf numFmtId="2" fontId="3" fillId="10" borderId="1" xfId="3" applyNumberFormat="1" applyFont="1" applyFill="1" applyBorder="1" applyAlignment="1">
      <alignment horizontal="center" vertical="center"/>
    </xf>
    <xf numFmtId="2" fontId="3" fillId="12" borderId="1" xfId="3" applyNumberFormat="1" applyFont="1" applyFill="1" applyBorder="1" applyAlignment="1">
      <alignment horizontal="center" vertical="center"/>
    </xf>
    <xf numFmtId="2" fontId="3" fillId="9" borderId="1" xfId="3" applyNumberFormat="1" applyFont="1" applyFill="1" applyBorder="1" applyAlignment="1">
      <alignment horizontal="center" vertical="center"/>
    </xf>
    <xf numFmtId="0" fontId="3" fillId="9" borderId="1" xfId="0" applyFont="1" applyFill="1" applyBorder="1"/>
    <xf numFmtId="0" fontId="0" fillId="0" borderId="0" xfId="0" applyFill="1" applyBorder="1"/>
    <xf numFmtId="0" fontId="0" fillId="0" borderId="9" xfId="0" applyBorder="1"/>
    <xf numFmtId="0" fontId="0" fillId="0" borderId="9" xfId="0" applyFill="1" applyBorder="1"/>
    <xf numFmtId="0" fontId="3" fillId="0" borderId="0" xfId="3" applyFont="1" applyFill="1" applyBorder="1" applyAlignment="1">
      <alignment vertical="center"/>
    </xf>
    <xf numFmtId="0" fontId="3" fillId="0" borderId="0" xfId="3" applyFont="1" applyFill="1" applyBorder="1" applyAlignment="1">
      <alignment vertical="center" wrapText="1"/>
    </xf>
    <xf numFmtId="0" fontId="3" fillId="0" borderId="5" xfId="1" applyBorder="1"/>
    <xf numFmtId="0" fontId="3" fillId="17" borderId="1" xfId="3" applyFont="1" applyFill="1" applyBorder="1" applyAlignment="1">
      <alignment vertical="center"/>
    </xf>
    <xf numFmtId="0" fontId="3" fillId="17" borderId="1" xfId="1" applyFont="1" applyFill="1" applyBorder="1" applyAlignment="1">
      <alignment vertical="center"/>
    </xf>
    <xf numFmtId="2" fontId="0" fillId="0" borderId="0" xfId="0" applyNumberFormat="1"/>
    <xf numFmtId="0" fontId="0" fillId="0" borderId="0" xfId="0" applyAlignment="1">
      <alignment vertical="center"/>
    </xf>
    <xf numFmtId="0" fontId="3" fillId="0" borderId="0" xfId="1" applyFont="1" applyAlignment="1">
      <alignment vertical="center"/>
    </xf>
    <xf numFmtId="0" fontId="3" fillId="0" borderId="1" xfId="0" applyFont="1" applyFill="1" applyBorder="1" applyAlignment="1"/>
    <xf numFmtId="0" fontId="3" fillId="0" borderId="1" xfId="1" applyFont="1" applyFill="1" applyBorder="1" applyAlignment="1">
      <alignment horizontal="left" wrapText="1"/>
    </xf>
    <xf numFmtId="3" fontId="3" fillId="0" borderId="3" xfId="3" applyNumberFormat="1" applyFont="1" applyFill="1" applyBorder="1" applyAlignment="1">
      <alignment horizontal="center" vertical="center"/>
    </xf>
    <xf numFmtId="0" fontId="3" fillId="0" borderId="3" xfId="1" applyFill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3" fillId="15" borderId="1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0" borderId="6" xfId="1" applyFont="1" applyFill="1" applyBorder="1" applyAlignment="1">
      <alignment horizontal="left" vertical="center" wrapText="1"/>
    </xf>
    <xf numFmtId="0" fontId="3" fillId="0" borderId="0" xfId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3" fontId="0" fillId="2" borderId="3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3" xfId="1" applyFont="1" applyFill="1" applyBorder="1" applyAlignment="1">
      <alignment horizontal="center" vertical="center" wrapText="1"/>
    </xf>
    <xf numFmtId="0" fontId="3" fillId="0" borderId="2" xfId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left" wrapText="1"/>
    </xf>
    <xf numFmtId="3" fontId="3" fillId="0" borderId="10" xfId="3" applyNumberFormat="1" applyFont="1" applyFill="1" applyBorder="1" applyAlignment="1">
      <alignment horizontal="center" vertical="center"/>
    </xf>
    <xf numFmtId="3" fontId="3" fillId="0" borderId="9" xfId="3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0" borderId="1" xfId="3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3" fillId="0" borderId="11" xfId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1" xfId="0" applyBorder="1" applyAlignment="1">
      <alignment vertical="center"/>
    </xf>
    <xf numFmtId="0" fontId="3" fillId="12" borderId="11" xfId="3" applyFont="1" applyFill="1" applyBorder="1" applyAlignment="1">
      <alignment vertical="center"/>
    </xf>
    <xf numFmtId="0" fontId="3" fillId="12" borderId="11" xfId="3" applyFont="1" applyFill="1" applyBorder="1" applyAlignment="1">
      <alignment horizontal="center" vertical="center"/>
    </xf>
    <xf numFmtId="0" fontId="3" fillId="12" borderId="11" xfId="3" applyFont="1" applyFill="1" applyBorder="1" applyAlignment="1">
      <alignment vertical="center" wrapText="1"/>
    </xf>
    <xf numFmtId="3" fontId="3" fillId="12" borderId="11" xfId="3" applyNumberFormat="1" applyFont="1" applyFill="1" applyBorder="1" applyAlignment="1">
      <alignment horizontal="center" vertical="center"/>
    </xf>
    <xf numFmtId="4" fontId="3" fillId="12" borderId="11" xfId="3" applyNumberFormat="1" applyFont="1" applyFill="1" applyBorder="1" applyAlignment="1">
      <alignment horizontal="center" vertical="center"/>
    </xf>
    <xf numFmtId="3" fontId="3" fillId="0" borderId="12" xfId="1" applyNumberFormat="1" applyFont="1" applyFill="1" applyBorder="1" applyAlignment="1">
      <alignment horizontal="center" vertical="center"/>
    </xf>
    <xf numFmtId="0" fontId="16" fillId="16" borderId="13" xfId="0" applyFont="1" applyFill="1" applyBorder="1" applyAlignment="1">
      <alignment horizontal="center" vertical="center"/>
    </xf>
    <xf numFmtId="0" fontId="16" fillId="16" borderId="14" xfId="0" applyFont="1" applyFill="1" applyBorder="1" applyAlignment="1">
      <alignment horizontal="center" vertical="center"/>
    </xf>
    <xf numFmtId="0" fontId="16" fillId="16" borderId="15" xfId="0" applyFont="1" applyFill="1" applyBorder="1" applyAlignment="1">
      <alignment horizontal="center" vertical="center"/>
    </xf>
    <xf numFmtId="0" fontId="0" fillId="0" borderId="16" xfId="0" applyFill="1" applyBorder="1" applyAlignment="1">
      <alignment vertical="center" wrapText="1"/>
    </xf>
    <xf numFmtId="0" fontId="2" fillId="0" borderId="17" xfId="1" applyFont="1" applyFill="1" applyBorder="1" applyAlignment="1">
      <alignment horizontal="center" vertical="center" wrapText="1"/>
    </xf>
    <xf numFmtId="0" fontId="0" fillId="0" borderId="18" xfId="0" applyFill="1" applyBorder="1" applyAlignment="1">
      <alignment vertical="center"/>
    </xf>
    <xf numFmtId="3" fontId="3" fillId="0" borderId="17" xfId="1" applyNumberFormat="1" applyFont="1" applyFill="1" applyBorder="1" applyAlignment="1">
      <alignment horizontal="center" vertical="center"/>
    </xf>
    <xf numFmtId="0" fontId="0" fillId="0" borderId="18" xfId="0" applyFill="1" applyBorder="1" applyAlignment="1"/>
    <xf numFmtId="0" fontId="0" fillId="0" borderId="19" xfId="0" applyFill="1" applyBorder="1" applyAlignment="1">
      <alignment vertical="center"/>
    </xf>
    <xf numFmtId="0" fontId="3" fillId="0" borderId="20" xfId="3" applyFont="1" applyFill="1" applyBorder="1" applyAlignment="1">
      <alignment vertical="center"/>
    </xf>
    <xf numFmtId="0" fontId="3" fillId="0" borderId="20" xfId="3" applyFont="1" applyFill="1" applyBorder="1" applyAlignment="1">
      <alignment horizontal="center" vertical="center"/>
    </xf>
    <xf numFmtId="0" fontId="3" fillId="0" borderId="20" xfId="3" applyFont="1" applyFill="1" applyBorder="1" applyAlignment="1">
      <alignment vertical="center" wrapText="1"/>
    </xf>
    <xf numFmtId="3" fontId="3" fillId="0" borderId="21" xfId="3" applyNumberFormat="1" applyFont="1" applyFill="1" applyBorder="1" applyAlignment="1">
      <alignment horizontal="center" vertical="center"/>
    </xf>
    <xf numFmtId="0" fontId="3" fillId="0" borderId="20" xfId="1" applyFill="1" applyBorder="1" applyAlignment="1">
      <alignment horizontal="center" vertical="center"/>
    </xf>
    <xf numFmtId="3" fontId="3" fillId="0" borderId="20" xfId="1" applyNumberFormat="1" applyFont="1" applyFill="1" applyBorder="1" applyAlignment="1">
      <alignment horizontal="center" vertical="center"/>
    </xf>
    <xf numFmtId="2" fontId="3" fillId="0" borderId="20" xfId="3" applyNumberFormat="1" applyFont="1" applyFill="1" applyBorder="1" applyAlignment="1">
      <alignment horizontal="center" vertical="center"/>
    </xf>
    <xf numFmtId="3" fontId="3" fillId="0" borderId="20" xfId="3" applyNumberFormat="1" applyFont="1" applyFill="1" applyBorder="1" applyAlignment="1">
      <alignment horizontal="center" vertical="center"/>
    </xf>
    <xf numFmtId="3" fontId="3" fillId="0" borderId="22" xfId="1" applyNumberFormat="1" applyFont="1" applyFill="1" applyBorder="1" applyAlignment="1">
      <alignment horizontal="center" vertical="center"/>
    </xf>
    <xf numFmtId="0" fontId="3" fillId="0" borderId="21" xfId="1" applyFill="1" applyBorder="1" applyAlignment="1">
      <alignment horizontal="center" vertical="center"/>
    </xf>
    <xf numFmtId="3" fontId="3" fillId="0" borderId="23" xfId="1" applyNumberFormat="1" applyFont="1" applyFill="1" applyBorder="1" applyAlignment="1">
      <alignment horizontal="center" vertical="center"/>
    </xf>
  </cellXfs>
  <cellStyles count="5">
    <cellStyle name="Currency" xfId="2" builtinId="4"/>
    <cellStyle name="Good" xfId="4" builtinId="26"/>
    <cellStyle name="Neutral" xfId="3" builtinId="28"/>
    <cellStyle name="Normal" xfId="0" builtinId="0"/>
    <cellStyle name="Normal 2" xfId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P61" totalsRowShown="0" headerRowDxfId="16" tableBorderDxfId="17" headerRowCellStyle="Normal 2">
  <autoFilter ref="A2:P61"/>
  <tableColumns count="16">
    <tableColumn id="1" name=" " dataDxfId="15"/>
    <tableColumn id="2" name="Street" dataDxfId="14" dataCellStyle="Normal 2"/>
    <tableColumn id="3" name="Year added" dataDxfId="13" dataCellStyle="Normal 2"/>
    <tableColumn id="4" name="Description" dataDxfId="12" dataCellStyle="Normal 2"/>
    <tableColumn id="5" name="Project Length (approx.)" dataDxfId="11" dataCellStyle="Normal 2"/>
    <tableColumn id="6" name="Walk Score (potential ped usage)" dataDxfId="10" dataCellStyle="Normal 2"/>
    <tableColumn id="7" name="WS Rank" dataDxfId="9" dataCellStyle="Normal 2">
      <calculatedColumnFormula>RANK(F3,F$3:F$61)</calculatedColumnFormula>
    </tableColumn>
    <tableColumn id="8" name="PLOS Score" dataDxfId="8" dataCellStyle="Normal 2"/>
    <tableColumn id="9" name="PLOS Rank" dataDxfId="7" dataCellStyle="Normal 2"/>
    <tableColumn id="10" name="Transit Route Score" dataDxfId="6" dataCellStyle="Normal 2"/>
    <tableColumn id="11" name="Transit Route Rank" dataDxfId="5" dataCellStyle="Normal 2"/>
    <tableColumn id="12" name="Density Score" dataDxfId="4" dataCellStyle="Normal 2"/>
    <tableColumn id="13" name="Density Rank" dataDxfId="3" dataCellStyle="Normal 2"/>
    <tableColumn id="14" name="Rank Sum" dataDxfId="2" dataCellStyle="Normal 2"/>
    <tableColumn id="15" name="Overall Project Rank (2019)*" dataDxfId="1" dataCellStyle="Normal 2"/>
    <tableColumn id="16" name="Overall Project Rank (2020)" dataDxfId="0" dataCellStyle="Normal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"/>
  <sheetViews>
    <sheetView tabSelected="1" topLeftCell="A7" workbookViewId="0">
      <selection activeCell="D27" sqref="D27"/>
    </sheetView>
  </sheetViews>
  <sheetFormatPr defaultRowHeight="12.75" x14ac:dyDescent="0.2"/>
  <cols>
    <col min="1" max="1" width="6.5703125" style="212" customWidth="1"/>
    <col min="2" max="2" width="23.42578125" style="212" customWidth="1"/>
    <col min="3" max="3" width="7.7109375" style="221" customWidth="1"/>
    <col min="4" max="4" width="57.42578125" style="212" customWidth="1"/>
    <col min="5" max="5" width="10.42578125" style="212" customWidth="1"/>
    <col min="6" max="6" width="11.7109375" style="221" customWidth="1"/>
    <col min="7" max="7" width="6.85546875" style="212" customWidth="1"/>
    <col min="8" max="8" width="7.5703125" style="212" customWidth="1"/>
    <col min="9" max="9" width="7.42578125" style="212" customWidth="1"/>
    <col min="10" max="10" width="7.140625" style="212" customWidth="1"/>
    <col min="11" max="11" width="7.85546875" style="212" customWidth="1"/>
    <col min="12" max="12" width="7.28515625" style="212" customWidth="1"/>
    <col min="13" max="13" width="7.7109375" style="212" customWidth="1"/>
    <col min="14" max="14" width="5.85546875" style="212" customWidth="1"/>
    <col min="15" max="15" width="9.7109375" style="212" customWidth="1"/>
    <col min="16" max="16" width="12.42578125" style="212" customWidth="1"/>
  </cols>
  <sheetData>
    <row r="1" spans="1:19" ht="18" x14ac:dyDescent="0.2">
      <c r="A1" s="256" t="s">
        <v>491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8"/>
    </row>
    <row r="2" spans="1:19" s="248" customFormat="1" ht="51.75" customHeight="1" x14ac:dyDescent="0.2">
      <c r="A2" s="259" t="s">
        <v>490</v>
      </c>
      <c r="B2" s="166" t="s">
        <v>0</v>
      </c>
      <c r="C2" s="37" t="s">
        <v>346</v>
      </c>
      <c r="D2" s="37" t="s">
        <v>1</v>
      </c>
      <c r="E2" s="165" t="s">
        <v>15</v>
      </c>
      <c r="F2" s="37" t="s">
        <v>18</v>
      </c>
      <c r="G2" s="37" t="s">
        <v>34</v>
      </c>
      <c r="H2" s="37" t="s">
        <v>26</v>
      </c>
      <c r="I2" s="37" t="s">
        <v>35</v>
      </c>
      <c r="J2" s="37" t="s">
        <v>29</v>
      </c>
      <c r="K2" s="37" t="s">
        <v>31</v>
      </c>
      <c r="L2" s="37" t="s">
        <v>27</v>
      </c>
      <c r="M2" s="37" t="s">
        <v>28</v>
      </c>
      <c r="N2" s="37" t="s">
        <v>30</v>
      </c>
      <c r="O2" s="235" t="s">
        <v>475</v>
      </c>
      <c r="P2" s="260" t="s">
        <v>476</v>
      </c>
    </row>
    <row r="3" spans="1:19" x14ac:dyDescent="0.2">
      <c r="A3" s="261" t="s">
        <v>349</v>
      </c>
      <c r="B3" s="80" t="s">
        <v>96</v>
      </c>
      <c r="C3" s="240">
        <v>2015</v>
      </c>
      <c r="D3" s="99" t="s">
        <v>76</v>
      </c>
      <c r="E3" s="142">
        <v>340</v>
      </c>
      <c r="F3" s="218">
        <v>26</v>
      </c>
      <c r="G3" s="94">
        <f>RANK(F3,F$3:F$61)</f>
        <v>41</v>
      </c>
      <c r="H3" s="194">
        <v>4.1635793262017353</v>
      </c>
      <c r="I3" s="94">
        <f>RANK(H3,H$3:H$61)</f>
        <v>2</v>
      </c>
      <c r="J3" s="94">
        <v>268</v>
      </c>
      <c r="K3" s="142">
        <f>RANK(J3,J$3:J$61)</f>
        <v>2</v>
      </c>
      <c r="L3" s="142">
        <v>1552</v>
      </c>
      <c r="M3" s="142">
        <f>RANK(L3,L$3:L$61)</f>
        <v>2</v>
      </c>
      <c r="N3" s="142">
        <f>G3+I3+K3+M3</f>
        <v>47</v>
      </c>
      <c r="O3" s="236">
        <v>3</v>
      </c>
      <c r="P3" s="262">
        <f>RANK(N3,N$3:N$61,1)</f>
        <v>1</v>
      </c>
    </row>
    <row r="4" spans="1:19" x14ac:dyDescent="0.2">
      <c r="A4" s="261" t="s">
        <v>350</v>
      </c>
      <c r="B4" s="80" t="s">
        <v>152</v>
      </c>
      <c r="C4" s="240">
        <v>2016</v>
      </c>
      <c r="D4" s="99" t="s">
        <v>153</v>
      </c>
      <c r="E4" s="173">
        <v>268</v>
      </c>
      <c r="F4" s="218">
        <v>89</v>
      </c>
      <c r="G4" s="94">
        <f>RANK(F4,F$3:F$61)</f>
        <v>1</v>
      </c>
      <c r="H4" s="194">
        <v>2.9504178479519378</v>
      </c>
      <c r="I4" s="94">
        <f>RANK(H4,H$3:H$61)</f>
        <v>44</v>
      </c>
      <c r="J4" s="94">
        <v>633</v>
      </c>
      <c r="K4" s="142">
        <f>RANK(J4,J$3:J$61)</f>
        <v>1</v>
      </c>
      <c r="L4" s="94">
        <v>1193</v>
      </c>
      <c r="M4" s="142">
        <f>RANK(L4,L$3:L$61)</f>
        <v>4</v>
      </c>
      <c r="N4" s="94">
        <f>G4+I4+K4+M4</f>
        <v>50</v>
      </c>
      <c r="O4" s="217">
        <v>4</v>
      </c>
      <c r="P4" s="262">
        <f>RANK(N4,N$3:N$61,1)</f>
        <v>2</v>
      </c>
    </row>
    <row r="5" spans="1:19" x14ac:dyDescent="0.2">
      <c r="A5" s="261" t="s">
        <v>351</v>
      </c>
      <c r="B5" s="80" t="s">
        <v>32</v>
      </c>
      <c r="C5" s="240"/>
      <c r="D5" s="99" t="s">
        <v>33</v>
      </c>
      <c r="E5" s="173">
        <v>450</v>
      </c>
      <c r="F5" s="218">
        <v>72</v>
      </c>
      <c r="G5" s="94">
        <f>RANK(F5,F$3:F$61)</f>
        <v>4</v>
      </c>
      <c r="H5" s="194">
        <v>3.58</v>
      </c>
      <c r="I5" s="94">
        <f>RANK(H5,H$3:H$61)</f>
        <v>22</v>
      </c>
      <c r="J5" s="94">
        <v>219.89</v>
      </c>
      <c r="K5" s="142">
        <f>RANK(J5,J$3:J$61)</f>
        <v>9</v>
      </c>
      <c r="L5" s="94">
        <v>769</v>
      </c>
      <c r="M5" s="142">
        <f>RANK(L5,L$3:L$61)</f>
        <v>18</v>
      </c>
      <c r="N5" s="94">
        <f>G5+I5+K5+M5</f>
        <v>53</v>
      </c>
      <c r="O5" s="217">
        <v>4</v>
      </c>
      <c r="P5" s="262">
        <f>RANK(N5,N$3:N$61,1)</f>
        <v>3</v>
      </c>
    </row>
    <row r="6" spans="1:19" x14ac:dyDescent="0.2">
      <c r="A6" s="261" t="s">
        <v>352</v>
      </c>
      <c r="B6" s="80" t="s">
        <v>80</v>
      </c>
      <c r="C6" s="240">
        <v>2011</v>
      </c>
      <c r="D6" s="99" t="s">
        <v>42</v>
      </c>
      <c r="E6" s="173">
        <v>1120</v>
      </c>
      <c r="F6" s="218">
        <v>65</v>
      </c>
      <c r="G6" s="94">
        <f>RANK(F6,F$3:F$61)</f>
        <v>9</v>
      </c>
      <c r="H6" s="194">
        <v>3.4768502515576847</v>
      </c>
      <c r="I6" s="94">
        <f>RANK(H6,H$3:H$61)</f>
        <v>29</v>
      </c>
      <c r="J6" s="94">
        <v>178</v>
      </c>
      <c r="K6" s="142">
        <f>RANK(J6,J$3:J$61)</f>
        <v>13</v>
      </c>
      <c r="L6" s="94">
        <v>1229</v>
      </c>
      <c r="M6" s="142">
        <f>RANK(L6,L$3:L$61)</f>
        <v>3</v>
      </c>
      <c r="N6" s="94">
        <f>G6+I6+K6+M6</f>
        <v>54</v>
      </c>
      <c r="O6" s="217">
        <v>6</v>
      </c>
      <c r="P6" s="262">
        <f>RANK(N6,N$3:N$61,1)</f>
        <v>4</v>
      </c>
    </row>
    <row r="7" spans="1:19" x14ac:dyDescent="0.2">
      <c r="A7" s="261" t="s">
        <v>358</v>
      </c>
      <c r="B7" s="80" t="s">
        <v>94</v>
      </c>
      <c r="C7" s="240">
        <v>2015</v>
      </c>
      <c r="D7" s="99" t="s">
        <v>73</v>
      </c>
      <c r="E7" s="173">
        <v>2390</v>
      </c>
      <c r="F7" s="218">
        <v>38</v>
      </c>
      <c r="G7" s="94">
        <f>RANK(F7,F$3:F$61)</f>
        <v>30</v>
      </c>
      <c r="H7" s="194">
        <v>4.0133410618891086</v>
      </c>
      <c r="I7" s="94">
        <f>RANK(H7,H$3:H$61)</f>
        <v>4</v>
      </c>
      <c r="J7" s="94">
        <v>268</v>
      </c>
      <c r="K7" s="142">
        <f>RANK(J7,J$3:J$61)</f>
        <v>2</v>
      </c>
      <c r="L7" s="94">
        <v>571</v>
      </c>
      <c r="M7" s="142">
        <f>RANK(L7,L$3:L$61)</f>
        <v>22</v>
      </c>
      <c r="N7" s="94">
        <f>G7+I7+K7+M7</f>
        <v>58</v>
      </c>
      <c r="O7" s="217">
        <v>12</v>
      </c>
      <c r="P7" s="262">
        <f>RANK(N7,N$3:N$61,1)</f>
        <v>5</v>
      </c>
    </row>
    <row r="8" spans="1:19" s="212" customFormat="1" ht="15.75" customHeight="1" x14ac:dyDescent="0.2">
      <c r="A8" s="261" t="s">
        <v>402</v>
      </c>
      <c r="B8" s="56" t="s">
        <v>497</v>
      </c>
      <c r="C8" s="243">
        <v>2019</v>
      </c>
      <c r="D8" s="82" t="s">
        <v>336</v>
      </c>
      <c r="E8" s="174">
        <v>188</v>
      </c>
      <c r="F8" s="218">
        <v>59</v>
      </c>
      <c r="G8" s="94">
        <f>RANK(F8,F$3:F$61)</f>
        <v>15</v>
      </c>
      <c r="H8" s="198">
        <v>3.4993308045053784</v>
      </c>
      <c r="I8" s="94">
        <f>RANK(H8,H$3:H$61)</f>
        <v>26</v>
      </c>
      <c r="J8" s="97">
        <v>186</v>
      </c>
      <c r="K8" s="142">
        <f>RANK(J8,J$3:J$61)</f>
        <v>12</v>
      </c>
      <c r="L8" s="97">
        <v>942</v>
      </c>
      <c r="M8" s="142">
        <f>RANK(L8,L$3:L$61)</f>
        <v>12</v>
      </c>
      <c r="N8" s="97">
        <f>G8+I8+K8+M8</f>
        <v>65</v>
      </c>
      <c r="O8" s="217" t="s">
        <v>285</v>
      </c>
      <c r="P8" s="262">
        <f>RANK(N8,N$3:N$61,1)</f>
        <v>6</v>
      </c>
    </row>
    <row r="9" spans="1:19" ht="13.5" customHeight="1" x14ac:dyDescent="0.2">
      <c r="A9" s="261" t="s">
        <v>355</v>
      </c>
      <c r="B9" s="95" t="s">
        <v>266</v>
      </c>
      <c r="C9" s="242">
        <v>2017</v>
      </c>
      <c r="D9" s="96" t="s">
        <v>238</v>
      </c>
      <c r="E9" s="174">
        <v>2900</v>
      </c>
      <c r="F9" s="218">
        <v>40</v>
      </c>
      <c r="G9" s="94">
        <f>RANK(F9,F$3:F$61)</f>
        <v>27</v>
      </c>
      <c r="H9" s="198">
        <v>3.6183931253751704</v>
      </c>
      <c r="I9" s="94">
        <f>RANK(H9,H$3:H$61)</f>
        <v>19</v>
      </c>
      <c r="J9" s="97">
        <v>126</v>
      </c>
      <c r="K9" s="142">
        <f>RANK(J9,J$3:J$61)</f>
        <v>20</v>
      </c>
      <c r="L9" s="97">
        <v>1083</v>
      </c>
      <c r="M9" s="142">
        <f>RANK(L9,L$3:L$61)</f>
        <v>6</v>
      </c>
      <c r="N9" s="97">
        <f>G9+I9+K9+M9</f>
        <v>72</v>
      </c>
      <c r="O9" s="217">
        <v>9</v>
      </c>
      <c r="P9" s="262">
        <f>RANK(N9,N$3:N$61,1)</f>
        <v>7</v>
      </c>
    </row>
    <row r="10" spans="1:19" x14ac:dyDescent="0.2">
      <c r="A10" s="263" t="s">
        <v>410</v>
      </c>
      <c r="B10" s="214" t="s">
        <v>333</v>
      </c>
      <c r="C10" s="241">
        <v>2019</v>
      </c>
      <c r="D10" s="215" t="s">
        <v>341</v>
      </c>
      <c r="E10" s="174">
        <v>742</v>
      </c>
      <c r="F10" s="218">
        <v>60</v>
      </c>
      <c r="G10" s="94">
        <f>RANK(F10,F$3:F$61)</f>
        <v>14</v>
      </c>
      <c r="H10" s="198">
        <v>3.6586735357570679</v>
      </c>
      <c r="I10" s="94">
        <f>RANK(H10,H$3:H$61)</f>
        <v>16</v>
      </c>
      <c r="J10" s="97">
        <v>132</v>
      </c>
      <c r="K10" s="142">
        <f>RANK(J10,J$3:J$61)</f>
        <v>17</v>
      </c>
      <c r="L10" s="97">
        <v>412</v>
      </c>
      <c r="M10" s="142">
        <f>RANK(L10,L$3:L$61)</f>
        <v>26</v>
      </c>
      <c r="N10" s="97">
        <f>G10+I10+K10+M10</f>
        <v>73</v>
      </c>
      <c r="O10" s="217" t="s">
        <v>285</v>
      </c>
      <c r="P10" s="262">
        <f>RANK(N10,N$3:N$61,1)</f>
        <v>8</v>
      </c>
    </row>
    <row r="11" spans="1:19" x14ac:dyDescent="0.2">
      <c r="A11" s="261" t="s">
        <v>359</v>
      </c>
      <c r="B11" s="95" t="s">
        <v>267</v>
      </c>
      <c r="C11" s="242">
        <v>2016</v>
      </c>
      <c r="D11" s="96" t="s">
        <v>315</v>
      </c>
      <c r="E11" s="174">
        <v>1084</v>
      </c>
      <c r="F11" s="218">
        <v>69</v>
      </c>
      <c r="G11" s="94">
        <f>RANK(F11,F$3:F$61)</f>
        <v>6</v>
      </c>
      <c r="H11" s="198">
        <v>2.9289900132996687</v>
      </c>
      <c r="I11" s="94">
        <f>RANK(H11,H$3:H$61)</f>
        <v>45</v>
      </c>
      <c r="J11" s="97">
        <v>194</v>
      </c>
      <c r="K11" s="142">
        <f>RANK(J11,J$3:J$61)</f>
        <v>11</v>
      </c>
      <c r="L11" s="97">
        <v>930</v>
      </c>
      <c r="M11" s="142">
        <f>RANK(L11,L$3:L$61)</f>
        <v>14</v>
      </c>
      <c r="N11" s="97">
        <f>G11+I11+K11+M11</f>
        <v>76</v>
      </c>
      <c r="O11" s="217">
        <v>13</v>
      </c>
      <c r="P11" s="262">
        <f>RANK(N11,N$3:N$61,1)</f>
        <v>9</v>
      </c>
    </row>
    <row r="12" spans="1:19" x14ac:dyDescent="0.2">
      <c r="A12" s="261" t="s">
        <v>354</v>
      </c>
      <c r="B12" s="80" t="s">
        <v>81</v>
      </c>
      <c r="C12" s="240">
        <v>2011</v>
      </c>
      <c r="D12" s="99" t="s">
        <v>39</v>
      </c>
      <c r="E12" s="173">
        <v>1352</v>
      </c>
      <c r="F12" s="218">
        <v>31</v>
      </c>
      <c r="G12" s="94">
        <f>RANK(F12,F$3:F$61)</f>
        <v>36</v>
      </c>
      <c r="H12" s="194">
        <v>3.6288363924361819</v>
      </c>
      <c r="I12" s="94">
        <f>RANK(H12,H$3:H$61)</f>
        <v>18</v>
      </c>
      <c r="J12" s="94">
        <v>260</v>
      </c>
      <c r="K12" s="142">
        <f>RANK(J12,J$3:J$61)</f>
        <v>5</v>
      </c>
      <c r="L12" s="94">
        <v>771</v>
      </c>
      <c r="M12" s="142">
        <f>RANK(L12,L$3:L$61)</f>
        <v>17</v>
      </c>
      <c r="N12" s="94">
        <f>G12+I12+K12+M12</f>
        <v>76</v>
      </c>
      <c r="O12" s="217">
        <v>8</v>
      </c>
      <c r="P12" s="262">
        <f>RANK(N12,N$3:N$61,1)</f>
        <v>9</v>
      </c>
    </row>
    <row r="13" spans="1:19" x14ac:dyDescent="0.2">
      <c r="A13" s="263" t="s">
        <v>408</v>
      </c>
      <c r="B13" s="214" t="s">
        <v>329</v>
      </c>
      <c r="C13" s="241">
        <v>2019</v>
      </c>
      <c r="D13" s="215" t="s">
        <v>330</v>
      </c>
      <c r="E13" s="174">
        <v>1403</v>
      </c>
      <c r="F13" s="218">
        <v>57</v>
      </c>
      <c r="G13" s="94">
        <f>RANK(F13,F$3:F$61)</f>
        <v>18</v>
      </c>
      <c r="H13" s="198">
        <v>3.7220817109398854</v>
      </c>
      <c r="I13" s="94">
        <f>RANK(H13,H$3:H$61)</f>
        <v>12</v>
      </c>
      <c r="J13" s="97">
        <v>111</v>
      </c>
      <c r="K13" s="142">
        <f>RANK(J13,J$3:J$61)</f>
        <v>28</v>
      </c>
      <c r="L13" s="97">
        <v>729</v>
      </c>
      <c r="M13" s="142">
        <f>RANK(L13,L$3:L$61)</f>
        <v>19</v>
      </c>
      <c r="N13" s="97">
        <f>G13+I13+K13+M13</f>
        <v>77</v>
      </c>
      <c r="O13" s="217" t="s">
        <v>285</v>
      </c>
      <c r="P13" s="262">
        <f>RANK(N13,N$3:N$61,1)</f>
        <v>11</v>
      </c>
    </row>
    <row r="14" spans="1:19" x14ac:dyDescent="0.2">
      <c r="A14" s="261" t="s">
        <v>357</v>
      </c>
      <c r="B14" s="80" t="s">
        <v>19</v>
      </c>
      <c r="C14" s="240"/>
      <c r="D14" s="99" t="s">
        <v>47</v>
      </c>
      <c r="E14" s="173">
        <v>1375</v>
      </c>
      <c r="F14" s="218">
        <v>62</v>
      </c>
      <c r="G14" s="94">
        <f>RANK(F14,F$3:F$61)</f>
        <v>11</v>
      </c>
      <c r="H14" s="194">
        <v>3.66</v>
      </c>
      <c r="I14" s="94">
        <f>RANK(H14,H$3:H$61)</f>
        <v>14</v>
      </c>
      <c r="J14" s="94">
        <v>97.16</v>
      </c>
      <c r="K14" s="142">
        <f>RANK(J14,J$3:J$61)</f>
        <v>30</v>
      </c>
      <c r="L14" s="94">
        <v>392.5</v>
      </c>
      <c r="M14" s="142">
        <f>RANK(L14,L$3:L$61)</f>
        <v>27</v>
      </c>
      <c r="N14" s="94">
        <f>G14+I14+K14+M14</f>
        <v>82</v>
      </c>
      <c r="O14" s="217">
        <v>11</v>
      </c>
      <c r="P14" s="262">
        <f>RANK(N14,N$3:N$61,1)</f>
        <v>12</v>
      </c>
      <c r="S14" t="s">
        <v>490</v>
      </c>
    </row>
    <row r="15" spans="1:19" x14ac:dyDescent="0.2">
      <c r="A15" s="261" t="s">
        <v>409</v>
      </c>
      <c r="B15" s="56" t="s">
        <v>331</v>
      </c>
      <c r="C15" s="243">
        <v>2019</v>
      </c>
      <c r="D15" s="82" t="s">
        <v>416</v>
      </c>
      <c r="E15" s="174">
        <v>590</v>
      </c>
      <c r="F15" s="218">
        <v>77</v>
      </c>
      <c r="G15" s="94">
        <f>RANK(F15,F$3:F$61)</f>
        <v>3</v>
      </c>
      <c r="H15" s="198">
        <v>2.2639685060287893</v>
      </c>
      <c r="I15" s="94">
        <f>RANK(H15,H$3:H$61)</f>
        <v>50</v>
      </c>
      <c r="J15" s="97">
        <v>243</v>
      </c>
      <c r="K15" s="142">
        <f>RANK(J15,J$3:J$61)</f>
        <v>6</v>
      </c>
      <c r="L15" s="97">
        <v>504</v>
      </c>
      <c r="M15" s="142">
        <f>RANK(L15,L$3:L$61)</f>
        <v>24</v>
      </c>
      <c r="N15" s="97">
        <f>G15+I15+K15+M15</f>
        <v>83</v>
      </c>
      <c r="O15" s="217" t="s">
        <v>285</v>
      </c>
      <c r="P15" s="262">
        <f>RANK(N15,N$3:N$61,1)</f>
        <v>13</v>
      </c>
    </row>
    <row r="16" spans="1:19" x14ac:dyDescent="0.2">
      <c r="A16" s="261" t="s">
        <v>362</v>
      </c>
      <c r="B16" s="80" t="s">
        <v>98</v>
      </c>
      <c r="C16" s="240">
        <v>2015</v>
      </c>
      <c r="D16" s="99" t="s">
        <v>75</v>
      </c>
      <c r="E16" s="173">
        <v>409</v>
      </c>
      <c r="F16" s="218">
        <v>64</v>
      </c>
      <c r="G16" s="94">
        <f>RANK(F16,F$3:F$61)</f>
        <v>10</v>
      </c>
      <c r="H16" s="194">
        <v>3.6071458084176475</v>
      </c>
      <c r="I16" s="94">
        <f>RANK(H16,H$3:H$61)</f>
        <v>21</v>
      </c>
      <c r="J16" s="94">
        <v>76</v>
      </c>
      <c r="K16" s="142">
        <f>RANK(J16,J$3:J$61)</f>
        <v>38</v>
      </c>
      <c r="L16" s="94">
        <v>881</v>
      </c>
      <c r="M16" s="142">
        <f>RANK(L16,L$3:L$61)</f>
        <v>15</v>
      </c>
      <c r="N16" s="94">
        <f>G16+I16+K16+M16</f>
        <v>84</v>
      </c>
      <c r="O16" s="217">
        <v>16</v>
      </c>
      <c r="P16" s="262">
        <f>RANK(N16,N$3:N$61,1)</f>
        <v>14</v>
      </c>
    </row>
    <row r="17" spans="1:16" x14ac:dyDescent="0.2">
      <c r="A17" s="261" t="s">
        <v>360</v>
      </c>
      <c r="B17" s="80" t="s">
        <v>24</v>
      </c>
      <c r="C17" s="240"/>
      <c r="D17" s="99" t="s">
        <v>25</v>
      </c>
      <c r="E17" s="173">
        <v>423</v>
      </c>
      <c r="F17" s="218">
        <v>34</v>
      </c>
      <c r="G17" s="94">
        <f>RANK(F17,F$3:F$61)</f>
        <v>33</v>
      </c>
      <c r="H17" s="194">
        <v>3.66</v>
      </c>
      <c r="I17" s="94">
        <f>RANK(H17,H$3:H$61)</f>
        <v>14</v>
      </c>
      <c r="J17" s="94">
        <v>81.87</v>
      </c>
      <c r="K17" s="142">
        <f>RANK(J17,J$3:J$61)</f>
        <v>34</v>
      </c>
      <c r="L17" s="94">
        <v>1191</v>
      </c>
      <c r="M17" s="142">
        <f>RANK(L17,L$3:L$61)</f>
        <v>5</v>
      </c>
      <c r="N17" s="94">
        <f>G17+I17+K17+M17</f>
        <v>86</v>
      </c>
      <c r="O17" s="217">
        <v>14</v>
      </c>
      <c r="P17" s="262">
        <f>RANK(N17,N$3:N$61,1)</f>
        <v>15</v>
      </c>
    </row>
    <row r="18" spans="1:16" x14ac:dyDescent="0.2">
      <c r="A18" s="261" t="s">
        <v>495</v>
      </c>
      <c r="B18" s="80" t="s">
        <v>496</v>
      </c>
      <c r="C18" s="240">
        <v>2019</v>
      </c>
      <c r="D18" s="99" t="s">
        <v>492</v>
      </c>
      <c r="E18" s="173">
        <v>1467</v>
      </c>
      <c r="F18" s="218">
        <v>45</v>
      </c>
      <c r="G18" s="94">
        <f>RANK(F18,F$3:F$61)</f>
        <v>23</v>
      </c>
      <c r="H18" s="194">
        <v>2.9712622002650226</v>
      </c>
      <c r="I18" s="94">
        <f>RANK(H18,H$3:H$61)</f>
        <v>43</v>
      </c>
      <c r="J18" s="94">
        <v>223</v>
      </c>
      <c r="K18" s="142">
        <f>RANK(J18,J$3:J$61)</f>
        <v>8</v>
      </c>
      <c r="L18" s="94">
        <v>934</v>
      </c>
      <c r="M18" s="142">
        <f>RANK(L18,L$3:L$61)</f>
        <v>13</v>
      </c>
      <c r="N18" s="94">
        <f>G18+I18+K18+M18</f>
        <v>87</v>
      </c>
      <c r="O18" s="217"/>
      <c r="P18" s="262">
        <f>RANK(N18,N$3:N$61,1)</f>
        <v>16</v>
      </c>
    </row>
    <row r="19" spans="1:16" x14ac:dyDescent="0.2">
      <c r="A19" s="261" t="s">
        <v>367</v>
      </c>
      <c r="B19" s="80" t="s">
        <v>69</v>
      </c>
      <c r="C19" s="240"/>
      <c r="D19" s="99" t="s">
        <v>47</v>
      </c>
      <c r="E19" s="173">
        <v>1390</v>
      </c>
      <c r="F19" s="218">
        <v>66</v>
      </c>
      <c r="G19" s="94">
        <f>RANK(F19,F$3:F$61)</f>
        <v>7</v>
      </c>
      <c r="H19" s="194">
        <v>3.2450286963935238</v>
      </c>
      <c r="I19" s="94">
        <f>RANK(H19,H$3:H$61)</f>
        <v>36</v>
      </c>
      <c r="J19" s="94">
        <v>131</v>
      </c>
      <c r="K19" s="142">
        <f>RANK(J19,J$3:J$61)</f>
        <v>18</v>
      </c>
      <c r="L19" s="94">
        <v>360</v>
      </c>
      <c r="M19" s="142">
        <f>RANK(L19,L$3:L$61)</f>
        <v>28</v>
      </c>
      <c r="N19" s="94">
        <f>G19+I19+K19+M19</f>
        <v>89</v>
      </c>
      <c r="O19" s="217">
        <v>21</v>
      </c>
      <c r="P19" s="262">
        <f>RANK(N19,N$3:N$61,1)</f>
        <v>17</v>
      </c>
    </row>
    <row r="20" spans="1:16" x14ac:dyDescent="0.2">
      <c r="A20" s="261" t="s">
        <v>361</v>
      </c>
      <c r="B20" s="80" t="s">
        <v>11</v>
      </c>
      <c r="C20" s="240"/>
      <c r="D20" s="99" t="s">
        <v>53</v>
      </c>
      <c r="E20" s="173">
        <v>1671</v>
      </c>
      <c r="F20" s="218">
        <v>61</v>
      </c>
      <c r="G20" s="94">
        <f>RANK(F20,F$3:F$61)</f>
        <v>12</v>
      </c>
      <c r="H20" s="194">
        <v>3.52</v>
      </c>
      <c r="I20" s="94">
        <f>RANK(H20,H$3:H$61)</f>
        <v>25</v>
      </c>
      <c r="J20" s="94">
        <v>130.81</v>
      </c>
      <c r="K20" s="142">
        <f>RANK(J20,J$3:J$61)</f>
        <v>19</v>
      </c>
      <c r="L20" s="94">
        <v>298</v>
      </c>
      <c r="M20" s="142">
        <f>RANK(L20,L$3:L$61)</f>
        <v>34</v>
      </c>
      <c r="N20" s="94">
        <f>G20+I20+K20+M20</f>
        <v>90</v>
      </c>
      <c r="O20" s="217">
        <v>15</v>
      </c>
      <c r="P20" s="262">
        <f>RANK(N20,N$3:N$61,1)</f>
        <v>18</v>
      </c>
    </row>
    <row r="21" spans="1:16" x14ac:dyDescent="0.2">
      <c r="A21" s="261" t="s">
        <v>369</v>
      </c>
      <c r="B21" s="95" t="s">
        <v>272</v>
      </c>
      <c r="C21" s="242">
        <v>2017</v>
      </c>
      <c r="D21" s="96" t="s">
        <v>273</v>
      </c>
      <c r="E21" s="174">
        <v>938</v>
      </c>
      <c r="F21" s="218">
        <v>61</v>
      </c>
      <c r="G21" s="94">
        <f>RANK(F21,F$3:F$61)</f>
        <v>12</v>
      </c>
      <c r="H21" s="198">
        <v>3.1613990079354961</v>
      </c>
      <c r="I21" s="94">
        <f>RANK(H21,H$3:H$61)</f>
        <v>37</v>
      </c>
      <c r="J21" s="97">
        <v>230</v>
      </c>
      <c r="K21" s="142">
        <f>RANK(J21,J$3:J$61)</f>
        <v>7</v>
      </c>
      <c r="L21" s="97">
        <v>284</v>
      </c>
      <c r="M21" s="142">
        <f>RANK(L21,L$3:L$61)</f>
        <v>36</v>
      </c>
      <c r="N21" s="97">
        <f>G21+I21+K21+M21</f>
        <v>92</v>
      </c>
      <c r="O21" s="217">
        <v>23</v>
      </c>
      <c r="P21" s="262">
        <f>RANK(N21,N$3:N$61,1)</f>
        <v>19</v>
      </c>
    </row>
    <row r="22" spans="1:16" x14ac:dyDescent="0.2">
      <c r="A22" s="261" t="s">
        <v>364</v>
      </c>
      <c r="B22" s="80" t="s">
        <v>51</v>
      </c>
      <c r="C22" s="240"/>
      <c r="D22" s="99" t="s">
        <v>55</v>
      </c>
      <c r="E22" s="176">
        <v>1060</v>
      </c>
      <c r="F22" s="218">
        <v>43</v>
      </c>
      <c r="G22" s="94">
        <f>RANK(F22,F$3:F$61)</f>
        <v>25</v>
      </c>
      <c r="H22" s="194">
        <v>4.17</v>
      </c>
      <c r="I22" s="94">
        <f>RANK(H22,H$3:H$61)</f>
        <v>1</v>
      </c>
      <c r="J22" s="94">
        <v>106.65</v>
      </c>
      <c r="K22" s="142">
        <f>RANK(J22,J$3:J$61)</f>
        <v>29</v>
      </c>
      <c r="L22" s="94">
        <v>240</v>
      </c>
      <c r="M22" s="142">
        <f>RANK(L22,L$3:L$61)</f>
        <v>41</v>
      </c>
      <c r="N22" s="94">
        <f>G22+I22+K22+M22</f>
        <v>96</v>
      </c>
      <c r="O22" s="217">
        <v>18</v>
      </c>
      <c r="P22" s="262">
        <f>RANK(N22,N$3:N$61,1)</f>
        <v>20</v>
      </c>
    </row>
    <row r="23" spans="1:16" x14ac:dyDescent="0.2">
      <c r="A23" s="263" t="s">
        <v>363</v>
      </c>
      <c r="B23" s="183" t="s">
        <v>10</v>
      </c>
      <c r="C23" s="244"/>
      <c r="D23" s="184" t="s">
        <v>155</v>
      </c>
      <c r="E23" s="176">
        <v>369</v>
      </c>
      <c r="F23" s="218">
        <v>38</v>
      </c>
      <c r="G23" s="94">
        <f>RANK(F23,F$3:F$61)</f>
        <v>30</v>
      </c>
      <c r="H23" s="194">
        <v>3.74</v>
      </c>
      <c r="I23" s="94">
        <f>RANK(H23,H$3:H$61)</f>
        <v>11</v>
      </c>
      <c r="J23" s="94">
        <v>34.409999999999997</v>
      </c>
      <c r="K23" s="142">
        <f>RANK(J23,J$3:J$61)</f>
        <v>50</v>
      </c>
      <c r="L23" s="94">
        <v>986.4</v>
      </c>
      <c r="M23" s="142">
        <f>RANK(L23,L$3:L$61)</f>
        <v>10</v>
      </c>
      <c r="N23" s="94">
        <f>G23+I23+K23+M23</f>
        <v>101</v>
      </c>
      <c r="O23" s="217">
        <v>17</v>
      </c>
      <c r="P23" s="262">
        <f>RANK(N23,N$3:N$61,1)</f>
        <v>21</v>
      </c>
    </row>
    <row r="24" spans="1:16" x14ac:dyDescent="0.2">
      <c r="A24" s="261" t="s">
        <v>373</v>
      </c>
      <c r="B24" s="80" t="s">
        <v>84</v>
      </c>
      <c r="C24" s="240">
        <v>2013</v>
      </c>
      <c r="D24" s="99" t="s">
        <v>46</v>
      </c>
      <c r="E24" s="176">
        <v>1150</v>
      </c>
      <c r="F24" s="218">
        <v>79</v>
      </c>
      <c r="G24" s="94">
        <f>RANK(F24,F$3:F$61)</f>
        <v>2</v>
      </c>
      <c r="H24" s="194">
        <v>2.3307517891249092</v>
      </c>
      <c r="I24" s="94">
        <f>RANK(H24,H$3:H$61)</f>
        <v>49</v>
      </c>
      <c r="J24" s="94">
        <v>121</v>
      </c>
      <c r="K24" s="142">
        <f>RANK(J24,J$3:J$61)</f>
        <v>22</v>
      </c>
      <c r="L24" s="94">
        <v>301</v>
      </c>
      <c r="M24" s="142">
        <f>RANK(L24,L$3:L$61)</f>
        <v>33</v>
      </c>
      <c r="N24" s="94">
        <f>G24+I24+K24+M24</f>
        <v>106</v>
      </c>
      <c r="O24" s="217">
        <v>27</v>
      </c>
      <c r="P24" s="262">
        <f>RANK(N24,N$3:N$61,1)</f>
        <v>22</v>
      </c>
    </row>
    <row r="25" spans="1:16" x14ac:dyDescent="0.2">
      <c r="A25" s="261" t="s">
        <v>376</v>
      </c>
      <c r="B25" s="80" t="s">
        <v>304</v>
      </c>
      <c r="C25" s="240">
        <v>2018</v>
      </c>
      <c r="D25" s="99" t="s">
        <v>305</v>
      </c>
      <c r="E25" s="176">
        <v>1320</v>
      </c>
      <c r="F25" s="218">
        <v>27</v>
      </c>
      <c r="G25" s="94">
        <f>RANK(F25,F$3:F$61)</f>
        <v>40</v>
      </c>
      <c r="H25" s="194">
        <v>3.8939608838312925</v>
      </c>
      <c r="I25" s="94">
        <f>RANK(H25,H$3:H$61)</f>
        <v>8</v>
      </c>
      <c r="J25" s="94">
        <v>73</v>
      </c>
      <c r="K25" s="142">
        <f>RANK(J25,J$3:J$61)</f>
        <v>39</v>
      </c>
      <c r="L25" s="94">
        <v>662</v>
      </c>
      <c r="M25" s="142">
        <f>RANK(L25,L$3:L$61)</f>
        <v>20</v>
      </c>
      <c r="N25" s="97">
        <f>G25+I25+K25+M25</f>
        <v>107</v>
      </c>
      <c r="O25" s="217">
        <v>30</v>
      </c>
      <c r="P25" s="262">
        <f>RANK(N25,N$3:N$61,1)</f>
        <v>23</v>
      </c>
    </row>
    <row r="26" spans="1:16" x14ac:dyDescent="0.2">
      <c r="A26" s="261" t="s">
        <v>372</v>
      </c>
      <c r="B26" s="80" t="s">
        <v>419</v>
      </c>
      <c r="C26" s="240">
        <v>2013</v>
      </c>
      <c r="D26" s="99" t="s">
        <v>47</v>
      </c>
      <c r="E26" s="176">
        <v>1400</v>
      </c>
      <c r="F26" s="218">
        <v>58</v>
      </c>
      <c r="G26" s="94">
        <f>RANK(F26,F$3:F$61)</f>
        <v>17</v>
      </c>
      <c r="H26" s="194">
        <v>3.3412059633248639</v>
      </c>
      <c r="I26" s="94">
        <f>RANK(H26,H$3:H$61)</f>
        <v>34</v>
      </c>
      <c r="J26" s="94">
        <v>90</v>
      </c>
      <c r="K26" s="142">
        <f>RANK(J26,J$3:J$61)</f>
        <v>33</v>
      </c>
      <c r="L26" s="94">
        <v>539</v>
      </c>
      <c r="M26" s="142">
        <f>RANK(L26,L$3:L$61)</f>
        <v>23</v>
      </c>
      <c r="N26" s="94">
        <f>G26+I26+K26+M26</f>
        <v>107</v>
      </c>
      <c r="O26" s="217">
        <v>26</v>
      </c>
      <c r="P26" s="262">
        <f>RANK(N26,N$3:N$61,1)</f>
        <v>23</v>
      </c>
    </row>
    <row r="27" spans="1:16" x14ac:dyDescent="0.2">
      <c r="A27" s="261" t="s">
        <v>371</v>
      </c>
      <c r="B27" s="80" t="s">
        <v>17</v>
      </c>
      <c r="C27" s="240"/>
      <c r="D27" s="99" t="s">
        <v>40</v>
      </c>
      <c r="E27" s="176">
        <v>529</v>
      </c>
      <c r="F27" s="218">
        <v>71</v>
      </c>
      <c r="G27" s="94">
        <f>RANK(F27,F$3:F$61)</f>
        <v>5</v>
      </c>
      <c r="H27" s="194">
        <v>1.5</v>
      </c>
      <c r="I27" s="94">
        <f>RANK(H27,H$3:H$61)</f>
        <v>58</v>
      </c>
      <c r="J27" s="94">
        <v>145.74</v>
      </c>
      <c r="K27" s="142">
        <f>RANK(J27,J$3:J$61)</f>
        <v>15</v>
      </c>
      <c r="L27" s="94">
        <v>327.60000000000002</v>
      </c>
      <c r="M27" s="142">
        <f>RANK(L27,L$3:L$61)</f>
        <v>30</v>
      </c>
      <c r="N27" s="94">
        <f>G27+I27+K27+M27</f>
        <v>108</v>
      </c>
      <c r="O27" s="217">
        <v>25</v>
      </c>
      <c r="P27" s="262">
        <f>RANK(N27,N$3:N$61,1)</f>
        <v>25</v>
      </c>
    </row>
    <row r="28" spans="1:16" x14ac:dyDescent="0.2">
      <c r="A28" s="261" t="s">
        <v>375</v>
      </c>
      <c r="B28" s="95" t="s">
        <v>309</v>
      </c>
      <c r="C28" s="242">
        <v>2019</v>
      </c>
      <c r="D28" s="96" t="s">
        <v>310</v>
      </c>
      <c r="E28" s="216">
        <v>2150</v>
      </c>
      <c r="F28" s="218">
        <v>66</v>
      </c>
      <c r="G28" s="94">
        <f>RANK(F28,F$3:F$61)</f>
        <v>7</v>
      </c>
      <c r="H28" s="198">
        <v>2.9886177781943526</v>
      </c>
      <c r="I28" s="94">
        <f>RANK(H28,H$3:H$61)</f>
        <v>42</v>
      </c>
      <c r="J28" s="97">
        <v>113</v>
      </c>
      <c r="K28" s="142">
        <f>RANK(J28,J$3:J$61)</f>
        <v>26</v>
      </c>
      <c r="L28" s="97">
        <v>285</v>
      </c>
      <c r="M28" s="142">
        <f>RANK(L28,L$3:L$61)</f>
        <v>35</v>
      </c>
      <c r="N28" s="97">
        <f>G28+I28+K28+M28</f>
        <v>110</v>
      </c>
      <c r="O28" s="217">
        <v>29</v>
      </c>
      <c r="P28" s="262">
        <f>RANK(N28,N$3:N$61,1)</f>
        <v>26</v>
      </c>
    </row>
    <row r="29" spans="1:16" x14ac:dyDescent="0.2">
      <c r="A29" s="261" t="s">
        <v>378</v>
      </c>
      <c r="B29" s="95" t="s">
        <v>281</v>
      </c>
      <c r="C29" s="242">
        <v>2018</v>
      </c>
      <c r="D29" s="96" t="s">
        <v>302</v>
      </c>
      <c r="E29" s="216">
        <v>240</v>
      </c>
      <c r="F29" s="218">
        <v>47</v>
      </c>
      <c r="G29" s="94">
        <f>RANK(F29,F$3:F$61)</f>
        <v>20</v>
      </c>
      <c r="H29" s="198">
        <v>3.1201815081356723</v>
      </c>
      <c r="I29" s="94">
        <f>RANK(H29,H$3:H$61)</f>
        <v>38</v>
      </c>
      <c r="J29" s="97">
        <v>79</v>
      </c>
      <c r="K29" s="142">
        <f>RANK(J29,J$3:J$61)</f>
        <v>36</v>
      </c>
      <c r="L29" s="97">
        <v>597</v>
      </c>
      <c r="M29" s="142">
        <f>RANK(L29,L$3:L$61)</f>
        <v>21</v>
      </c>
      <c r="N29" s="97">
        <f>G29+I29+K29+M29</f>
        <v>115</v>
      </c>
      <c r="O29" s="217">
        <v>32</v>
      </c>
      <c r="P29" s="262">
        <f>RANK(N29,N$3:N$61,1)</f>
        <v>27</v>
      </c>
    </row>
    <row r="30" spans="1:16" x14ac:dyDescent="0.2">
      <c r="A30" s="261" t="s">
        <v>366</v>
      </c>
      <c r="B30" s="80" t="s">
        <v>7</v>
      </c>
      <c r="C30" s="240"/>
      <c r="D30" s="99" t="s">
        <v>3</v>
      </c>
      <c r="E30" s="176">
        <v>2622</v>
      </c>
      <c r="F30" s="218">
        <v>36</v>
      </c>
      <c r="G30" s="94">
        <f>RANK(F30,F$3:F$61)</f>
        <v>32</v>
      </c>
      <c r="H30" s="194">
        <v>4.01</v>
      </c>
      <c r="I30" s="94">
        <f>RANK(H30,H$3:H$61)</f>
        <v>5</v>
      </c>
      <c r="J30" s="94">
        <v>92.53</v>
      </c>
      <c r="K30" s="142">
        <f>RANK(J30,J$3:J$61)</f>
        <v>32</v>
      </c>
      <c r="L30" s="94">
        <v>156</v>
      </c>
      <c r="M30" s="142">
        <f>RANK(L30,L$3:L$61)</f>
        <v>49</v>
      </c>
      <c r="N30" s="94">
        <f>G30+I30+K30+M30</f>
        <v>118</v>
      </c>
      <c r="O30" s="217">
        <v>20</v>
      </c>
      <c r="P30" s="262">
        <f>RANK(N30,N$3:N$61,1)</f>
        <v>28</v>
      </c>
    </row>
    <row r="31" spans="1:16" x14ac:dyDescent="0.2">
      <c r="A31" s="261" t="s">
        <v>405</v>
      </c>
      <c r="B31" s="56" t="s">
        <v>326</v>
      </c>
      <c r="C31" s="243">
        <v>2019</v>
      </c>
      <c r="D31" s="82" t="s">
        <v>414</v>
      </c>
      <c r="E31" s="216">
        <v>815</v>
      </c>
      <c r="F31" s="218">
        <v>54</v>
      </c>
      <c r="G31" s="94">
        <f>RANK(F31,F$3:F$61)</f>
        <v>19</v>
      </c>
      <c r="H31" s="198">
        <v>2.0669990279337371</v>
      </c>
      <c r="I31" s="94">
        <f>RANK(H31,H$3:H$61)</f>
        <v>55</v>
      </c>
      <c r="J31" s="97">
        <v>134</v>
      </c>
      <c r="K31" s="142">
        <f>RANK(J31,J$3:J$61)</f>
        <v>16</v>
      </c>
      <c r="L31" s="97">
        <v>350</v>
      </c>
      <c r="M31" s="142">
        <f>RANK(L31,L$3:L$61)</f>
        <v>29</v>
      </c>
      <c r="N31" s="97">
        <f>G31+I31+K31+M31</f>
        <v>119</v>
      </c>
      <c r="O31" s="217" t="s">
        <v>285</v>
      </c>
      <c r="P31" s="262">
        <f>RANK(N31,N$3:N$61,1)</f>
        <v>29</v>
      </c>
    </row>
    <row r="32" spans="1:16" x14ac:dyDescent="0.2">
      <c r="A32" s="261" t="s">
        <v>365</v>
      </c>
      <c r="B32" s="80" t="s">
        <v>82</v>
      </c>
      <c r="C32" s="240">
        <v>2012</v>
      </c>
      <c r="D32" s="99" t="s">
        <v>61</v>
      </c>
      <c r="E32" s="176">
        <v>5500</v>
      </c>
      <c r="F32" s="218">
        <v>2</v>
      </c>
      <c r="G32" s="94">
        <f>RANK(F32,F$3:F$61)</f>
        <v>55</v>
      </c>
      <c r="H32" s="194">
        <v>2.4634903047768537</v>
      </c>
      <c r="I32" s="94">
        <f>RANK(H32,H$3:H$61)</f>
        <v>47</v>
      </c>
      <c r="J32" s="94">
        <v>216</v>
      </c>
      <c r="K32" s="142">
        <f>RANK(J32,J$3:J$61)</f>
        <v>10</v>
      </c>
      <c r="L32" s="94">
        <v>996</v>
      </c>
      <c r="M32" s="142">
        <f>RANK(L32,L$3:L$61)</f>
        <v>8</v>
      </c>
      <c r="N32" s="94">
        <f>G32+I32+K32+M32</f>
        <v>120</v>
      </c>
      <c r="O32" s="217">
        <v>18</v>
      </c>
      <c r="P32" s="262">
        <f>RANK(N32,N$3:N$61,1)</f>
        <v>30</v>
      </c>
    </row>
    <row r="33" spans="1:16" x14ac:dyDescent="0.2">
      <c r="A33" s="261" t="s">
        <v>374</v>
      </c>
      <c r="B33" s="80" t="s">
        <v>150</v>
      </c>
      <c r="C33" s="240">
        <v>2016</v>
      </c>
      <c r="D33" s="99" t="s">
        <v>478</v>
      </c>
      <c r="E33" s="176">
        <v>1890</v>
      </c>
      <c r="F33" s="218">
        <v>34</v>
      </c>
      <c r="G33" s="94">
        <f>RANK(F33,F$3:F$61)</f>
        <v>33</v>
      </c>
      <c r="H33" s="194">
        <v>2.9084160677378215</v>
      </c>
      <c r="I33" s="94">
        <f>RANK(H33,H$3:H$61)</f>
        <v>46</v>
      </c>
      <c r="J33" s="94">
        <v>265</v>
      </c>
      <c r="K33" s="142">
        <f>RANK(J33,J$3:J$61)</f>
        <v>4</v>
      </c>
      <c r="L33" s="94">
        <v>282</v>
      </c>
      <c r="M33" s="142">
        <f>RANK(L33,L$3:L$61)</f>
        <v>37</v>
      </c>
      <c r="N33" s="94">
        <f>G33+I33+K33+M33</f>
        <v>120</v>
      </c>
      <c r="O33" s="217">
        <v>28</v>
      </c>
      <c r="P33" s="262">
        <f>RANK(N33,N$3:N$61,1)</f>
        <v>30</v>
      </c>
    </row>
    <row r="34" spans="1:16" x14ac:dyDescent="0.2">
      <c r="A34" s="261" t="s">
        <v>379</v>
      </c>
      <c r="B34" s="95" t="s">
        <v>263</v>
      </c>
      <c r="C34" s="242">
        <v>2017</v>
      </c>
      <c r="D34" s="96" t="s">
        <v>241</v>
      </c>
      <c r="E34" s="216">
        <v>2638</v>
      </c>
      <c r="F34" s="218">
        <v>39</v>
      </c>
      <c r="G34" s="94">
        <f>RANK(F34,F$3:F$61)</f>
        <v>29</v>
      </c>
      <c r="H34" s="198">
        <v>3.9172890509951923</v>
      </c>
      <c r="I34" s="94">
        <f>RANK(H34,H$3:H$61)</f>
        <v>7</v>
      </c>
      <c r="J34" s="97">
        <v>68</v>
      </c>
      <c r="K34" s="142">
        <f>RANK(J34,J$3:J$61)</f>
        <v>41</v>
      </c>
      <c r="L34" s="97">
        <v>207</v>
      </c>
      <c r="M34" s="142">
        <f>RANK(L34,L$3:L$61)</f>
        <v>46</v>
      </c>
      <c r="N34" s="97">
        <f>G34+I34+K34+M34</f>
        <v>123</v>
      </c>
      <c r="O34" s="217">
        <v>33</v>
      </c>
      <c r="P34" s="262">
        <f>RANK(N34,N$3:N$61,1)</f>
        <v>32</v>
      </c>
    </row>
    <row r="35" spans="1:16" x14ac:dyDescent="0.2">
      <c r="A35" s="261" t="s">
        <v>380</v>
      </c>
      <c r="B35" s="80" t="s">
        <v>479</v>
      </c>
      <c r="C35" s="240">
        <v>2015</v>
      </c>
      <c r="D35" s="99" t="s">
        <v>72</v>
      </c>
      <c r="E35" s="176">
        <v>2332</v>
      </c>
      <c r="F35" s="218">
        <v>15</v>
      </c>
      <c r="G35" s="94">
        <f>RANK(F35,F$3:F$61)</f>
        <v>48</v>
      </c>
      <c r="H35" s="194">
        <v>3.6110991990764143</v>
      </c>
      <c r="I35" s="94">
        <f>RANK(H35,H$3:H$61)</f>
        <v>20</v>
      </c>
      <c r="J35" s="94">
        <v>48</v>
      </c>
      <c r="K35" s="142">
        <f>RANK(J35,J$3:J$61)</f>
        <v>47</v>
      </c>
      <c r="L35" s="94">
        <v>987</v>
      </c>
      <c r="M35" s="142">
        <f>RANK(L35,L$3:L$61)</f>
        <v>9</v>
      </c>
      <c r="N35" s="94">
        <f>G35+I35+K35+M35</f>
        <v>124</v>
      </c>
      <c r="O35" s="217">
        <v>34</v>
      </c>
      <c r="P35" s="262">
        <f>RANK(N35,N$3:N$61,1)</f>
        <v>33</v>
      </c>
    </row>
    <row r="36" spans="1:16" x14ac:dyDescent="0.2">
      <c r="A36" s="261" t="s">
        <v>412</v>
      </c>
      <c r="B36" s="56" t="s">
        <v>343</v>
      </c>
      <c r="C36" s="243">
        <v>2019</v>
      </c>
      <c r="D36" s="163" t="s">
        <v>418</v>
      </c>
      <c r="E36" s="216">
        <v>2338</v>
      </c>
      <c r="F36" s="218">
        <v>41</v>
      </c>
      <c r="G36" s="94">
        <f>RANK(F36,F$3:F$61)</f>
        <v>26</v>
      </c>
      <c r="H36" s="198">
        <v>3.6714501502584378</v>
      </c>
      <c r="I36" s="94">
        <f>RANK(H36,H$3:H$61)</f>
        <v>13</v>
      </c>
      <c r="J36" s="97">
        <v>63</v>
      </c>
      <c r="K36" s="142">
        <f>RANK(J36,J$3:J$61)</f>
        <v>42</v>
      </c>
      <c r="L36" s="97">
        <v>222</v>
      </c>
      <c r="M36" s="142">
        <f>RANK(L36,L$3:L$61)</f>
        <v>44</v>
      </c>
      <c r="N36" s="97">
        <f>G36+I36+K36+M36</f>
        <v>125</v>
      </c>
      <c r="O36" s="217" t="s">
        <v>285</v>
      </c>
      <c r="P36" s="262">
        <f>RANK(N36,N$3:N$61,1)</f>
        <v>34</v>
      </c>
    </row>
    <row r="37" spans="1:16" x14ac:dyDescent="0.2">
      <c r="A37" s="261" t="s">
        <v>377</v>
      </c>
      <c r="B37" s="80" t="s">
        <v>99</v>
      </c>
      <c r="C37" s="240">
        <v>2015</v>
      </c>
      <c r="D37" s="99" t="s">
        <v>78</v>
      </c>
      <c r="E37" s="176">
        <v>1184</v>
      </c>
      <c r="F37" s="218">
        <v>59</v>
      </c>
      <c r="G37" s="94">
        <f>RANK(F37,F$3:F$61)</f>
        <v>15</v>
      </c>
      <c r="H37" s="194">
        <v>1.9853455820746566</v>
      </c>
      <c r="I37" s="94">
        <f>RANK(H37,H$3:H$61)</f>
        <v>56</v>
      </c>
      <c r="J37" s="94">
        <v>113</v>
      </c>
      <c r="K37" s="142">
        <f>RANK(J37,J$3:J$61)</f>
        <v>26</v>
      </c>
      <c r="L37" s="94">
        <v>302</v>
      </c>
      <c r="M37" s="142">
        <f>RANK(L37,L$3:L$61)</f>
        <v>32</v>
      </c>
      <c r="N37" s="94">
        <f>G37+I37+K37+M37</f>
        <v>129</v>
      </c>
      <c r="O37" s="217">
        <v>31</v>
      </c>
      <c r="P37" s="262">
        <f>RANK(N37,N$3:N$61,1)</f>
        <v>35</v>
      </c>
    </row>
    <row r="38" spans="1:16" x14ac:dyDescent="0.2">
      <c r="A38" s="261" t="s">
        <v>382</v>
      </c>
      <c r="B38" s="80" t="s">
        <v>92</v>
      </c>
      <c r="C38" s="240">
        <v>2015</v>
      </c>
      <c r="D38" s="99" t="s">
        <v>71</v>
      </c>
      <c r="E38" s="176">
        <v>1353</v>
      </c>
      <c r="F38" s="218">
        <v>14</v>
      </c>
      <c r="G38" s="94">
        <f>RANK(F38,F$3:F$61)</f>
        <v>50</v>
      </c>
      <c r="H38" s="194">
        <v>3.4427557908155588</v>
      </c>
      <c r="I38" s="94">
        <f>RANK(H38,H$3:H$61)</f>
        <v>31</v>
      </c>
      <c r="J38" s="94">
        <v>48</v>
      </c>
      <c r="K38" s="142">
        <f>RANK(J38,J$3:J$61)</f>
        <v>47</v>
      </c>
      <c r="L38" s="94">
        <v>5400</v>
      </c>
      <c r="M38" s="142">
        <f>RANK(L38,L$3:L$61)</f>
        <v>1</v>
      </c>
      <c r="N38" s="94">
        <f>G38+I38+K38+M38</f>
        <v>129</v>
      </c>
      <c r="O38" s="217">
        <v>36</v>
      </c>
      <c r="P38" s="262">
        <f>RANK(N38,N$3:N$61,1)</f>
        <v>35</v>
      </c>
    </row>
    <row r="39" spans="1:16" x14ac:dyDescent="0.2">
      <c r="A39" s="261" t="s">
        <v>384</v>
      </c>
      <c r="B39" s="95" t="s">
        <v>282</v>
      </c>
      <c r="C39" s="242">
        <v>2018</v>
      </c>
      <c r="D39" s="96" t="s">
        <v>300</v>
      </c>
      <c r="E39" s="216">
        <v>5150</v>
      </c>
      <c r="F39" s="218">
        <v>19</v>
      </c>
      <c r="G39" s="94">
        <f>RANK(F39,F$3:F$61)</f>
        <v>46</v>
      </c>
      <c r="H39" s="198">
        <v>3.4936804440055473</v>
      </c>
      <c r="I39" s="94">
        <f>RANK(H39,H$3:H$61)</f>
        <v>27</v>
      </c>
      <c r="J39" s="97">
        <v>28</v>
      </c>
      <c r="K39" s="142">
        <f>RANK(J39,J$3:J$61)</f>
        <v>51</v>
      </c>
      <c r="L39" s="97">
        <v>1029</v>
      </c>
      <c r="M39" s="142">
        <f>RANK(L39,L$3:L$61)</f>
        <v>7</v>
      </c>
      <c r="N39" s="97">
        <f>G39+I39+K39+M39</f>
        <v>131</v>
      </c>
      <c r="O39" s="217">
        <v>37</v>
      </c>
      <c r="P39" s="262">
        <f>RANK(N39,N$3:N$61,1)</f>
        <v>37</v>
      </c>
    </row>
    <row r="40" spans="1:16" x14ac:dyDescent="0.2">
      <c r="A40" s="261" t="s">
        <v>386</v>
      </c>
      <c r="B40" s="95" t="s">
        <v>264</v>
      </c>
      <c r="C40" s="242">
        <v>2017</v>
      </c>
      <c r="D40" s="96" t="s">
        <v>243</v>
      </c>
      <c r="E40" s="216">
        <v>148</v>
      </c>
      <c r="F40" s="218">
        <v>40</v>
      </c>
      <c r="G40" s="94">
        <f>RANK(F40,F$3:F$61)</f>
        <v>27</v>
      </c>
      <c r="H40" s="198">
        <v>2.3824244260196754</v>
      </c>
      <c r="I40" s="94">
        <f>RANK(H40,H$3:H$61)</f>
        <v>48</v>
      </c>
      <c r="J40" s="97">
        <v>49</v>
      </c>
      <c r="K40" s="142">
        <f>RANK(J40,J$3:J$61)</f>
        <v>46</v>
      </c>
      <c r="L40" s="97">
        <v>943</v>
      </c>
      <c r="M40" s="142">
        <f>RANK(L40,L$3:L$61)</f>
        <v>11</v>
      </c>
      <c r="N40" s="97">
        <f>G40+I40+K40+M40</f>
        <v>132</v>
      </c>
      <c r="O40" s="217">
        <v>40</v>
      </c>
      <c r="P40" s="262">
        <f>RANK(N40,N$3:N$61,1)</f>
        <v>38</v>
      </c>
    </row>
    <row r="41" spans="1:16" x14ac:dyDescent="0.2">
      <c r="A41" s="261" t="s">
        <v>406</v>
      </c>
      <c r="B41" s="56" t="s">
        <v>327</v>
      </c>
      <c r="C41" s="243">
        <v>2019</v>
      </c>
      <c r="D41" s="82" t="s">
        <v>414</v>
      </c>
      <c r="E41" s="216">
        <v>985</v>
      </c>
      <c r="F41" s="218">
        <v>44</v>
      </c>
      <c r="G41" s="94">
        <f>RANK(F41,F$3:F$61)</f>
        <v>24</v>
      </c>
      <c r="H41" s="198">
        <v>1.9575786856337385</v>
      </c>
      <c r="I41" s="94">
        <f>RANK(H41,H$3:H$61)</f>
        <v>57</v>
      </c>
      <c r="J41" s="97">
        <v>125</v>
      </c>
      <c r="K41" s="142">
        <f>RANK(J41,J$3:J$61)</f>
        <v>21</v>
      </c>
      <c r="L41" s="97">
        <v>314</v>
      </c>
      <c r="M41" s="142">
        <f>RANK(L41,L$3:L$61)</f>
        <v>31</v>
      </c>
      <c r="N41" s="97">
        <f>G41+I41+K41+M41</f>
        <v>133</v>
      </c>
      <c r="O41" s="217" t="s">
        <v>285</v>
      </c>
      <c r="P41" s="262">
        <f>RANK(N41,N$3:N$61,1)</f>
        <v>39</v>
      </c>
    </row>
    <row r="42" spans="1:16" x14ac:dyDescent="0.2">
      <c r="A42" s="261" t="s">
        <v>385</v>
      </c>
      <c r="B42" s="80" t="s">
        <v>81</v>
      </c>
      <c r="C42" s="240">
        <v>2011</v>
      </c>
      <c r="D42" s="99" t="s">
        <v>43</v>
      </c>
      <c r="E42" s="176">
        <v>1817</v>
      </c>
      <c r="F42" s="218">
        <v>31</v>
      </c>
      <c r="G42" s="94">
        <f>RANK(F42,F$3:F$61)</f>
        <v>36</v>
      </c>
      <c r="H42" s="194">
        <v>3.563538676135809</v>
      </c>
      <c r="I42" s="94">
        <f>RANK(H42,H$3:H$61)</f>
        <v>24</v>
      </c>
      <c r="J42" s="94">
        <v>118</v>
      </c>
      <c r="K42" s="142">
        <f>RANK(J42,J$3:J$61)</f>
        <v>23</v>
      </c>
      <c r="L42" s="94">
        <v>122</v>
      </c>
      <c r="M42" s="142">
        <f>RANK(L42,L$3:L$61)</f>
        <v>52</v>
      </c>
      <c r="N42" s="94">
        <f>G42+I42+K42+M42</f>
        <v>135</v>
      </c>
      <c r="O42" s="217">
        <v>39</v>
      </c>
      <c r="P42" s="262">
        <f>RANK(N42,N$3:N$61,1)</f>
        <v>40</v>
      </c>
    </row>
    <row r="43" spans="1:16" x14ac:dyDescent="0.2">
      <c r="A43" s="261" t="s">
        <v>381</v>
      </c>
      <c r="B43" s="80" t="s">
        <v>88</v>
      </c>
      <c r="C43" s="240">
        <v>2013</v>
      </c>
      <c r="D43" s="99" t="s">
        <v>62</v>
      </c>
      <c r="E43" s="176">
        <v>2300</v>
      </c>
      <c r="F43" s="218">
        <v>26</v>
      </c>
      <c r="G43" s="94">
        <f>RANK(F43,F$3:F$61)</f>
        <v>41</v>
      </c>
      <c r="H43" s="194">
        <v>3.6487594676460278</v>
      </c>
      <c r="I43" s="94">
        <f>RANK(H43,H$3:H$61)</f>
        <v>17</v>
      </c>
      <c r="J43" s="94">
        <v>18</v>
      </c>
      <c r="K43" s="142">
        <f>RANK(J43,J$3:J$61)</f>
        <v>53</v>
      </c>
      <c r="L43" s="94">
        <v>481</v>
      </c>
      <c r="M43" s="142">
        <f>RANK(L43,L$3:L$61)</f>
        <v>25</v>
      </c>
      <c r="N43" s="94">
        <f>G43+I43+K43+M43</f>
        <v>136</v>
      </c>
      <c r="O43" s="217">
        <v>35</v>
      </c>
      <c r="P43" s="262">
        <f>RANK(N43,N$3:N$61,1)</f>
        <v>41</v>
      </c>
    </row>
    <row r="44" spans="1:16" x14ac:dyDescent="0.2">
      <c r="A44" s="261" t="s">
        <v>404</v>
      </c>
      <c r="B44" s="56" t="s">
        <v>325</v>
      </c>
      <c r="C44" s="243">
        <v>2019</v>
      </c>
      <c r="D44" s="82" t="s">
        <v>414</v>
      </c>
      <c r="E44" s="216">
        <v>1287</v>
      </c>
      <c r="F44" s="218">
        <v>46</v>
      </c>
      <c r="G44" s="94">
        <f>RANK(F44,F$3:F$61)</f>
        <v>22</v>
      </c>
      <c r="H44" s="198">
        <v>2.0778890111650874</v>
      </c>
      <c r="I44" s="94">
        <f>RANK(H44,H$3:H$61)</f>
        <v>54</v>
      </c>
      <c r="J44" s="97">
        <v>116</v>
      </c>
      <c r="K44" s="142">
        <f>RANK(J44,J$3:J$61)</f>
        <v>25</v>
      </c>
      <c r="L44" s="97">
        <v>281</v>
      </c>
      <c r="M44" s="142">
        <f>RANK(L44,L$3:L$61)</f>
        <v>38</v>
      </c>
      <c r="N44" s="97">
        <f>G44+I44+K44+M44</f>
        <v>139</v>
      </c>
      <c r="O44" s="217" t="s">
        <v>285</v>
      </c>
      <c r="P44" s="262">
        <f>RANK(N44,N$3:N$61,1)</f>
        <v>42</v>
      </c>
    </row>
    <row r="45" spans="1:16" x14ac:dyDescent="0.2">
      <c r="A45" s="261" t="s">
        <v>383</v>
      </c>
      <c r="B45" s="80" t="s">
        <v>9</v>
      </c>
      <c r="C45" s="240"/>
      <c r="D45" s="99" t="s">
        <v>58</v>
      </c>
      <c r="E45" s="176">
        <v>878</v>
      </c>
      <c r="F45" s="218">
        <v>28</v>
      </c>
      <c r="G45" s="94">
        <f>RANK(F45,F$3:F$61)</f>
        <v>38</v>
      </c>
      <c r="H45" s="194">
        <v>3.48</v>
      </c>
      <c r="I45" s="94">
        <f>RANK(H45,H$3:H$61)</f>
        <v>28</v>
      </c>
      <c r="J45" s="94">
        <v>93.98</v>
      </c>
      <c r="K45" s="142">
        <f>RANK(J45,J$3:J$61)</f>
        <v>31</v>
      </c>
      <c r="L45" s="94">
        <v>235</v>
      </c>
      <c r="M45" s="142">
        <f>RANK(L45,L$3:L$61)</f>
        <v>42</v>
      </c>
      <c r="N45" s="94">
        <f>G45+I45+K45+M45</f>
        <v>139</v>
      </c>
      <c r="O45" s="217">
        <v>37</v>
      </c>
      <c r="P45" s="262">
        <f>RANK(N45,N$3:N$61,1)</f>
        <v>42</v>
      </c>
    </row>
    <row r="46" spans="1:16" x14ac:dyDescent="0.2">
      <c r="A46" s="261" t="s">
        <v>403</v>
      </c>
      <c r="B46" s="56" t="s">
        <v>342</v>
      </c>
      <c r="C46" s="243">
        <v>2019</v>
      </c>
      <c r="D46" s="82" t="s">
        <v>413</v>
      </c>
      <c r="E46" s="216">
        <v>2690</v>
      </c>
      <c r="F46" s="218">
        <v>47</v>
      </c>
      <c r="G46" s="94">
        <f>RANK(F46,F$3:F$61)</f>
        <v>20</v>
      </c>
      <c r="H46" s="198">
        <v>2.1076289469286613</v>
      </c>
      <c r="I46" s="94">
        <f>RANK(H46,H$3:H$61)</f>
        <v>53</v>
      </c>
      <c r="J46" s="97">
        <v>118</v>
      </c>
      <c r="K46" s="142">
        <f>RANK(J46,J$3:J$61)</f>
        <v>23</v>
      </c>
      <c r="L46" s="97">
        <v>218</v>
      </c>
      <c r="M46" s="142">
        <f>RANK(L46,L$3:L$61)</f>
        <v>45</v>
      </c>
      <c r="N46" s="97">
        <f>G46+I46+K46+M46</f>
        <v>141</v>
      </c>
      <c r="O46" s="217" t="s">
        <v>285</v>
      </c>
      <c r="P46" s="262">
        <f>RANK(N46,N$3:N$61,1)</f>
        <v>44</v>
      </c>
    </row>
    <row r="47" spans="1:16" x14ac:dyDescent="0.2">
      <c r="A47" s="261" t="s">
        <v>389</v>
      </c>
      <c r="B47" s="95" t="s">
        <v>268</v>
      </c>
      <c r="C47" s="242">
        <v>2017</v>
      </c>
      <c r="D47" s="96" t="s">
        <v>271</v>
      </c>
      <c r="E47" s="216">
        <v>1524</v>
      </c>
      <c r="F47" s="218">
        <v>15</v>
      </c>
      <c r="G47" s="94">
        <f>RANK(F47,F$3:F$61)</f>
        <v>48</v>
      </c>
      <c r="H47" s="198">
        <v>3.9452869035735683</v>
      </c>
      <c r="I47" s="94">
        <f>RANK(H47,H$3:H$61)</f>
        <v>6</v>
      </c>
      <c r="J47" s="97">
        <v>69</v>
      </c>
      <c r="K47" s="142">
        <f>RANK(J47,J$3:J$61)</f>
        <v>40</v>
      </c>
      <c r="L47" s="97">
        <v>152</v>
      </c>
      <c r="M47" s="142">
        <f>RANK(L47,L$3:L$61)</f>
        <v>50</v>
      </c>
      <c r="N47" s="97">
        <f>G47+I47+K47+M47</f>
        <v>144</v>
      </c>
      <c r="O47" s="217">
        <v>43</v>
      </c>
      <c r="P47" s="262">
        <f>RANK(N47,N$3:N$61,1)</f>
        <v>45</v>
      </c>
    </row>
    <row r="48" spans="1:16" x14ac:dyDescent="0.2">
      <c r="A48" s="261" t="s">
        <v>391</v>
      </c>
      <c r="B48" s="95" t="s">
        <v>279</v>
      </c>
      <c r="C48" s="242">
        <v>2018</v>
      </c>
      <c r="D48" s="96" t="s">
        <v>280</v>
      </c>
      <c r="E48" s="216">
        <v>1350</v>
      </c>
      <c r="F48" s="218">
        <v>7</v>
      </c>
      <c r="G48" s="94">
        <f>RANK(F48,F$3:F$61)</f>
        <v>54</v>
      </c>
      <c r="H48" s="198">
        <v>3.0374596482666911</v>
      </c>
      <c r="I48" s="94">
        <f>RANK(H48,H$3:H$61)</f>
        <v>39</v>
      </c>
      <c r="J48" s="97">
        <v>80</v>
      </c>
      <c r="K48" s="142">
        <f>RANK(J48,J$3:J$61)</f>
        <v>35</v>
      </c>
      <c r="L48" s="97">
        <v>792</v>
      </c>
      <c r="M48" s="142">
        <f>RANK(L48,L$3:L$61)</f>
        <v>16</v>
      </c>
      <c r="N48" s="97">
        <f>G48+I48+K48+M48</f>
        <v>144</v>
      </c>
      <c r="O48" s="217">
        <v>45</v>
      </c>
      <c r="P48" s="262">
        <f>RANK(N48,N$3:N$61,1)</f>
        <v>45</v>
      </c>
    </row>
    <row r="49" spans="1:16" x14ac:dyDescent="0.2">
      <c r="A49" s="263" t="s">
        <v>407</v>
      </c>
      <c r="B49" s="214" t="s">
        <v>328</v>
      </c>
      <c r="C49" s="245">
        <v>2019</v>
      </c>
      <c r="D49" s="237" t="s">
        <v>415</v>
      </c>
      <c r="E49" s="238">
        <v>693</v>
      </c>
      <c r="F49" s="218">
        <v>22</v>
      </c>
      <c r="G49" s="94">
        <f>RANK(F49,F$3:F$61)</f>
        <v>44</v>
      </c>
      <c r="H49" s="198">
        <v>2.2208239970585568</v>
      </c>
      <c r="I49" s="94">
        <f>RANK(H49,H$3:H$61)</f>
        <v>51</v>
      </c>
      <c r="J49" s="97">
        <v>162</v>
      </c>
      <c r="K49" s="142">
        <f>RANK(J49,J$3:J$61)</f>
        <v>14</v>
      </c>
      <c r="L49" s="239">
        <v>134</v>
      </c>
      <c r="M49" s="142">
        <f>RANK(L49,L$3:L$61)</f>
        <v>51</v>
      </c>
      <c r="N49" s="97">
        <f>G49+I49+K49+M49</f>
        <v>160</v>
      </c>
      <c r="O49" s="217" t="s">
        <v>285</v>
      </c>
      <c r="P49" s="262">
        <f>RANK(N49,N$3:N$61,1)</f>
        <v>47</v>
      </c>
    </row>
    <row r="50" spans="1:16" x14ac:dyDescent="0.2">
      <c r="A50" s="261" t="s">
        <v>395</v>
      </c>
      <c r="B50" s="95" t="s">
        <v>262</v>
      </c>
      <c r="C50" s="242">
        <v>2017</v>
      </c>
      <c r="D50" s="96" t="s">
        <v>240</v>
      </c>
      <c r="E50" s="216">
        <v>1328</v>
      </c>
      <c r="F50" s="218">
        <v>33</v>
      </c>
      <c r="G50" s="94">
        <f>RANK(F50,F$3:F$61)</f>
        <v>35</v>
      </c>
      <c r="H50" s="198">
        <v>3.5645887284416897</v>
      </c>
      <c r="I50" s="94">
        <f>RANK(H50,H$3:H$61)</f>
        <v>23</v>
      </c>
      <c r="J50" s="97">
        <v>21</v>
      </c>
      <c r="K50" s="142">
        <f>RANK(J50,J$3:J$61)</f>
        <v>52</v>
      </c>
      <c r="L50" s="97">
        <v>86</v>
      </c>
      <c r="M50" s="142">
        <f>RANK(L50,L$3:L$61)</f>
        <v>53</v>
      </c>
      <c r="N50" s="97">
        <f>G50+I50+K50+M50</f>
        <v>163</v>
      </c>
      <c r="O50" s="217">
        <v>48</v>
      </c>
      <c r="P50" s="262">
        <f>RANK(N50,N$3:N$61,1)</f>
        <v>48</v>
      </c>
    </row>
    <row r="51" spans="1:16" x14ac:dyDescent="0.2">
      <c r="A51" s="261" t="s">
        <v>393</v>
      </c>
      <c r="B51" s="80" t="s">
        <v>12</v>
      </c>
      <c r="C51" s="240"/>
      <c r="D51" s="99" t="s">
        <v>13</v>
      </c>
      <c r="E51" s="176">
        <v>2044</v>
      </c>
      <c r="F51" s="218">
        <v>19</v>
      </c>
      <c r="G51" s="94">
        <f>RANK(F51,F$3:F$61)</f>
        <v>46</v>
      </c>
      <c r="H51" s="194">
        <v>3.83</v>
      </c>
      <c r="I51" s="94">
        <f>RANK(H51,H$3:H$61)</f>
        <v>9</v>
      </c>
      <c r="J51" s="94">
        <v>7.48</v>
      </c>
      <c r="K51" s="142">
        <f>RANK(J51,J$3:J$61)</f>
        <v>54</v>
      </c>
      <c r="L51" s="94">
        <v>74</v>
      </c>
      <c r="M51" s="142">
        <f>RANK(L51,L$3:L$61)</f>
        <v>55</v>
      </c>
      <c r="N51" s="94">
        <f>G51+I51+K51+M51</f>
        <v>164</v>
      </c>
      <c r="O51" s="217">
        <v>47</v>
      </c>
      <c r="P51" s="262">
        <f>RANK(N51,N$3:N$61,1)</f>
        <v>49</v>
      </c>
    </row>
    <row r="52" spans="1:16" x14ac:dyDescent="0.2">
      <c r="A52" s="261" t="s">
        <v>394</v>
      </c>
      <c r="B52" s="80" t="s">
        <v>97</v>
      </c>
      <c r="C52" s="240">
        <v>2015</v>
      </c>
      <c r="D52" s="99" t="s">
        <v>77</v>
      </c>
      <c r="E52" s="176">
        <v>755</v>
      </c>
      <c r="F52" s="218">
        <v>23</v>
      </c>
      <c r="G52" s="94">
        <f>RANK(F52,F$3:F$61)</f>
        <v>43</v>
      </c>
      <c r="H52" s="194">
        <v>3.4482666872907339</v>
      </c>
      <c r="I52" s="94">
        <f>RANK(H52,H$3:H$61)</f>
        <v>30</v>
      </c>
      <c r="J52" s="94">
        <v>55</v>
      </c>
      <c r="K52" s="142">
        <f>RANK(J52,J$3:J$61)</f>
        <v>45</v>
      </c>
      <c r="L52" s="94">
        <v>158</v>
      </c>
      <c r="M52" s="142">
        <f>RANK(L52,L$3:L$61)</f>
        <v>48</v>
      </c>
      <c r="N52" s="94">
        <f>G52+I52+K52+M52</f>
        <v>166</v>
      </c>
      <c r="O52" s="217">
        <v>48</v>
      </c>
      <c r="P52" s="262">
        <f>RANK(N52,N$3:N$61,1)</f>
        <v>50</v>
      </c>
    </row>
    <row r="53" spans="1:16" x14ac:dyDescent="0.2">
      <c r="A53" s="261" t="s">
        <v>387</v>
      </c>
      <c r="B53" s="80" t="s">
        <v>22</v>
      </c>
      <c r="C53" s="240"/>
      <c r="D53" s="99" t="s">
        <v>23</v>
      </c>
      <c r="E53" s="176">
        <v>4775</v>
      </c>
      <c r="F53" s="218">
        <v>11</v>
      </c>
      <c r="G53" s="94">
        <f>RANK(F53,F$3:F$61)</f>
        <v>53</v>
      </c>
      <c r="H53" s="194">
        <v>4.0599999999999996</v>
      </c>
      <c r="I53" s="94">
        <f>RANK(H53,H$3:H$61)</f>
        <v>3</v>
      </c>
      <c r="J53" s="94">
        <v>0</v>
      </c>
      <c r="K53" s="142">
        <f>RANK(J53,J$3:J$61)</f>
        <v>55</v>
      </c>
      <c r="L53" s="94">
        <v>69</v>
      </c>
      <c r="M53" s="142">
        <f>RANK(L53,L$3:L$61)</f>
        <v>56</v>
      </c>
      <c r="N53" s="94">
        <f>G53+I53+K53+M53</f>
        <v>167</v>
      </c>
      <c r="O53" s="217">
        <v>40</v>
      </c>
      <c r="P53" s="262">
        <f>RANK(N53,N$3:N$61,1)</f>
        <v>51</v>
      </c>
    </row>
    <row r="54" spans="1:16" x14ac:dyDescent="0.2">
      <c r="A54" s="261" t="s">
        <v>396</v>
      </c>
      <c r="B54" s="95" t="s">
        <v>303</v>
      </c>
      <c r="C54" s="242">
        <v>2018</v>
      </c>
      <c r="D54" s="96" t="s">
        <v>278</v>
      </c>
      <c r="E54" s="216">
        <v>1040</v>
      </c>
      <c r="F54" s="218">
        <v>22</v>
      </c>
      <c r="G54" s="94">
        <f>RANK(F54,F$3:F$61)</f>
        <v>44</v>
      </c>
      <c r="H54" s="198">
        <v>3.034745132063223</v>
      </c>
      <c r="I54" s="94">
        <f>RANK(H54,H$3:H$61)</f>
        <v>40</v>
      </c>
      <c r="J54" s="97">
        <v>79</v>
      </c>
      <c r="K54" s="142">
        <f>RANK(J54,J$3:J$61)</f>
        <v>36</v>
      </c>
      <c r="L54" s="97">
        <v>164</v>
      </c>
      <c r="M54" s="142">
        <f>RANK(L54,L$3:L$61)</f>
        <v>47</v>
      </c>
      <c r="N54" s="97">
        <f>G54+I54+K54+M54</f>
        <v>167</v>
      </c>
      <c r="O54" s="217">
        <v>50</v>
      </c>
      <c r="P54" s="262">
        <f>RANK(N54,N$3:N$61,1)</f>
        <v>51</v>
      </c>
    </row>
    <row r="55" spans="1:16" x14ac:dyDescent="0.2">
      <c r="A55" s="261" t="s">
        <v>472</v>
      </c>
      <c r="B55" s="95" t="s">
        <v>473</v>
      </c>
      <c r="C55" s="242">
        <v>2019</v>
      </c>
      <c r="D55" s="96" t="s">
        <v>474</v>
      </c>
      <c r="E55" s="216">
        <v>1020</v>
      </c>
      <c r="F55" s="218">
        <v>28</v>
      </c>
      <c r="G55" s="94">
        <f>RANK(F55,F$3:F$61)</f>
        <v>38</v>
      </c>
      <c r="H55" s="198">
        <v>3.034745132063223</v>
      </c>
      <c r="I55" s="94">
        <f>RANK(H55,H$3:H$61)</f>
        <v>40</v>
      </c>
      <c r="J55" s="97">
        <v>45</v>
      </c>
      <c r="K55" s="142">
        <f>RANK(J55,J$3:J$61)</f>
        <v>49</v>
      </c>
      <c r="L55" s="97">
        <v>246</v>
      </c>
      <c r="M55" s="142">
        <f>RANK(L55,L$3:L$61)</f>
        <v>40</v>
      </c>
      <c r="N55" s="97">
        <f>G55+I55+K55+M55</f>
        <v>167</v>
      </c>
      <c r="O55" s="217" t="s">
        <v>285</v>
      </c>
      <c r="P55" s="262">
        <f>RANK(N55,N$3:N$61,1)</f>
        <v>51</v>
      </c>
    </row>
    <row r="56" spans="1:16" x14ac:dyDescent="0.2">
      <c r="A56" s="261" t="s">
        <v>390</v>
      </c>
      <c r="B56" s="80" t="s">
        <v>91</v>
      </c>
      <c r="C56" s="240">
        <v>2011</v>
      </c>
      <c r="D56" s="99" t="s">
        <v>38</v>
      </c>
      <c r="E56" s="176">
        <v>1815</v>
      </c>
      <c r="F56" s="218">
        <v>14</v>
      </c>
      <c r="G56" s="94">
        <f>RANK(F56,F$3:F$61)</f>
        <v>50</v>
      </c>
      <c r="H56" s="194">
        <v>3.3433591678108447</v>
      </c>
      <c r="I56" s="94">
        <f>RANK(H56,H$3:H$61)</f>
        <v>33</v>
      </c>
      <c r="J56" s="94">
        <v>58</v>
      </c>
      <c r="K56" s="142">
        <f>RANK(J56,J$3:J$61)</f>
        <v>44</v>
      </c>
      <c r="L56" s="94">
        <v>234</v>
      </c>
      <c r="M56" s="142">
        <f>RANK(L56,L$3:L$61)</f>
        <v>43</v>
      </c>
      <c r="N56" s="94">
        <f>G56+I56+K56+M56</f>
        <v>170</v>
      </c>
      <c r="O56" s="217">
        <v>44</v>
      </c>
      <c r="P56" s="262">
        <f>RANK(N56,N$3:N$61,1)</f>
        <v>54</v>
      </c>
    </row>
    <row r="57" spans="1:16" x14ac:dyDescent="0.2">
      <c r="A57" s="261" t="s">
        <v>397</v>
      </c>
      <c r="B57" s="80" t="s">
        <v>50</v>
      </c>
      <c r="C57" s="240"/>
      <c r="D57" s="99" t="s">
        <v>45</v>
      </c>
      <c r="E57" s="176">
        <v>1595</v>
      </c>
      <c r="F57" s="218">
        <v>1</v>
      </c>
      <c r="G57" s="94">
        <f>RANK(F57,F$3:F$61)</f>
        <v>57</v>
      </c>
      <c r="H57" s="194">
        <v>3.83</v>
      </c>
      <c r="I57" s="94">
        <f>RANK(H57,H$3:H$61)</f>
        <v>9</v>
      </c>
      <c r="J57" s="94">
        <v>0</v>
      </c>
      <c r="K57" s="142">
        <f>RANK(J57,J$3:J$61)</f>
        <v>55</v>
      </c>
      <c r="L57" s="94">
        <v>40</v>
      </c>
      <c r="M57" s="142">
        <f>RANK(L57,L$3:L$61)</f>
        <v>58</v>
      </c>
      <c r="N57" s="94">
        <f>G57+I57+K57+M57</f>
        <v>179</v>
      </c>
      <c r="O57" s="217">
        <v>51</v>
      </c>
      <c r="P57" s="262">
        <f>RANK(N57,N$3:N$61,1)</f>
        <v>55</v>
      </c>
    </row>
    <row r="58" spans="1:16" x14ac:dyDescent="0.2">
      <c r="A58" s="263" t="s">
        <v>411</v>
      </c>
      <c r="B58" s="214" t="s">
        <v>334</v>
      </c>
      <c r="C58" s="241">
        <v>2019</v>
      </c>
      <c r="D58" s="215" t="s">
        <v>417</v>
      </c>
      <c r="E58" s="216">
        <v>1695</v>
      </c>
      <c r="F58" s="218">
        <v>14</v>
      </c>
      <c r="G58" s="94">
        <f>RANK(F58,F$3:F$61)</f>
        <v>50</v>
      </c>
      <c r="H58" s="198">
        <v>2.1394387901020555</v>
      </c>
      <c r="I58" s="94">
        <f>RANK(H58,H$3:H$61)</f>
        <v>52</v>
      </c>
      <c r="J58" s="97">
        <v>63</v>
      </c>
      <c r="K58" s="142">
        <f>RANK(J58,J$3:J$61)</f>
        <v>42</v>
      </c>
      <c r="L58" s="97">
        <v>248</v>
      </c>
      <c r="M58" s="142">
        <f>RANK(L58,L$3:L$61)</f>
        <v>39</v>
      </c>
      <c r="N58" s="97">
        <f>G58+I58+K58+M58</f>
        <v>183</v>
      </c>
      <c r="O58" s="217" t="s">
        <v>285</v>
      </c>
      <c r="P58" s="262">
        <f>RANK(N58,N$3:N$61,1)</f>
        <v>56</v>
      </c>
    </row>
    <row r="59" spans="1:16" x14ac:dyDescent="0.2">
      <c r="A59" s="261" t="s">
        <v>400</v>
      </c>
      <c r="B59" s="80" t="s">
        <v>95</v>
      </c>
      <c r="C59" s="240">
        <v>2015</v>
      </c>
      <c r="D59" s="99" t="s">
        <v>74</v>
      </c>
      <c r="E59" s="176">
        <v>3602</v>
      </c>
      <c r="F59" s="218">
        <v>2</v>
      </c>
      <c r="G59" s="94">
        <f>RANK(F59,F$3:F$61)</f>
        <v>55</v>
      </c>
      <c r="H59" s="194">
        <v>3.4120896604051598</v>
      </c>
      <c r="I59" s="94">
        <f>RANK(H59,H$3:H$61)</f>
        <v>32</v>
      </c>
      <c r="J59" s="94">
        <v>0</v>
      </c>
      <c r="K59" s="142">
        <f>RANK(J59,J$3:J$61)</f>
        <v>55</v>
      </c>
      <c r="L59" s="94">
        <v>64</v>
      </c>
      <c r="M59" s="142">
        <f>RANK(L59,L$3:L$61)</f>
        <v>57</v>
      </c>
      <c r="N59" s="97">
        <f>G59+I59+K59+M59</f>
        <v>199</v>
      </c>
      <c r="O59" s="217">
        <v>54</v>
      </c>
      <c r="P59" s="262">
        <f>RANK(N59,N$3:N$61,1)</f>
        <v>57</v>
      </c>
    </row>
    <row r="60" spans="1:16" x14ac:dyDescent="0.2">
      <c r="A60" s="261" t="s">
        <v>398</v>
      </c>
      <c r="B60" s="80" t="s">
        <v>14</v>
      </c>
      <c r="C60" s="240"/>
      <c r="D60" s="99" t="s">
        <v>59</v>
      </c>
      <c r="E60" s="176">
        <v>875</v>
      </c>
      <c r="F60" s="218">
        <v>1</v>
      </c>
      <c r="G60" s="94">
        <f>RANK(F60,F$3:F$61)</f>
        <v>57</v>
      </c>
      <c r="H60" s="194">
        <v>3.26</v>
      </c>
      <c r="I60" s="94">
        <f>RANK(H60,H$3:H$61)</f>
        <v>35</v>
      </c>
      <c r="J60" s="94">
        <v>0</v>
      </c>
      <c r="K60" s="142">
        <f>RANK(J60,J$3:J$61)</f>
        <v>55</v>
      </c>
      <c r="L60" s="94">
        <v>86</v>
      </c>
      <c r="M60" s="142">
        <f>RANK(L60,L$3:L$61)</f>
        <v>53</v>
      </c>
      <c r="N60" s="94">
        <f>G60+I60+K60+M60</f>
        <v>200</v>
      </c>
      <c r="O60" s="217">
        <v>52</v>
      </c>
      <c r="P60" s="262">
        <f>RANK(N60,N$3:N$61,1)</f>
        <v>58</v>
      </c>
    </row>
    <row r="61" spans="1:16" ht="13.5" thickBot="1" x14ac:dyDescent="0.25">
      <c r="A61" s="264" t="s">
        <v>401</v>
      </c>
      <c r="B61" s="265" t="s">
        <v>301</v>
      </c>
      <c r="C61" s="266">
        <v>2018</v>
      </c>
      <c r="D61" s="267" t="s">
        <v>284</v>
      </c>
      <c r="E61" s="268" t="s">
        <v>285</v>
      </c>
      <c r="F61" s="269">
        <v>0</v>
      </c>
      <c r="G61" s="270">
        <f>RANK(F61,F$3:F$61)</f>
        <v>59</v>
      </c>
      <c r="H61" s="271" t="s">
        <v>285</v>
      </c>
      <c r="I61" s="270" t="s">
        <v>285</v>
      </c>
      <c r="J61" s="272" t="s">
        <v>285</v>
      </c>
      <c r="K61" s="273"/>
      <c r="L61" s="272" t="s">
        <v>285</v>
      </c>
      <c r="M61" s="273"/>
      <c r="N61" s="272"/>
      <c r="O61" s="274" t="s">
        <v>285</v>
      </c>
      <c r="P61" s="275"/>
    </row>
    <row r="62" spans="1:16" x14ac:dyDescent="0.2">
      <c r="A62" s="249"/>
      <c r="B62" s="250"/>
      <c r="C62" s="251"/>
      <c r="D62" s="252"/>
      <c r="E62" s="253"/>
      <c r="F62" s="253"/>
      <c r="G62" s="253"/>
      <c r="H62" s="254"/>
      <c r="I62" s="253"/>
      <c r="J62" s="253"/>
      <c r="K62" s="255"/>
      <c r="L62" s="253"/>
      <c r="M62" s="253"/>
      <c r="N62" s="253"/>
      <c r="O62" s="247"/>
      <c r="P62" s="253"/>
    </row>
    <row r="63" spans="1:16" x14ac:dyDescent="0.2">
      <c r="B63" s="45" t="s">
        <v>490</v>
      </c>
      <c r="C63" s="246"/>
      <c r="D63" s="104"/>
      <c r="E63" s="105"/>
      <c r="F63" s="219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  <row r="64" spans="1:16" x14ac:dyDescent="0.2">
      <c r="B64" s="102"/>
      <c r="C64" s="220"/>
      <c r="D64" s="102"/>
      <c r="E64" s="102"/>
      <c r="F64" s="220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 x14ac:dyDescent="0.2">
      <c r="B65" s="213"/>
      <c r="C65" s="220"/>
      <c r="D65" s="102"/>
      <c r="E65" s="213"/>
      <c r="F65" s="220"/>
      <c r="G65" s="213"/>
      <c r="H65" s="213"/>
      <c r="I65" s="213"/>
      <c r="J65" s="213"/>
      <c r="K65" s="213"/>
      <c r="L65" s="213"/>
      <c r="M65" s="213"/>
      <c r="N65" s="213"/>
      <c r="O65" s="213"/>
      <c r="P65" s="213"/>
    </row>
  </sheetData>
  <sortState ref="A3:Q67">
    <sortCondition ref="P2"/>
  </sortState>
  <mergeCells count="1">
    <mergeCell ref="A1:P1"/>
  </mergeCells>
  <pageMargins left="0.7" right="0.7" top="0.75" bottom="0.75" header="0.3" footer="0.3"/>
  <pageSetup scale="59" fitToWidth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9"/>
  <sheetViews>
    <sheetView zoomScaleNormal="100" workbookViewId="0">
      <selection activeCell="A19" sqref="A19"/>
    </sheetView>
  </sheetViews>
  <sheetFormatPr defaultRowHeight="12.75" x14ac:dyDescent="0.2"/>
  <cols>
    <col min="1" max="1" width="27.140625" customWidth="1"/>
    <col min="2" max="2" width="28.42578125" customWidth="1"/>
    <col min="3" max="3" width="9.28515625" bestFit="1" customWidth="1"/>
    <col min="4" max="4" width="9.42578125" customWidth="1"/>
    <col min="5" max="5" width="6.7109375" customWidth="1"/>
    <col min="6" max="6" width="6.42578125" bestFit="1" customWidth="1"/>
    <col min="7" max="7" width="6.5703125" bestFit="1" customWidth="1"/>
    <col min="8" max="9" width="7.28515625" bestFit="1" customWidth="1"/>
    <col min="10" max="11" width="7.7109375" bestFit="1" customWidth="1"/>
    <col min="12" max="12" width="6.5703125" bestFit="1" customWidth="1"/>
    <col min="13" max="13" width="7.7109375" bestFit="1" customWidth="1"/>
    <col min="15" max="15" width="18.28515625" customWidth="1"/>
  </cols>
  <sheetData>
    <row r="1" spans="1:15" ht="15.75" x14ac:dyDescent="0.2">
      <c r="A1" s="230" t="s">
        <v>68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</row>
    <row r="2" spans="1:15" ht="63.75" x14ac:dyDescent="0.2">
      <c r="A2" s="3" t="s">
        <v>0</v>
      </c>
      <c r="B2" s="3" t="s">
        <v>1</v>
      </c>
      <c r="C2" s="3" t="s">
        <v>15</v>
      </c>
      <c r="D2" s="3" t="s">
        <v>18</v>
      </c>
      <c r="E2" s="3" t="s">
        <v>34</v>
      </c>
      <c r="F2" s="3" t="s">
        <v>26</v>
      </c>
      <c r="G2" s="3" t="s">
        <v>35</v>
      </c>
      <c r="H2" s="3" t="s">
        <v>29</v>
      </c>
      <c r="I2" s="3" t="s">
        <v>31</v>
      </c>
      <c r="J2" s="3" t="s">
        <v>27</v>
      </c>
      <c r="K2" s="3" t="s">
        <v>28</v>
      </c>
      <c r="L2" s="3" t="s">
        <v>30</v>
      </c>
      <c r="M2" s="3" t="s">
        <v>36</v>
      </c>
      <c r="O2" s="6"/>
    </row>
    <row r="3" spans="1:15" ht="25.5" x14ac:dyDescent="0.2">
      <c r="A3" s="1" t="s">
        <v>50</v>
      </c>
      <c r="B3" s="2" t="s">
        <v>4</v>
      </c>
      <c r="C3" s="4">
        <v>700</v>
      </c>
      <c r="D3" s="4">
        <v>72</v>
      </c>
      <c r="E3" s="4">
        <f t="shared" ref="E3:E46" si="0">RANK(D3,D$3:D$46)</f>
        <v>4</v>
      </c>
      <c r="F3" s="5">
        <v>3.88</v>
      </c>
      <c r="G3" s="4">
        <f t="shared" ref="G3:G46" si="1">RANK(ROUND(F3,2),F$3:F$46)</f>
        <v>12</v>
      </c>
      <c r="H3" s="4">
        <v>246.88</v>
      </c>
      <c r="I3" s="4">
        <f t="shared" ref="I3:I46" si="2">RANK(H3,H$3:H$46)</f>
        <v>6</v>
      </c>
      <c r="J3" s="4">
        <v>1210</v>
      </c>
      <c r="K3" s="4">
        <f t="shared" ref="K3:K46" si="3">RANK(J3,J$3:J$46)</f>
        <v>5</v>
      </c>
      <c r="L3" s="4">
        <f t="shared" ref="L3:L9" si="4">E3+G3+I3+K3</f>
        <v>27</v>
      </c>
      <c r="M3" s="4">
        <f t="shared" ref="M3:M46" si="5">RANK(L3,L$3:L$46,1)</f>
        <v>1</v>
      </c>
    </row>
    <row r="4" spans="1:15" ht="14.25" customHeight="1" x14ac:dyDescent="0.2">
      <c r="A4" s="1" t="s">
        <v>96</v>
      </c>
      <c r="B4" s="2" t="s">
        <v>76</v>
      </c>
      <c r="C4" s="4">
        <v>340</v>
      </c>
      <c r="D4" s="4">
        <v>20</v>
      </c>
      <c r="E4" s="4">
        <f t="shared" si="0"/>
        <v>39</v>
      </c>
      <c r="F4" s="5">
        <v>4.16</v>
      </c>
      <c r="G4" s="4">
        <f t="shared" si="1"/>
        <v>3</v>
      </c>
      <c r="H4" s="4">
        <v>268</v>
      </c>
      <c r="I4" s="4">
        <f t="shared" si="2"/>
        <v>1</v>
      </c>
      <c r="J4" s="4">
        <v>1552</v>
      </c>
      <c r="K4" s="4">
        <f t="shared" si="3"/>
        <v>2</v>
      </c>
      <c r="L4" s="4">
        <f t="shared" si="4"/>
        <v>45</v>
      </c>
      <c r="M4" s="4">
        <f t="shared" si="5"/>
        <v>2</v>
      </c>
    </row>
    <row r="5" spans="1:15" ht="14.25" customHeight="1" x14ac:dyDescent="0.2">
      <c r="A5" s="1" t="s">
        <v>6</v>
      </c>
      <c r="B5" s="2" t="s">
        <v>2</v>
      </c>
      <c r="C5" s="4">
        <v>954</v>
      </c>
      <c r="D5" s="4">
        <v>68</v>
      </c>
      <c r="E5" s="4">
        <f t="shared" si="0"/>
        <v>6</v>
      </c>
      <c r="F5" s="5">
        <v>3.84</v>
      </c>
      <c r="G5" s="4">
        <f t="shared" si="1"/>
        <v>13</v>
      </c>
      <c r="H5" s="4">
        <v>103.09</v>
      </c>
      <c r="I5" s="4">
        <f t="shared" si="2"/>
        <v>20</v>
      </c>
      <c r="J5" s="4">
        <v>1035</v>
      </c>
      <c r="K5" s="4">
        <f t="shared" si="3"/>
        <v>7</v>
      </c>
      <c r="L5" s="4">
        <f t="shared" si="4"/>
        <v>46</v>
      </c>
      <c r="M5" s="4">
        <f t="shared" si="5"/>
        <v>3</v>
      </c>
    </row>
    <row r="6" spans="1:15" ht="14.25" customHeight="1" x14ac:dyDescent="0.2">
      <c r="A6" s="1" t="s">
        <v>32</v>
      </c>
      <c r="B6" s="2" t="s">
        <v>33</v>
      </c>
      <c r="C6" s="4">
        <v>450</v>
      </c>
      <c r="D6" s="4">
        <v>85</v>
      </c>
      <c r="E6" s="4">
        <f t="shared" si="0"/>
        <v>1</v>
      </c>
      <c r="F6" s="5">
        <v>3.58</v>
      </c>
      <c r="G6" s="4">
        <f t="shared" si="1"/>
        <v>23</v>
      </c>
      <c r="H6" s="4">
        <v>219.89</v>
      </c>
      <c r="I6" s="4">
        <f t="shared" si="2"/>
        <v>9</v>
      </c>
      <c r="J6" s="4">
        <v>769</v>
      </c>
      <c r="K6" s="4">
        <f t="shared" si="3"/>
        <v>15</v>
      </c>
      <c r="L6" s="4">
        <f t="shared" si="4"/>
        <v>48</v>
      </c>
      <c r="M6" s="4">
        <f t="shared" si="5"/>
        <v>4</v>
      </c>
    </row>
    <row r="7" spans="1:15" ht="14.25" customHeight="1" x14ac:dyDescent="0.2">
      <c r="A7" s="1" t="s">
        <v>80</v>
      </c>
      <c r="B7" s="2" t="s">
        <v>42</v>
      </c>
      <c r="C7" s="4">
        <v>1120</v>
      </c>
      <c r="D7" s="4">
        <v>51</v>
      </c>
      <c r="E7" s="4">
        <f t="shared" si="0"/>
        <v>15</v>
      </c>
      <c r="F7" s="5">
        <v>3.48</v>
      </c>
      <c r="G7" s="4">
        <f t="shared" si="1"/>
        <v>26</v>
      </c>
      <c r="H7" s="4">
        <v>178</v>
      </c>
      <c r="I7" s="4">
        <f t="shared" si="2"/>
        <v>11</v>
      </c>
      <c r="J7" s="4">
        <v>1229</v>
      </c>
      <c r="K7" s="4">
        <f t="shared" si="3"/>
        <v>4</v>
      </c>
      <c r="L7" s="4">
        <f t="shared" si="4"/>
        <v>56</v>
      </c>
      <c r="M7" s="4">
        <f t="shared" si="5"/>
        <v>5</v>
      </c>
    </row>
    <row r="8" spans="1:15" ht="14.25" customHeight="1" x14ac:dyDescent="0.2">
      <c r="A8" s="1" t="s">
        <v>81</v>
      </c>
      <c r="B8" s="2" t="s">
        <v>39</v>
      </c>
      <c r="C8" s="4">
        <v>1352</v>
      </c>
      <c r="D8" s="4">
        <v>42</v>
      </c>
      <c r="E8" s="4">
        <f t="shared" si="0"/>
        <v>21</v>
      </c>
      <c r="F8" s="5">
        <v>3.63</v>
      </c>
      <c r="G8" s="4">
        <f t="shared" si="1"/>
        <v>20</v>
      </c>
      <c r="H8" s="4">
        <v>260</v>
      </c>
      <c r="I8" s="4">
        <f t="shared" si="2"/>
        <v>5</v>
      </c>
      <c r="J8" s="4">
        <v>771</v>
      </c>
      <c r="K8" s="4">
        <f t="shared" si="3"/>
        <v>14</v>
      </c>
      <c r="L8" s="4">
        <f t="shared" si="4"/>
        <v>60</v>
      </c>
      <c r="M8" s="4">
        <f t="shared" si="5"/>
        <v>6</v>
      </c>
    </row>
    <row r="9" spans="1:15" ht="14.25" customHeight="1" x14ac:dyDescent="0.2">
      <c r="A9" s="1" t="s">
        <v>51</v>
      </c>
      <c r="B9" s="2" t="s">
        <v>52</v>
      </c>
      <c r="C9" s="4">
        <v>1289</v>
      </c>
      <c r="D9" s="4">
        <v>51</v>
      </c>
      <c r="E9" s="4">
        <f t="shared" si="0"/>
        <v>15</v>
      </c>
      <c r="F9" s="5">
        <v>3.99</v>
      </c>
      <c r="G9" s="4">
        <f t="shared" si="1"/>
        <v>8</v>
      </c>
      <c r="H9" s="4">
        <v>52.36</v>
      </c>
      <c r="I9" s="4">
        <f t="shared" si="2"/>
        <v>34</v>
      </c>
      <c r="J9" s="4">
        <v>1453</v>
      </c>
      <c r="K9" s="4">
        <f t="shared" si="3"/>
        <v>3</v>
      </c>
      <c r="L9" s="4">
        <f t="shared" si="4"/>
        <v>60</v>
      </c>
      <c r="M9" s="4">
        <f t="shared" si="5"/>
        <v>6</v>
      </c>
    </row>
    <row r="10" spans="1:15" ht="14.25" customHeight="1" x14ac:dyDescent="0.2">
      <c r="A10" s="1" t="s">
        <v>82</v>
      </c>
      <c r="B10" s="2" t="s">
        <v>61</v>
      </c>
      <c r="C10" s="4">
        <v>5500</v>
      </c>
      <c r="D10" s="4">
        <v>45</v>
      </c>
      <c r="E10" s="4">
        <f t="shared" si="0"/>
        <v>18</v>
      </c>
      <c r="F10" s="5">
        <v>2.46</v>
      </c>
      <c r="G10" s="4">
        <f t="shared" si="1"/>
        <v>40</v>
      </c>
      <c r="H10" s="4">
        <v>216</v>
      </c>
      <c r="I10" s="4">
        <f t="shared" si="2"/>
        <v>10</v>
      </c>
      <c r="J10" s="4">
        <v>996</v>
      </c>
      <c r="K10" s="4">
        <f t="shared" si="3"/>
        <v>8</v>
      </c>
      <c r="L10" s="4">
        <v>63</v>
      </c>
      <c r="M10" s="4">
        <f t="shared" si="5"/>
        <v>8</v>
      </c>
    </row>
    <row r="11" spans="1:15" ht="14.25" customHeight="1" x14ac:dyDescent="0.2">
      <c r="A11" s="1" t="s">
        <v>94</v>
      </c>
      <c r="B11" s="2" t="s">
        <v>73</v>
      </c>
      <c r="C11" s="4">
        <v>2390</v>
      </c>
      <c r="D11" s="4">
        <v>19</v>
      </c>
      <c r="E11" s="4">
        <f t="shared" si="0"/>
        <v>40</v>
      </c>
      <c r="F11" s="5">
        <v>4.01</v>
      </c>
      <c r="G11" s="4">
        <f t="shared" si="1"/>
        <v>6</v>
      </c>
      <c r="H11" s="4">
        <v>268</v>
      </c>
      <c r="I11" s="4">
        <f t="shared" si="2"/>
        <v>1</v>
      </c>
      <c r="J11" s="4">
        <v>571</v>
      </c>
      <c r="K11" s="4">
        <f t="shared" si="3"/>
        <v>18</v>
      </c>
      <c r="L11" s="4">
        <f t="shared" ref="L11:L46" si="6">E11+G11+I11+K11</f>
        <v>65</v>
      </c>
      <c r="M11" s="4">
        <f t="shared" si="5"/>
        <v>9</v>
      </c>
    </row>
    <row r="12" spans="1:15" ht="14.25" customHeight="1" x14ac:dyDescent="0.2">
      <c r="A12" s="1" t="s">
        <v>19</v>
      </c>
      <c r="B12" s="2" t="s">
        <v>47</v>
      </c>
      <c r="C12" s="4">
        <v>1375</v>
      </c>
      <c r="D12" s="4">
        <v>66</v>
      </c>
      <c r="E12" s="4">
        <f t="shared" si="0"/>
        <v>7</v>
      </c>
      <c r="F12" s="5">
        <v>3.66</v>
      </c>
      <c r="G12" s="4">
        <f t="shared" si="1"/>
        <v>17</v>
      </c>
      <c r="H12" s="4">
        <v>97.16</v>
      </c>
      <c r="I12" s="4">
        <f t="shared" si="2"/>
        <v>21</v>
      </c>
      <c r="J12" s="4">
        <v>392.5</v>
      </c>
      <c r="K12" s="4">
        <f t="shared" si="3"/>
        <v>22</v>
      </c>
      <c r="L12" s="4">
        <f t="shared" si="6"/>
        <v>67</v>
      </c>
      <c r="M12" s="4">
        <f t="shared" si="5"/>
        <v>10</v>
      </c>
    </row>
    <row r="13" spans="1:15" ht="14.25" customHeight="1" x14ac:dyDescent="0.2">
      <c r="A13" s="1" t="s">
        <v>20</v>
      </c>
      <c r="B13" s="2" t="s">
        <v>21</v>
      </c>
      <c r="C13" s="4">
        <v>480</v>
      </c>
      <c r="D13" s="4">
        <v>43</v>
      </c>
      <c r="E13" s="4">
        <f t="shared" si="0"/>
        <v>20</v>
      </c>
      <c r="F13" s="5">
        <v>3.97</v>
      </c>
      <c r="G13" s="4">
        <f t="shared" si="1"/>
        <v>10</v>
      </c>
      <c r="H13" s="4">
        <v>90.21</v>
      </c>
      <c r="I13" s="4">
        <f t="shared" si="2"/>
        <v>25</v>
      </c>
      <c r="J13" s="4">
        <v>825</v>
      </c>
      <c r="K13" s="4">
        <f t="shared" si="3"/>
        <v>13</v>
      </c>
      <c r="L13" s="4">
        <f t="shared" si="6"/>
        <v>68</v>
      </c>
      <c r="M13" s="4">
        <f t="shared" si="5"/>
        <v>11</v>
      </c>
    </row>
    <row r="14" spans="1:15" ht="14.25" customHeight="1" x14ac:dyDescent="0.2">
      <c r="A14" s="1" t="s">
        <v>8</v>
      </c>
      <c r="B14" s="2" t="s">
        <v>48</v>
      </c>
      <c r="C14" s="4">
        <v>1323</v>
      </c>
      <c r="D14" s="4">
        <v>45</v>
      </c>
      <c r="E14" s="4">
        <f t="shared" si="0"/>
        <v>18</v>
      </c>
      <c r="F14" s="5">
        <v>4.2300000000000004</v>
      </c>
      <c r="G14" s="4">
        <f t="shared" si="1"/>
        <v>1</v>
      </c>
      <c r="H14" s="4">
        <v>57.82</v>
      </c>
      <c r="I14" s="4">
        <f t="shared" si="2"/>
        <v>32</v>
      </c>
      <c r="J14" s="4">
        <v>525</v>
      </c>
      <c r="K14" s="4">
        <f t="shared" si="3"/>
        <v>20</v>
      </c>
      <c r="L14" s="4">
        <f t="shared" si="6"/>
        <v>71</v>
      </c>
      <c r="M14" s="4">
        <f t="shared" si="5"/>
        <v>12</v>
      </c>
    </row>
    <row r="15" spans="1:15" ht="14.25" customHeight="1" x14ac:dyDescent="0.2">
      <c r="A15" s="1" t="s">
        <v>98</v>
      </c>
      <c r="B15" s="2" t="s">
        <v>75</v>
      </c>
      <c r="C15" s="4">
        <v>409</v>
      </c>
      <c r="D15" s="4">
        <v>58</v>
      </c>
      <c r="E15" s="4">
        <f t="shared" si="0"/>
        <v>11</v>
      </c>
      <c r="F15" s="5">
        <v>3.61</v>
      </c>
      <c r="G15" s="4">
        <f t="shared" si="1"/>
        <v>21</v>
      </c>
      <c r="H15" s="4">
        <v>76</v>
      </c>
      <c r="I15" s="4">
        <f t="shared" si="2"/>
        <v>29</v>
      </c>
      <c r="J15" s="4">
        <v>881</v>
      </c>
      <c r="K15" s="4">
        <f t="shared" si="3"/>
        <v>12</v>
      </c>
      <c r="L15" s="4">
        <f t="shared" si="6"/>
        <v>73</v>
      </c>
      <c r="M15" s="4">
        <f t="shared" si="5"/>
        <v>13</v>
      </c>
    </row>
    <row r="16" spans="1:15" ht="14.25" customHeight="1" x14ac:dyDescent="0.2">
      <c r="A16" s="1" t="s">
        <v>11</v>
      </c>
      <c r="B16" s="2" t="s">
        <v>53</v>
      </c>
      <c r="C16" s="4">
        <v>1671</v>
      </c>
      <c r="D16" s="4">
        <v>66</v>
      </c>
      <c r="E16" s="4">
        <f t="shared" si="0"/>
        <v>7</v>
      </c>
      <c r="F16" s="5">
        <v>3.52</v>
      </c>
      <c r="G16" s="4">
        <f t="shared" si="1"/>
        <v>25</v>
      </c>
      <c r="H16" s="4">
        <v>130.81</v>
      </c>
      <c r="I16" s="4">
        <f t="shared" si="2"/>
        <v>14</v>
      </c>
      <c r="J16" s="4">
        <v>298</v>
      </c>
      <c r="K16" s="4">
        <f t="shared" si="3"/>
        <v>28</v>
      </c>
      <c r="L16" s="4">
        <f t="shared" si="6"/>
        <v>74</v>
      </c>
      <c r="M16" s="4">
        <f t="shared" si="5"/>
        <v>14</v>
      </c>
    </row>
    <row r="17" spans="1:13" ht="14.25" customHeight="1" x14ac:dyDescent="0.2">
      <c r="A17" s="1" t="s">
        <v>24</v>
      </c>
      <c r="B17" s="2" t="s">
        <v>25</v>
      </c>
      <c r="C17" s="4">
        <v>423</v>
      </c>
      <c r="D17" s="4">
        <v>38</v>
      </c>
      <c r="E17" s="4">
        <f t="shared" si="0"/>
        <v>24</v>
      </c>
      <c r="F17" s="5">
        <v>3.66</v>
      </c>
      <c r="G17" s="4">
        <f t="shared" si="1"/>
        <v>17</v>
      </c>
      <c r="H17" s="4">
        <v>81.87</v>
      </c>
      <c r="I17" s="4">
        <f t="shared" si="2"/>
        <v>27</v>
      </c>
      <c r="J17" s="4">
        <v>1191</v>
      </c>
      <c r="K17" s="4">
        <f t="shared" si="3"/>
        <v>6</v>
      </c>
      <c r="L17" s="4">
        <f t="shared" si="6"/>
        <v>74</v>
      </c>
      <c r="M17" s="4">
        <f t="shared" si="5"/>
        <v>14</v>
      </c>
    </row>
    <row r="18" spans="1:13" ht="21.75" customHeight="1" x14ac:dyDescent="0.2">
      <c r="A18" s="1" t="s">
        <v>10</v>
      </c>
      <c r="B18" s="2" t="s">
        <v>54</v>
      </c>
      <c r="C18" s="4">
        <v>369</v>
      </c>
      <c r="D18" s="4">
        <v>52</v>
      </c>
      <c r="E18" s="4">
        <f t="shared" si="0"/>
        <v>13</v>
      </c>
      <c r="F18" s="5">
        <v>3.74</v>
      </c>
      <c r="G18" s="4">
        <f t="shared" si="1"/>
        <v>16</v>
      </c>
      <c r="H18" s="4">
        <v>34.409999999999997</v>
      </c>
      <c r="I18" s="4">
        <f t="shared" si="2"/>
        <v>37</v>
      </c>
      <c r="J18" s="4">
        <v>986.4</v>
      </c>
      <c r="K18" s="4">
        <f t="shared" si="3"/>
        <v>10</v>
      </c>
      <c r="L18" s="4">
        <f t="shared" si="6"/>
        <v>76</v>
      </c>
      <c r="M18" s="4">
        <f t="shared" si="5"/>
        <v>16</v>
      </c>
    </row>
    <row r="19" spans="1:13" ht="14.25" customHeight="1" x14ac:dyDescent="0.2">
      <c r="A19" s="1" t="s">
        <v>102</v>
      </c>
      <c r="B19" s="2" t="s">
        <v>41</v>
      </c>
      <c r="C19" s="4">
        <v>1005</v>
      </c>
      <c r="D19" s="4">
        <v>52</v>
      </c>
      <c r="E19" s="4">
        <f t="shared" si="0"/>
        <v>13</v>
      </c>
      <c r="F19" s="5">
        <v>3.48</v>
      </c>
      <c r="G19" s="4">
        <f t="shared" si="1"/>
        <v>26</v>
      </c>
      <c r="H19" s="4">
        <v>120</v>
      </c>
      <c r="I19" s="4">
        <f t="shared" si="2"/>
        <v>16</v>
      </c>
      <c r="J19" s="4">
        <v>343</v>
      </c>
      <c r="K19" s="4">
        <f t="shared" si="3"/>
        <v>24</v>
      </c>
      <c r="L19" s="4">
        <f t="shared" si="6"/>
        <v>79</v>
      </c>
      <c r="M19" s="4">
        <f t="shared" si="5"/>
        <v>17</v>
      </c>
    </row>
    <row r="20" spans="1:13" ht="14.25" customHeight="1" x14ac:dyDescent="0.2">
      <c r="A20" s="1" t="s">
        <v>51</v>
      </c>
      <c r="B20" s="2" t="s">
        <v>55</v>
      </c>
      <c r="C20" s="4">
        <v>1060</v>
      </c>
      <c r="D20" s="4">
        <v>34</v>
      </c>
      <c r="E20" s="4">
        <f t="shared" si="0"/>
        <v>29</v>
      </c>
      <c r="F20" s="5">
        <v>4.17</v>
      </c>
      <c r="G20" s="4">
        <f t="shared" si="1"/>
        <v>2</v>
      </c>
      <c r="H20" s="4">
        <v>106.65</v>
      </c>
      <c r="I20" s="4">
        <f t="shared" si="2"/>
        <v>19</v>
      </c>
      <c r="J20" s="4">
        <v>240</v>
      </c>
      <c r="K20" s="4">
        <f t="shared" si="3"/>
        <v>30</v>
      </c>
      <c r="L20" s="4">
        <f t="shared" si="6"/>
        <v>80</v>
      </c>
      <c r="M20" s="4">
        <f t="shared" si="5"/>
        <v>18</v>
      </c>
    </row>
    <row r="21" spans="1:13" ht="14.25" customHeight="1" x14ac:dyDescent="0.2">
      <c r="A21" s="1" t="s">
        <v>83</v>
      </c>
      <c r="B21" s="2" t="s">
        <v>56</v>
      </c>
      <c r="C21" s="4">
        <v>830</v>
      </c>
      <c r="D21" s="4">
        <v>69</v>
      </c>
      <c r="E21" s="4">
        <f t="shared" si="0"/>
        <v>5</v>
      </c>
      <c r="F21" s="5">
        <v>3.3</v>
      </c>
      <c r="G21" s="4">
        <f t="shared" si="1"/>
        <v>36</v>
      </c>
      <c r="H21" s="4">
        <v>240</v>
      </c>
      <c r="I21" s="4">
        <f t="shared" si="2"/>
        <v>7</v>
      </c>
      <c r="J21" s="4">
        <v>202</v>
      </c>
      <c r="K21" s="4">
        <f t="shared" si="3"/>
        <v>33</v>
      </c>
      <c r="L21" s="4">
        <f t="shared" si="6"/>
        <v>81</v>
      </c>
      <c r="M21" s="4">
        <f t="shared" si="5"/>
        <v>19</v>
      </c>
    </row>
    <row r="22" spans="1:13" ht="14.25" customHeight="1" x14ac:dyDescent="0.2">
      <c r="A22" s="1" t="s">
        <v>17</v>
      </c>
      <c r="B22" s="2" t="s">
        <v>40</v>
      </c>
      <c r="C22" s="4">
        <v>529</v>
      </c>
      <c r="D22" s="4">
        <v>75</v>
      </c>
      <c r="E22" s="4">
        <f t="shared" si="0"/>
        <v>3</v>
      </c>
      <c r="F22" s="5">
        <v>1.5</v>
      </c>
      <c r="G22" s="4">
        <f t="shared" si="1"/>
        <v>44</v>
      </c>
      <c r="H22" s="4">
        <v>145.74</v>
      </c>
      <c r="I22" s="4">
        <f t="shared" si="2"/>
        <v>12</v>
      </c>
      <c r="J22" s="4">
        <v>327.60000000000002</v>
      </c>
      <c r="K22" s="4">
        <f t="shared" si="3"/>
        <v>25</v>
      </c>
      <c r="L22" s="4">
        <f t="shared" si="6"/>
        <v>84</v>
      </c>
      <c r="M22" s="4">
        <f t="shared" si="5"/>
        <v>20</v>
      </c>
    </row>
    <row r="23" spans="1:13" ht="14.25" customHeight="1" x14ac:dyDescent="0.2">
      <c r="A23" s="1" t="s">
        <v>69</v>
      </c>
      <c r="B23" s="2" t="s">
        <v>47</v>
      </c>
      <c r="C23" s="4">
        <v>1390</v>
      </c>
      <c r="D23" s="4">
        <v>60</v>
      </c>
      <c r="E23" s="4">
        <f t="shared" si="0"/>
        <v>10</v>
      </c>
      <c r="F23" s="5">
        <v>3.25</v>
      </c>
      <c r="G23" s="4">
        <f t="shared" si="1"/>
        <v>38</v>
      </c>
      <c r="H23" s="4">
        <v>131</v>
      </c>
      <c r="I23" s="4">
        <f t="shared" si="2"/>
        <v>13</v>
      </c>
      <c r="J23" s="4">
        <v>360</v>
      </c>
      <c r="K23" s="4">
        <f t="shared" si="3"/>
        <v>23</v>
      </c>
      <c r="L23" s="4">
        <f t="shared" si="6"/>
        <v>84</v>
      </c>
      <c r="M23" s="4">
        <f t="shared" si="5"/>
        <v>20</v>
      </c>
    </row>
    <row r="24" spans="1:13" ht="25.5" customHeight="1" x14ac:dyDescent="0.2">
      <c r="A24" s="1" t="s">
        <v>10</v>
      </c>
      <c r="B24" s="2" t="s">
        <v>5</v>
      </c>
      <c r="C24" s="4">
        <v>1064</v>
      </c>
      <c r="D24" s="4">
        <v>42</v>
      </c>
      <c r="E24" s="4">
        <f t="shared" si="0"/>
        <v>21</v>
      </c>
      <c r="F24" s="5">
        <v>3.99</v>
      </c>
      <c r="G24" s="4">
        <f t="shared" si="1"/>
        <v>8</v>
      </c>
      <c r="H24" s="4">
        <v>34.020000000000003</v>
      </c>
      <c r="I24" s="4">
        <f t="shared" si="2"/>
        <v>38</v>
      </c>
      <c r="J24" s="4">
        <v>679</v>
      </c>
      <c r="K24" s="4">
        <f t="shared" si="3"/>
        <v>17</v>
      </c>
      <c r="L24" s="4">
        <f t="shared" si="6"/>
        <v>84</v>
      </c>
      <c r="M24" s="4">
        <f t="shared" si="5"/>
        <v>20</v>
      </c>
    </row>
    <row r="25" spans="1:13" ht="14.25" customHeight="1" x14ac:dyDescent="0.2">
      <c r="A25" s="1" t="s">
        <v>7</v>
      </c>
      <c r="B25" s="2" t="s">
        <v>3</v>
      </c>
      <c r="C25" s="4">
        <v>2622</v>
      </c>
      <c r="D25" s="4">
        <v>46</v>
      </c>
      <c r="E25" s="4">
        <f t="shared" si="0"/>
        <v>17</v>
      </c>
      <c r="F25" s="5">
        <v>4.01</v>
      </c>
      <c r="G25" s="4">
        <f t="shared" si="1"/>
        <v>6</v>
      </c>
      <c r="H25" s="4">
        <v>92.53</v>
      </c>
      <c r="I25" s="4">
        <f t="shared" si="2"/>
        <v>24</v>
      </c>
      <c r="J25" s="4">
        <v>156</v>
      </c>
      <c r="K25" s="4">
        <f t="shared" si="3"/>
        <v>37</v>
      </c>
      <c r="L25" s="4">
        <f t="shared" si="6"/>
        <v>84</v>
      </c>
      <c r="M25" s="4">
        <f t="shared" si="5"/>
        <v>20</v>
      </c>
    </row>
    <row r="26" spans="1:13" ht="14.25" customHeight="1" x14ac:dyDescent="0.2">
      <c r="A26" s="1" t="s">
        <v>86</v>
      </c>
      <c r="B26" s="2" t="s">
        <v>64</v>
      </c>
      <c r="C26" s="4">
        <v>1010</v>
      </c>
      <c r="D26" s="4">
        <v>22</v>
      </c>
      <c r="E26" s="4">
        <f t="shared" si="0"/>
        <v>38</v>
      </c>
      <c r="F26" s="5">
        <v>3.92</v>
      </c>
      <c r="G26" s="4">
        <f t="shared" si="1"/>
        <v>11</v>
      </c>
      <c r="H26" s="4">
        <v>268</v>
      </c>
      <c r="I26" s="4">
        <f t="shared" si="2"/>
        <v>1</v>
      </c>
      <c r="J26" s="4">
        <v>172</v>
      </c>
      <c r="K26" s="4">
        <f t="shared" si="3"/>
        <v>35</v>
      </c>
      <c r="L26" s="4">
        <f t="shared" si="6"/>
        <v>85</v>
      </c>
      <c r="M26" s="4">
        <f t="shared" si="5"/>
        <v>24</v>
      </c>
    </row>
    <row r="27" spans="1:13" ht="14.25" customHeight="1" x14ac:dyDescent="0.2">
      <c r="A27" s="1" t="s">
        <v>84</v>
      </c>
      <c r="B27" s="2" t="s">
        <v>46</v>
      </c>
      <c r="C27" s="4">
        <v>1150</v>
      </c>
      <c r="D27" s="4">
        <v>77</v>
      </c>
      <c r="E27" s="4">
        <f t="shared" si="0"/>
        <v>2</v>
      </c>
      <c r="F27" s="5">
        <v>2.33</v>
      </c>
      <c r="G27" s="4">
        <f t="shared" si="1"/>
        <v>42</v>
      </c>
      <c r="H27" s="4">
        <v>121</v>
      </c>
      <c r="I27" s="4">
        <f t="shared" si="2"/>
        <v>15</v>
      </c>
      <c r="J27" s="4">
        <v>301</v>
      </c>
      <c r="K27" s="4">
        <f t="shared" si="3"/>
        <v>27</v>
      </c>
      <c r="L27" s="4">
        <f t="shared" si="6"/>
        <v>86</v>
      </c>
      <c r="M27" s="4">
        <f t="shared" si="5"/>
        <v>25</v>
      </c>
    </row>
    <row r="28" spans="1:13" ht="14.25" customHeight="1" x14ac:dyDescent="0.2">
      <c r="A28" s="1" t="s">
        <v>85</v>
      </c>
      <c r="B28" s="2" t="s">
        <v>65</v>
      </c>
      <c r="C28" s="4" t="s">
        <v>66</v>
      </c>
      <c r="D28" s="4">
        <v>28</v>
      </c>
      <c r="E28" s="4">
        <f t="shared" si="0"/>
        <v>33</v>
      </c>
      <c r="F28" s="5">
        <v>2.36</v>
      </c>
      <c r="G28" s="4">
        <f t="shared" si="1"/>
        <v>41</v>
      </c>
      <c r="H28" s="4">
        <v>268</v>
      </c>
      <c r="I28" s="4">
        <f t="shared" si="2"/>
        <v>1</v>
      </c>
      <c r="J28" s="4">
        <v>884</v>
      </c>
      <c r="K28" s="4">
        <f t="shared" si="3"/>
        <v>11</v>
      </c>
      <c r="L28" s="4">
        <f t="shared" si="6"/>
        <v>86</v>
      </c>
      <c r="M28" s="4">
        <f t="shared" si="5"/>
        <v>25</v>
      </c>
    </row>
    <row r="29" spans="1:13" ht="14.25" customHeight="1" x14ac:dyDescent="0.2">
      <c r="A29" s="1" t="s">
        <v>79</v>
      </c>
      <c r="B29" s="2" t="s">
        <v>37</v>
      </c>
      <c r="C29" s="4">
        <v>3198</v>
      </c>
      <c r="D29" s="4">
        <v>25</v>
      </c>
      <c r="E29" s="4">
        <f t="shared" si="0"/>
        <v>36</v>
      </c>
      <c r="F29" s="5">
        <v>4.07</v>
      </c>
      <c r="G29" s="4">
        <f t="shared" si="1"/>
        <v>4</v>
      </c>
      <c r="H29" s="4">
        <v>61</v>
      </c>
      <c r="I29" s="4">
        <f t="shared" si="2"/>
        <v>30</v>
      </c>
      <c r="J29" s="4">
        <v>716</v>
      </c>
      <c r="K29" s="4">
        <f t="shared" si="3"/>
        <v>16</v>
      </c>
      <c r="L29" s="4">
        <f t="shared" si="6"/>
        <v>86</v>
      </c>
      <c r="M29" s="4">
        <f t="shared" si="5"/>
        <v>25</v>
      </c>
    </row>
    <row r="30" spans="1:13" ht="14.25" customHeight="1" x14ac:dyDescent="0.2">
      <c r="A30" s="1" t="s">
        <v>87</v>
      </c>
      <c r="B30" s="2" t="s">
        <v>47</v>
      </c>
      <c r="C30" s="4">
        <v>1400</v>
      </c>
      <c r="D30" s="4">
        <v>55</v>
      </c>
      <c r="E30" s="4">
        <f t="shared" si="0"/>
        <v>12</v>
      </c>
      <c r="F30" s="5">
        <v>3.34</v>
      </c>
      <c r="G30" s="4">
        <f t="shared" si="1"/>
        <v>33</v>
      </c>
      <c r="H30" s="4">
        <v>90</v>
      </c>
      <c r="I30" s="4">
        <f t="shared" si="2"/>
        <v>26</v>
      </c>
      <c r="J30" s="4">
        <v>539</v>
      </c>
      <c r="K30" s="4">
        <f t="shared" si="3"/>
        <v>19</v>
      </c>
      <c r="L30" s="4">
        <f t="shared" si="6"/>
        <v>90</v>
      </c>
      <c r="M30" s="4">
        <f t="shared" si="5"/>
        <v>28</v>
      </c>
    </row>
    <row r="31" spans="1:13" ht="14.25" customHeight="1" x14ac:dyDescent="0.2">
      <c r="A31" s="1" t="s">
        <v>99</v>
      </c>
      <c r="B31" s="2" t="s">
        <v>78</v>
      </c>
      <c r="C31" s="4">
        <v>1184</v>
      </c>
      <c r="D31" s="4">
        <v>66</v>
      </c>
      <c r="E31" s="4">
        <f t="shared" si="0"/>
        <v>7</v>
      </c>
      <c r="F31" s="5">
        <v>1.98</v>
      </c>
      <c r="G31" s="4">
        <f t="shared" si="1"/>
        <v>43</v>
      </c>
      <c r="H31" s="4">
        <v>113</v>
      </c>
      <c r="I31" s="4">
        <f t="shared" si="2"/>
        <v>18</v>
      </c>
      <c r="J31" s="4">
        <v>302</v>
      </c>
      <c r="K31" s="4">
        <f t="shared" si="3"/>
        <v>26</v>
      </c>
      <c r="L31" s="4">
        <f t="shared" si="6"/>
        <v>94</v>
      </c>
      <c r="M31" s="4">
        <f t="shared" si="5"/>
        <v>29</v>
      </c>
    </row>
    <row r="32" spans="1:13" ht="14.25" customHeight="1" x14ac:dyDescent="0.2">
      <c r="A32" s="1" t="s">
        <v>88</v>
      </c>
      <c r="B32" s="2" t="s">
        <v>62</v>
      </c>
      <c r="C32" s="4">
        <v>2300</v>
      </c>
      <c r="D32" s="4">
        <v>37</v>
      </c>
      <c r="E32" s="4">
        <f t="shared" si="0"/>
        <v>25</v>
      </c>
      <c r="F32" s="5">
        <v>3.65</v>
      </c>
      <c r="G32" s="4">
        <f t="shared" si="1"/>
        <v>19</v>
      </c>
      <c r="H32" s="4">
        <v>18</v>
      </c>
      <c r="I32" s="4">
        <f t="shared" si="2"/>
        <v>39</v>
      </c>
      <c r="J32" s="4">
        <v>481</v>
      </c>
      <c r="K32" s="4">
        <f t="shared" si="3"/>
        <v>21</v>
      </c>
      <c r="L32" s="4">
        <f t="shared" si="6"/>
        <v>104</v>
      </c>
      <c r="M32" s="4">
        <f t="shared" si="5"/>
        <v>30</v>
      </c>
    </row>
    <row r="33" spans="1:14" x14ac:dyDescent="0.2">
      <c r="A33" s="1" t="s">
        <v>93</v>
      </c>
      <c r="B33" s="2" t="s">
        <v>72</v>
      </c>
      <c r="C33" s="4">
        <v>2332</v>
      </c>
      <c r="D33" s="4">
        <v>15</v>
      </c>
      <c r="E33" s="4">
        <f t="shared" si="0"/>
        <v>41</v>
      </c>
      <c r="F33" s="5">
        <v>3.61</v>
      </c>
      <c r="G33" s="4">
        <f t="shared" si="1"/>
        <v>21</v>
      </c>
      <c r="H33" s="4">
        <v>48</v>
      </c>
      <c r="I33" s="4">
        <f t="shared" si="2"/>
        <v>35</v>
      </c>
      <c r="J33" s="4">
        <v>987</v>
      </c>
      <c r="K33" s="4">
        <f t="shared" si="3"/>
        <v>9</v>
      </c>
      <c r="L33" s="4">
        <f t="shared" si="6"/>
        <v>106</v>
      </c>
      <c r="M33" s="4">
        <f t="shared" si="5"/>
        <v>31</v>
      </c>
    </row>
    <row r="34" spans="1:14" x14ac:dyDescent="0.2">
      <c r="A34" s="1" t="s">
        <v>89</v>
      </c>
      <c r="B34" s="2" t="s">
        <v>60</v>
      </c>
      <c r="C34" s="4">
        <v>1276</v>
      </c>
      <c r="D34" s="4">
        <v>35</v>
      </c>
      <c r="E34" s="4">
        <f t="shared" si="0"/>
        <v>26</v>
      </c>
      <c r="F34" s="5">
        <v>2.87</v>
      </c>
      <c r="G34" s="4">
        <f t="shared" si="1"/>
        <v>39</v>
      </c>
      <c r="H34" s="4">
        <v>228</v>
      </c>
      <c r="I34" s="4">
        <f t="shared" si="2"/>
        <v>8</v>
      </c>
      <c r="J34" s="4">
        <v>174</v>
      </c>
      <c r="K34" s="4">
        <f t="shared" si="3"/>
        <v>34</v>
      </c>
      <c r="L34" s="4">
        <f t="shared" si="6"/>
        <v>107</v>
      </c>
      <c r="M34" s="4">
        <f t="shared" si="5"/>
        <v>32</v>
      </c>
    </row>
    <row r="35" spans="1:14" x14ac:dyDescent="0.2">
      <c r="A35" s="1" t="s">
        <v>22</v>
      </c>
      <c r="B35" s="2" t="s">
        <v>23</v>
      </c>
      <c r="C35" s="4">
        <v>4775</v>
      </c>
      <c r="D35" s="4">
        <v>40</v>
      </c>
      <c r="E35" s="4">
        <f t="shared" si="0"/>
        <v>23</v>
      </c>
      <c r="F35" s="5">
        <v>4.0599999999999996</v>
      </c>
      <c r="G35" s="4">
        <f t="shared" si="1"/>
        <v>5</v>
      </c>
      <c r="H35" s="4">
        <v>0</v>
      </c>
      <c r="I35" s="4">
        <f t="shared" si="2"/>
        <v>41</v>
      </c>
      <c r="J35" s="4">
        <v>69</v>
      </c>
      <c r="K35" s="4">
        <f t="shared" si="3"/>
        <v>42</v>
      </c>
      <c r="L35" s="4">
        <f t="shared" si="6"/>
        <v>111</v>
      </c>
      <c r="M35" s="4">
        <f t="shared" si="5"/>
        <v>33</v>
      </c>
    </row>
    <row r="36" spans="1:14" x14ac:dyDescent="0.2">
      <c r="A36" s="1" t="s">
        <v>9</v>
      </c>
      <c r="B36" s="2" t="s">
        <v>58</v>
      </c>
      <c r="C36" s="4">
        <v>878</v>
      </c>
      <c r="D36" s="4">
        <v>31</v>
      </c>
      <c r="E36" s="4">
        <f t="shared" si="0"/>
        <v>32</v>
      </c>
      <c r="F36" s="5">
        <v>3.48</v>
      </c>
      <c r="G36" s="4">
        <f t="shared" si="1"/>
        <v>26</v>
      </c>
      <c r="H36" s="4">
        <v>93.98</v>
      </c>
      <c r="I36" s="4">
        <f t="shared" si="2"/>
        <v>22</v>
      </c>
      <c r="J36" s="4">
        <v>235</v>
      </c>
      <c r="K36" s="4">
        <f t="shared" si="3"/>
        <v>31</v>
      </c>
      <c r="L36" s="4">
        <f t="shared" si="6"/>
        <v>111</v>
      </c>
      <c r="M36" s="4">
        <f t="shared" si="5"/>
        <v>33</v>
      </c>
    </row>
    <row r="37" spans="1:14" x14ac:dyDescent="0.2">
      <c r="A37" s="1" t="s">
        <v>92</v>
      </c>
      <c r="B37" s="2" t="s">
        <v>71</v>
      </c>
      <c r="C37" s="4">
        <v>1353</v>
      </c>
      <c r="D37" s="4">
        <v>11</v>
      </c>
      <c r="E37" s="4">
        <f t="shared" si="0"/>
        <v>44</v>
      </c>
      <c r="F37" s="5">
        <v>3.44</v>
      </c>
      <c r="G37" s="4">
        <f t="shared" si="1"/>
        <v>31</v>
      </c>
      <c r="H37" s="4">
        <v>48</v>
      </c>
      <c r="I37" s="4">
        <f t="shared" si="2"/>
        <v>35</v>
      </c>
      <c r="J37" s="4">
        <v>5400</v>
      </c>
      <c r="K37" s="4">
        <f t="shared" si="3"/>
        <v>1</v>
      </c>
      <c r="L37" s="4">
        <f t="shared" si="6"/>
        <v>111</v>
      </c>
      <c r="M37" s="4">
        <f t="shared" si="5"/>
        <v>33</v>
      </c>
    </row>
    <row r="38" spans="1:14" ht="14.25" customHeight="1" x14ac:dyDescent="0.2">
      <c r="A38" s="1" t="s">
        <v>81</v>
      </c>
      <c r="B38" s="2" t="s">
        <v>43</v>
      </c>
      <c r="C38" s="4">
        <v>1817</v>
      </c>
      <c r="D38" s="4">
        <v>28</v>
      </c>
      <c r="E38" s="4">
        <f t="shared" si="0"/>
        <v>33</v>
      </c>
      <c r="F38" s="5">
        <v>3.56</v>
      </c>
      <c r="G38" s="4">
        <f t="shared" si="1"/>
        <v>24</v>
      </c>
      <c r="H38" s="4">
        <v>118</v>
      </c>
      <c r="I38" s="4">
        <f t="shared" si="2"/>
        <v>17</v>
      </c>
      <c r="J38" s="4">
        <v>122</v>
      </c>
      <c r="K38" s="4">
        <f t="shared" si="3"/>
        <v>39</v>
      </c>
      <c r="L38" s="4">
        <f t="shared" si="6"/>
        <v>113</v>
      </c>
      <c r="M38" s="4">
        <f t="shared" si="5"/>
        <v>36</v>
      </c>
    </row>
    <row r="39" spans="1:14" x14ac:dyDescent="0.2">
      <c r="A39" s="7" t="s">
        <v>16</v>
      </c>
      <c r="B39" s="8" t="s">
        <v>44</v>
      </c>
      <c r="C39" s="9">
        <v>335</v>
      </c>
      <c r="D39" s="9">
        <v>35</v>
      </c>
      <c r="E39" s="9">
        <f t="shared" si="0"/>
        <v>26</v>
      </c>
      <c r="F39" s="10">
        <v>3.46</v>
      </c>
      <c r="G39" s="9">
        <f t="shared" si="1"/>
        <v>29</v>
      </c>
      <c r="H39" s="9">
        <v>92.64</v>
      </c>
      <c r="I39" s="9">
        <f t="shared" si="2"/>
        <v>23</v>
      </c>
      <c r="J39" s="9">
        <v>140</v>
      </c>
      <c r="K39" s="9">
        <f t="shared" si="3"/>
        <v>38</v>
      </c>
      <c r="L39" s="9">
        <f t="shared" si="6"/>
        <v>116</v>
      </c>
      <c r="M39" s="9">
        <f t="shared" si="5"/>
        <v>37</v>
      </c>
    </row>
    <row r="40" spans="1:14" x14ac:dyDescent="0.2">
      <c r="A40" s="1" t="s">
        <v>90</v>
      </c>
      <c r="B40" s="2" t="s">
        <v>49</v>
      </c>
      <c r="C40" s="4">
        <v>624</v>
      </c>
      <c r="D40" s="4">
        <v>34</v>
      </c>
      <c r="E40" s="4">
        <f t="shared" si="0"/>
        <v>29</v>
      </c>
      <c r="F40" s="5">
        <v>3.339</v>
      </c>
      <c r="G40" s="4">
        <f t="shared" si="1"/>
        <v>33</v>
      </c>
      <c r="H40" s="4">
        <v>77</v>
      </c>
      <c r="I40" s="4">
        <f t="shared" si="2"/>
        <v>28</v>
      </c>
      <c r="J40" s="4">
        <v>297</v>
      </c>
      <c r="K40" s="4">
        <f t="shared" si="3"/>
        <v>29</v>
      </c>
      <c r="L40" s="4">
        <f t="shared" si="6"/>
        <v>119</v>
      </c>
      <c r="M40" s="4">
        <f t="shared" si="5"/>
        <v>38</v>
      </c>
    </row>
    <row r="41" spans="1:14" x14ac:dyDescent="0.2">
      <c r="A41" s="1" t="s">
        <v>91</v>
      </c>
      <c r="B41" s="2" t="s">
        <v>38</v>
      </c>
      <c r="C41" s="4">
        <v>1815</v>
      </c>
      <c r="D41" s="4">
        <v>35</v>
      </c>
      <c r="E41" s="4">
        <f t="shared" si="0"/>
        <v>26</v>
      </c>
      <c r="F41" s="5">
        <v>3.34</v>
      </c>
      <c r="G41" s="4">
        <f t="shared" si="1"/>
        <v>33</v>
      </c>
      <c r="H41" s="4">
        <v>58</v>
      </c>
      <c r="I41" s="4">
        <f t="shared" si="2"/>
        <v>31</v>
      </c>
      <c r="J41" s="4">
        <v>234</v>
      </c>
      <c r="K41" s="4">
        <f t="shared" si="3"/>
        <v>32</v>
      </c>
      <c r="L41" s="4">
        <f t="shared" si="6"/>
        <v>122</v>
      </c>
      <c r="M41" s="4">
        <f t="shared" si="5"/>
        <v>39</v>
      </c>
    </row>
    <row r="42" spans="1:14" x14ac:dyDescent="0.2">
      <c r="A42" s="1" t="s">
        <v>12</v>
      </c>
      <c r="B42" s="2" t="s">
        <v>13</v>
      </c>
      <c r="C42" s="4">
        <v>2044</v>
      </c>
      <c r="D42" s="4">
        <v>32</v>
      </c>
      <c r="E42" s="4">
        <f t="shared" si="0"/>
        <v>31</v>
      </c>
      <c r="F42" s="5">
        <v>3.83</v>
      </c>
      <c r="G42" s="4">
        <f t="shared" si="1"/>
        <v>14</v>
      </c>
      <c r="H42" s="4">
        <v>7.48</v>
      </c>
      <c r="I42" s="4">
        <f t="shared" si="2"/>
        <v>40</v>
      </c>
      <c r="J42" s="4">
        <v>74</v>
      </c>
      <c r="K42" s="4">
        <f t="shared" si="3"/>
        <v>41</v>
      </c>
      <c r="L42" s="4">
        <f t="shared" si="6"/>
        <v>126</v>
      </c>
      <c r="M42" s="4">
        <f t="shared" si="5"/>
        <v>40</v>
      </c>
    </row>
    <row r="43" spans="1:14" ht="25.5" customHeight="1" x14ac:dyDescent="0.2">
      <c r="A43" s="1" t="s">
        <v>97</v>
      </c>
      <c r="B43" s="2" t="s">
        <v>77</v>
      </c>
      <c r="C43" s="4">
        <v>755</v>
      </c>
      <c r="D43" s="4">
        <v>23</v>
      </c>
      <c r="E43" s="4">
        <f t="shared" si="0"/>
        <v>37</v>
      </c>
      <c r="F43" s="5">
        <v>3.45</v>
      </c>
      <c r="G43" s="4">
        <f t="shared" si="1"/>
        <v>30</v>
      </c>
      <c r="H43" s="4">
        <v>55</v>
      </c>
      <c r="I43" s="4">
        <f t="shared" si="2"/>
        <v>33</v>
      </c>
      <c r="J43" s="4">
        <v>158</v>
      </c>
      <c r="K43" s="4">
        <f t="shared" si="3"/>
        <v>36</v>
      </c>
      <c r="L43" s="4">
        <f t="shared" si="6"/>
        <v>136</v>
      </c>
      <c r="M43" s="4">
        <f t="shared" si="5"/>
        <v>41</v>
      </c>
    </row>
    <row r="44" spans="1:14" x14ac:dyDescent="0.2">
      <c r="A44" s="1" t="s">
        <v>50</v>
      </c>
      <c r="B44" s="2" t="s">
        <v>45</v>
      </c>
      <c r="C44" s="4">
        <v>1595</v>
      </c>
      <c r="D44" s="4">
        <v>12</v>
      </c>
      <c r="E44" s="4">
        <f t="shared" si="0"/>
        <v>42</v>
      </c>
      <c r="F44" s="5">
        <v>3.83</v>
      </c>
      <c r="G44" s="4">
        <f t="shared" si="1"/>
        <v>14</v>
      </c>
      <c r="H44" s="4">
        <v>0</v>
      </c>
      <c r="I44" s="4">
        <f t="shared" si="2"/>
        <v>41</v>
      </c>
      <c r="J44" s="4">
        <v>40</v>
      </c>
      <c r="K44" s="4">
        <f t="shared" si="3"/>
        <v>44</v>
      </c>
      <c r="L44" s="4">
        <f t="shared" si="6"/>
        <v>141</v>
      </c>
      <c r="M44" s="4">
        <f t="shared" si="5"/>
        <v>42</v>
      </c>
    </row>
    <row r="45" spans="1:14" x14ac:dyDescent="0.2">
      <c r="A45" s="1" t="s">
        <v>14</v>
      </c>
      <c r="B45" s="2" t="s">
        <v>59</v>
      </c>
      <c r="C45" s="4">
        <v>875</v>
      </c>
      <c r="D45" s="4">
        <v>28</v>
      </c>
      <c r="E45" s="4">
        <f t="shared" si="0"/>
        <v>33</v>
      </c>
      <c r="F45" s="5">
        <v>3.26</v>
      </c>
      <c r="G45" s="4">
        <f t="shared" si="1"/>
        <v>37</v>
      </c>
      <c r="H45" s="4">
        <v>0</v>
      </c>
      <c r="I45" s="4">
        <f t="shared" si="2"/>
        <v>41</v>
      </c>
      <c r="J45" s="4">
        <v>86</v>
      </c>
      <c r="K45" s="4">
        <f t="shared" si="3"/>
        <v>40</v>
      </c>
      <c r="L45" s="4">
        <f t="shared" si="6"/>
        <v>151</v>
      </c>
      <c r="M45" s="4">
        <f t="shared" si="5"/>
        <v>43</v>
      </c>
    </row>
    <row r="46" spans="1:14" x14ac:dyDescent="0.2">
      <c r="A46" s="1" t="s">
        <v>95</v>
      </c>
      <c r="B46" s="2" t="s">
        <v>74</v>
      </c>
      <c r="C46" s="4">
        <v>3602</v>
      </c>
      <c r="D46" s="4">
        <v>12</v>
      </c>
      <c r="E46" s="4">
        <f t="shared" si="0"/>
        <v>42</v>
      </c>
      <c r="F46" s="5">
        <v>3.41</v>
      </c>
      <c r="G46" s="4">
        <f t="shared" si="1"/>
        <v>32</v>
      </c>
      <c r="H46" s="4">
        <v>0</v>
      </c>
      <c r="I46" s="4">
        <f t="shared" si="2"/>
        <v>41</v>
      </c>
      <c r="J46" s="4">
        <v>64</v>
      </c>
      <c r="K46" s="4">
        <f t="shared" si="3"/>
        <v>43</v>
      </c>
      <c r="L46" s="4">
        <f t="shared" si="6"/>
        <v>158</v>
      </c>
      <c r="M46" s="4">
        <f t="shared" si="5"/>
        <v>44</v>
      </c>
    </row>
    <row r="47" spans="1:14" x14ac:dyDescent="0.2">
      <c r="A47" s="11" t="s">
        <v>8</v>
      </c>
      <c r="B47" s="12" t="s">
        <v>33</v>
      </c>
      <c r="C47" s="231" t="s">
        <v>100</v>
      </c>
      <c r="D47" s="232"/>
      <c r="E47" s="232"/>
      <c r="F47" s="232"/>
      <c r="G47" s="232"/>
      <c r="H47" s="232"/>
      <c r="I47" s="232"/>
      <c r="J47" s="232"/>
      <c r="K47" s="232"/>
      <c r="L47" s="232"/>
      <c r="M47" s="233"/>
    </row>
    <row r="48" spans="1:14" ht="14.25" customHeight="1" x14ac:dyDescent="0.2">
      <c r="A48" s="11" t="s">
        <v>70</v>
      </c>
      <c r="B48" s="12" t="s">
        <v>63</v>
      </c>
      <c r="C48" s="231" t="s">
        <v>100</v>
      </c>
      <c r="D48" s="232"/>
      <c r="E48" s="232"/>
      <c r="F48" s="232"/>
      <c r="G48" s="232"/>
      <c r="H48" s="232"/>
      <c r="I48" s="232"/>
      <c r="J48" s="232"/>
      <c r="K48" s="232"/>
      <c r="L48" s="232"/>
      <c r="M48" s="233"/>
      <c r="N48" t="s">
        <v>101</v>
      </c>
    </row>
    <row r="49" spans="1:13" x14ac:dyDescent="0.2">
      <c r="A49" s="11" t="s">
        <v>67</v>
      </c>
      <c r="B49" s="12" t="s">
        <v>57</v>
      </c>
      <c r="C49" s="231" t="s">
        <v>100</v>
      </c>
      <c r="D49" s="232"/>
      <c r="E49" s="232"/>
      <c r="F49" s="232"/>
      <c r="G49" s="232"/>
      <c r="H49" s="232"/>
      <c r="I49" s="232"/>
      <c r="J49" s="232"/>
      <c r="K49" s="232"/>
      <c r="L49" s="232"/>
      <c r="M49" s="233"/>
    </row>
  </sheetData>
  <mergeCells count="4">
    <mergeCell ref="A1:M1"/>
    <mergeCell ref="C47:M47"/>
    <mergeCell ref="C48:M48"/>
    <mergeCell ref="C49:M49"/>
  </mergeCells>
  <phoneticPr fontId="1" type="noConversion"/>
  <pageMargins left="0.75" right="0.75" top="0.38" bottom="0.43" header="0.17" footer="0.28000000000000003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workbookViewId="0">
      <selection activeCell="A10" sqref="A10"/>
    </sheetView>
  </sheetViews>
  <sheetFormatPr defaultRowHeight="12.75" x14ac:dyDescent="0.2"/>
  <cols>
    <col min="1" max="1" width="28" customWidth="1"/>
    <col min="2" max="2" width="33" bestFit="1" customWidth="1"/>
    <col min="3" max="3" width="13.5703125" customWidth="1"/>
    <col min="4" max="4" width="14" bestFit="1" customWidth="1"/>
    <col min="5" max="5" width="18.42578125" bestFit="1" customWidth="1"/>
    <col min="6" max="6" width="24.140625" bestFit="1" customWidth="1"/>
  </cols>
  <sheetData>
    <row r="1" spans="1:6" ht="21" customHeight="1" x14ac:dyDescent="0.25">
      <c r="A1" s="227" t="s">
        <v>103</v>
      </c>
      <c r="B1" s="234"/>
      <c r="C1" s="234"/>
      <c r="D1" s="234"/>
      <c r="E1" s="234"/>
      <c r="F1" s="234"/>
    </row>
    <row r="2" spans="1:6" ht="15.75" x14ac:dyDescent="0.25">
      <c r="A2" s="13" t="s">
        <v>104</v>
      </c>
      <c r="B2" s="13" t="s">
        <v>111</v>
      </c>
      <c r="C2" s="13" t="s">
        <v>105</v>
      </c>
      <c r="D2" s="13" t="s">
        <v>106</v>
      </c>
      <c r="E2" s="13" t="s">
        <v>107</v>
      </c>
      <c r="F2" s="13" t="s">
        <v>108</v>
      </c>
    </row>
    <row r="3" spans="1:6" ht="15.75" x14ac:dyDescent="0.25">
      <c r="A3" s="14" t="s">
        <v>109</v>
      </c>
      <c r="B3" s="14" t="s">
        <v>110</v>
      </c>
      <c r="C3" s="15">
        <v>38068.800000000003</v>
      </c>
      <c r="D3" s="15">
        <v>32870</v>
      </c>
      <c r="E3" s="14" t="s">
        <v>122</v>
      </c>
      <c r="F3" s="27" t="s">
        <v>123</v>
      </c>
    </row>
    <row r="4" spans="1:6" ht="15.75" x14ac:dyDescent="0.25">
      <c r="A4" s="14"/>
      <c r="B4" s="14"/>
      <c r="C4" s="15"/>
      <c r="D4" s="15"/>
      <c r="E4" s="14"/>
      <c r="F4" s="27" t="s">
        <v>124</v>
      </c>
    </row>
    <row r="5" spans="1:6" ht="15.75" x14ac:dyDescent="0.25">
      <c r="A5" s="24"/>
      <c r="B5" s="24"/>
      <c r="C5" s="25"/>
      <c r="D5" s="25"/>
      <c r="E5" s="24"/>
      <c r="F5" s="28"/>
    </row>
    <row r="6" spans="1:6" ht="15.75" x14ac:dyDescent="0.25">
      <c r="A6" s="14" t="s">
        <v>112</v>
      </c>
      <c r="B6" s="14" t="s">
        <v>113</v>
      </c>
      <c r="C6" s="15">
        <v>58810.3</v>
      </c>
      <c r="D6" s="15">
        <v>58810.3</v>
      </c>
      <c r="E6" s="26"/>
      <c r="F6" s="29" t="s">
        <v>135</v>
      </c>
    </row>
    <row r="7" spans="1:6" ht="15.75" x14ac:dyDescent="0.25">
      <c r="A7" s="14"/>
      <c r="B7" s="14" t="s">
        <v>137</v>
      </c>
      <c r="C7" s="15"/>
      <c r="D7" s="15"/>
      <c r="E7" s="19">
        <v>38214.699999999997</v>
      </c>
      <c r="F7" s="29" t="s">
        <v>134</v>
      </c>
    </row>
    <row r="8" spans="1:6" ht="15.75" x14ac:dyDescent="0.25">
      <c r="A8" s="14"/>
      <c r="B8" s="14" t="s">
        <v>138</v>
      </c>
      <c r="C8" s="15"/>
      <c r="D8" s="15"/>
      <c r="E8" s="18" t="s">
        <v>145</v>
      </c>
      <c r="F8" s="29" t="s">
        <v>140</v>
      </c>
    </row>
    <row r="9" spans="1:6" ht="15.75" x14ac:dyDescent="0.25">
      <c r="A9" s="24"/>
      <c r="B9" s="24"/>
      <c r="C9" s="25"/>
      <c r="D9" s="25"/>
      <c r="E9" s="32" t="s">
        <v>139</v>
      </c>
      <c r="F9" s="30"/>
    </row>
    <row r="10" spans="1:6" ht="15.75" x14ac:dyDescent="0.25">
      <c r="A10" s="14" t="s">
        <v>141</v>
      </c>
      <c r="B10" s="14" t="s">
        <v>116</v>
      </c>
      <c r="C10" s="15">
        <v>20000</v>
      </c>
      <c r="D10" s="15">
        <v>0</v>
      </c>
      <c r="E10" s="18" t="s">
        <v>146</v>
      </c>
      <c r="F10" s="29" t="s">
        <v>136</v>
      </c>
    </row>
    <row r="11" spans="1:6" ht="15.75" x14ac:dyDescent="0.25">
      <c r="A11" s="24"/>
      <c r="B11" s="24"/>
      <c r="C11" s="25"/>
      <c r="D11" s="25"/>
      <c r="E11" s="33"/>
      <c r="F11" s="28"/>
    </row>
    <row r="12" spans="1:6" ht="15.75" x14ac:dyDescent="0.25">
      <c r="A12" s="14" t="s">
        <v>114</v>
      </c>
      <c r="B12" s="14" t="s">
        <v>142</v>
      </c>
      <c r="C12" s="15">
        <v>15000</v>
      </c>
      <c r="D12" s="15">
        <v>15000</v>
      </c>
      <c r="E12" s="34" t="s">
        <v>125</v>
      </c>
      <c r="F12" s="27" t="s">
        <v>125</v>
      </c>
    </row>
    <row r="13" spans="1:6" ht="15.75" x14ac:dyDescent="0.25">
      <c r="A13" s="24"/>
      <c r="B13" s="24"/>
      <c r="C13" s="25"/>
      <c r="D13" s="25"/>
      <c r="E13" s="33"/>
      <c r="F13" s="28"/>
    </row>
    <row r="14" spans="1:6" ht="15.75" x14ac:dyDescent="0.25">
      <c r="A14" s="14" t="s">
        <v>115</v>
      </c>
      <c r="B14" s="14" t="s">
        <v>117</v>
      </c>
      <c r="C14" s="15">
        <v>55143</v>
      </c>
      <c r="D14" s="15">
        <v>0</v>
      </c>
      <c r="E14" s="34" t="s">
        <v>126</v>
      </c>
      <c r="F14" s="27" t="s">
        <v>127</v>
      </c>
    </row>
    <row r="15" spans="1:6" ht="15.75" x14ac:dyDescent="0.25">
      <c r="A15" s="24"/>
      <c r="B15" s="24"/>
      <c r="C15" s="25"/>
      <c r="D15" s="25"/>
      <c r="E15" s="33" t="s">
        <v>128</v>
      </c>
      <c r="F15" s="28"/>
    </row>
    <row r="16" spans="1:6" ht="15.75" x14ac:dyDescent="0.25">
      <c r="A16" s="14" t="s">
        <v>118</v>
      </c>
      <c r="B16" s="14" t="s">
        <v>119</v>
      </c>
      <c r="C16" s="15">
        <v>96279.38</v>
      </c>
      <c r="D16" s="15">
        <f>63691.56+3825.45</f>
        <v>67517.009999999995</v>
      </c>
      <c r="E16" s="34" t="s">
        <v>125</v>
      </c>
      <c r="F16" s="27" t="s">
        <v>125</v>
      </c>
    </row>
    <row r="17" spans="1:6" ht="15.75" x14ac:dyDescent="0.25">
      <c r="A17" s="24"/>
      <c r="B17" s="24"/>
      <c r="C17" s="25"/>
      <c r="D17" s="25"/>
      <c r="E17" s="33"/>
      <c r="F17" s="28"/>
    </row>
    <row r="18" spans="1:6" ht="15.75" x14ac:dyDescent="0.25">
      <c r="A18" s="14" t="s">
        <v>120</v>
      </c>
      <c r="B18" s="14" t="s">
        <v>121</v>
      </c>
      <c r="C18" s="15">
        <v>15000</v>
      </c>
      <c r="D18" s="15">
        <v>0</v>
      </c>
      <c r="E18" s="34" t="s">
        <v>125</v>
      </c>
      <c r="F18" s="31">
        <v>15000</v>
      </c>
    </row>
    <row r="19" spans="1:6" ht="15.75" x14ac:dyDescent="0.25">
      <c r="A19" s="24"/>
      <c r="B19" s="24"/>
      <c r="C19" s="25"/>
      <c r="D19" s="25"/>
      <c r="E19" s="33"/>
      <c r="F19" s="28"/>
    </row>
    <row r="20" spans="1:6" ht="15.75" x14ac:dyDescent="0.25">
      <c r="A20" s="14" t="s">
        <v>129</v>
      </c>
      <c r="B20" s="14" t="s">
        <v>130</v>
      </c>
      <c r="C20" s="15">
        <v>0</v>
      </c>
      <c r="D20" s="15">
        <v>0</v>
      </c>
      <c r="E20" s="34" t="s">
        <v>131</v>
      </c>
      <c r="F20" s="27" t="s">
        <v>132</v>
      </c>
    </row>
    <row r="21" spans="1:6" ht="15.75" x14ac:dyDescent="0.25">
      <c r="A21" s="14"/>
      <c r="B21" s="14"/>
      <c r="C21" s="15"/>
      <c r="D21" s="15"/>
      <c r="E21" s="14"/>
      <c r="F21" s="14"/>
    </row>
    <row r="22" spans="1:6" ht="15.75" x14ac:dyDescent="0.25">
      <c r="A22" s="13"/>
      <c r="B22" s="21" t="s">
        <v>133</v>
      </c>
      <c r="C22" s="22">
        <f>SUM(C3:C20)</f>
        <v>298301.48</v>
      </c>
      <c r="D22" s="22">
        <f>SUM(D3:D20)</f>
        <v>174197.31</v>
      </c>
      <c r="E22" s="23">
        <f>5000+8010+26320+38217.7</f>
        <v>77547.7</v>
      </c>
      <c r="F22" s="13"/>
    </row>
    <row r="23" spans="1:6" ht="15.75" x14ac:dyDescent="0.25">
      <c r="A23" s="17"/>
      <c r="B23" s="18" t="s">
        <v>143</v>
      </c>
      <c r="C23" s="19"/>
      <c r="D23" s="19">
        <f>C22-D22</f>
        <v>124104.16999999998</v>
      </c>
      <c r="E23" s="17"/>
      <c r="F23" s="17"/>
    </row>
    <row r="24" spans="1:6" ht="15.75" x14ac:dyDescent="0.25">
      <c r="A24" s="17"/>
      <c r="B24" s="18" t="s">
        <v>144</v>
      </c>
      <c r="C24" s="19"/>
      <c r="D24" s="20"/>
      <c r="E24" s="20">
        <f>D23-E22</f>
        <v>46556.469999999987</v>
      </c>
      <c r="F24" s="17"/>
    </row>
    <row r="25" spans="1:6" ht="15.75" x14ac:dyDescent="0.25">
      <c r="A25" s="14"/>
      <c r="B25" s="14"/>
      <c r="C25" s="16"/>
      <c r="D25" s="16"/>
      <c r="E25" s="14"/>
      <c r="F25" s="14"/>
    </row>
    <row r="26" spans="1:6" ht="15.75" x14ac:dyDescent="0.25">
      <c r="A26" s="14"/>
      <c r="B26" s="14"/>
      <c r="C26" s="16"/>
      <c r="D26" s="16"/>
      <c r="E26" s="14"/>
      <c r="F26" s="14"/>
    </row>
    <row r="27" spans="1:6" ht="15.75" x14ac:dyDescent="0.25">
      <c r="A27" s="14"/>
      <c r="B27" s="14"/>
      <c r="C27" s="16"/>
      <c r="D27" s="16"/>
      <c r="E27" s="14"/>
      <c r="F27" s="14"/>
    </row>
    <row r="28" spans="1:6" ht="15.75" x14ac:dyDescent="0.25">
      <c r="A28" s="14"/>
      <c r="B28" s="14"/>
      <c r="C28" s="16"/>
      <c r="D28" s="16"/>
      <c r="E28" s="14"/>
      <c r="F28" s="14"/>
    </row>
    <row r="29" spans="1:6" ht="15.75" x14ac:dyDescent="0.25">
      <c r="A29" s="14"/>
      <c r="B29" s="14"/>
      <c r="C29" s="16"/>
      <c r="D29" s="16"/>
      <c r="E29" s="14"/>
      <c r="F29" s="14"/>
    </row>
    <row r="30" spans="1:6" ht="15.75" x14ac:dyDescent="0.25">
      <c r="A30" s="14"/>
      <c r="B30" s="14"/>
      <c r="C30" s="14"/>
      <c r="D30" s="16"/>
      <c r="E30" s="14"/>
      <c r="F30" s="14"/>
    </row>
    <row r="31" spans="1:6" ht="15.75" x14ac:dyDescent="0.25">
      <c r="A31" s="14"/>
      <c r="B31" s="14"/>
      <c r="C31" s="14"/>
      <c r="D31" s="14"/>
      <c r="E31" s="14"/>
      <c r="F31" s="14"/>
    </row>
    <row r="32" spans="1:6" ht="15.75" x14ac:dyDescent="0.25">
      <c r="A32" s="14"/>
      <c r="B32" s="14"/>
      <c r="C32" s="14"/>
      <c r="D32" s="14"/>
      <c r="E32" s="14"/>
      <c r="F32" s="14"/>
    </row>
    <row r="33" spans="1:6" ht="15.75" x14ac:dyDescent="0.25">
      <c r="A33" s="14"/>
      <c r="B33" s="14"/>
      <c r="C33" s="14"/>
      <c r="D33" s="14"/>
      <c r="E33" s="14"/>
      <c r="F33" s="14"/>
    </row>
    <row r="34" spans="1:6" ht="15.75" x14ac:dyDescent="0.25">
      <c r="A34" s="14"/>
      <c r="B34" s="14"/>
      <c r="C34" s="14"/>
      <c r="D34" s="14"/>
      <c r="E34" s="14"/>
      <c r="F34" s="14"/>
    </row>
  </sheetData>
  <mergeCells count="1">
    <mergeCell ref="A1:F1"/>
  </mergeCells>
  <phoneticPr fontId="1" type="noConversion"/>
  <pageMargins left="0.75" right="0.75" top="1" bottom="1" header="0.5" footer="0.5"/>
  <pageSetup scale="8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1"/>
  <sheetViews>
    <sheetView workbookViewId="0">
      <pane ySplit="1" topLeftCell="A41" activePane="bottomLeft" state="frozen"/>
      <selection pane="bottomLeft" activeCell="B57" sqref="B57"/>
    </sheetView>
  </sheetViews>
  <sheetFormatPr defaultRowHeight="12.75" x14ac:dyDescent="0.2"/>
  <cols>
    <col min="2" max="2" width="23.85546875" customWidth="1"/>
    <col min="3" max="3" width="7.140625" customWidth="1"/>
    <col min="4" max="4" width="32.5703125" customWidth="1"/>
    <col min="6" max="6" width="11.140625" customWidth="1"/>
    <col min="17" max="17" width="16.5703125" customWidth="1"/>
    <col min="20" max="20" width="31.85546875" customWidth="1"/>
    <col min="21" max="21" width="23.5703125" bestFit="1" customWidth="1"/>
    <col min="22" max="22" width="14.28515625" bestFit="1" customWidth="1"/>
    <col min="23" max="23" width="7.5703125" customWidth="1"/>
    <col min="24" max="24" width="26.42578125" bestFit="1" customWidth="1"/>
    <col min="25" max="25" width="31.140625" bestFit="1" customWidth="1"/>
  </cols>
  <sheetData>
    <row r="1" spans="1:25" ht="51" x14ac:dyDescent="0.2">
      <c r="B1" s="166" t="s">
        <v>0</v>
      </c>
      <c r="C1" s="37" t="s">
        <v>346</v>
      </c>
      <c r="D1" s="37" t="s">
        <v>1</v>
      </c>
      <c r="E1" s="165" t="s">
        <v>15</v>
      </c>
      <c r="F1" s="37" t="s">
        <v>18</v>
      </c>
      <c r="G1" s="37" t="s">
        <v>34</v>
      </c>
      <c r="H1" s="37" t="s">
        <v>26</v>
      </c>
      <c r="I1" s="37" t="s">
        <v>35</v>
      </c>
      <c r="J1" s="37" t="s">
        <v>29</v>
      </c>
      <c r="K1" s="37" t="s">
        <v>31</v>
      </c>
      <c r="L1" s="37" t="s">
        <v>27</v>
      </c>
      <c r="M1" s="37" t="s">
        <v>28</v>
      </c>
      <c r="N1" s="37" t="s">
        <v>30</v>
      </c>
      <c r="O1" s="154" t="s">
        <v>475</v>
      </c>
      <c r="P1" s="37" t="s">
        <v>476</v>
      </c>
      <c r="Q1" s="146"/>
      <c r="U1" t="s">
        <v>183</v>
      </c>
      <c r="W1" s="36" t="s">
        <v>471</v>
      </c>
      <c r="X1" s="146"/>
      <c r="Y1" s="146"/>
    </row>
    <row r="2" spans="1:25" x14ac:dyDescent="0.2">
      <c r="A2" s="161" t="s">
        <v>347</v>
      </c>
      <c r="B2" s="80" t="s">
        <v>148</v>
      </c>
      <c r="C2" s="80">
        <v>2016</v>
      </c>
      <c r="D2" s="99" t="s">
        <v>149</v>
      </c>
      <c r="E2" s="142">
        <v>2750</v>
      </c>
      <c r="F2" s="182">
        <v>45</v>
      </c>
      <c r="G2" s="94">
        <f t="shared" ref="G2:G7" si="0">RANK(F2,F$2:F$68)</f>
        <v>25</v>
      </c>
      <c r="H2" s="222">
        <v>2.9712622002650226</v>
      </c>
      <c r="I2" s="94">
        <f t="shared" ref="I2:I7" si="1">RANK(H2,H$2:H$68)</f>
        <v>51</v>
      </c>
      <c r="J2" s="94">
        <v>223</v>
      </c>
      <c r="K2" s="142">
        <f t="shared" ref="K2:K7" si="2">RANK(J2,J$2:J$68)</f>
        <v>9</v>
      </c>
      <c r="L2" s="142">
        <v>934</v>
      </c>
      <c r="M2" s="142">
        <f t="shared" ref="M2:M7" si="3">RANK(L2,L$2:L$68)</f>
        <v>14</v>
      </c>
      <c r="N2" s="142">
        <f t="shared" ref="N2:N33" si="4">G2+I2+K2+M2</f>
        <v>99</v>
      </c>
      <c r="O2" s="144">
        <v>1</v>
      </c>
      <c r="P2" s="94">
        <f t="shared" ref="P2:P7" si="5">RANK(N2,N$2:N$68,1)</f>
        <v>17</v>
      </c>
      <c r="Q2" s="189"/>
      <c r="S2" s="161" t="s">
        <v>347</v>
      </c>
      <c r="T2" s="80" t="s">
        <v>148</v>
      </c>
      <c r="U2" t="s">
        <v>493</v>
      </c>
      <c r="V2" s="168" t="s">
        <v>436</v>
      </c>
      <c r="W2" s="36">
        <v>45</v>
      </c>
      <c r="X2" s="145" t="s">
        <v>494</v>
      </c>
      <c r="Y2" s="93"/>
    </row>
    <row r="3" spans="1:25" x14ac:dyDescent="0.2">
      <c r="A3" s="161" t="s">
        <v>348</v>
      </c>
      <c r="B3" s="106" t="s">
        <v>6</v>
      </c>
      <c r="C3" s="106"/>
      <c r="D3" s="107" t="s">
        <v>2</v>
      </c>
      <c r="E3" s="172">
        <v>954</v>
      </c>
      <c r="F3" s="182">
        <v>65</v>
      </c>
      <c r="G3" s="94">
        <f t="shared" si="0"/>
        <v>9</v>
      </c>
      <c r="H3" s="193">
        <v>3.84</v>
      </c>
      <c r="I3" s="94">
        <f t="shared" si="1"/>
        <v>13</v>
      </c>
      <c r="J3" s="108">
        <v>103.09</v>
      </c>
      <c r="K3" s="142">
        <f t="shared" si="2"/>
        <v>31</v>
      </c>
      <c r="L3" s="108">
        <v>1035</v>
      </c>
      <c r="M3" s="142">
        <f t="shared" si="3"/>
        <v>7</v>
      </c>
      <c r="N3" s="108">
        <f t="shared" si="4"/>
        <v>60</v>
      </c>
      <c r="O3" s="150">
        <v>2</v>
      </c>
      <c r="P3" s="94">
        <f t="shared" si="5"/>
        <v>3</v>
      </c>
      <c r="Q3" s="189"/>
      <c r="S3" s="161" t="s">
        <v>348</v>
      </c>
      <c r="T3" s="106" t="s">
        <v>6</v>
      </c>
      <c r="U3" s="93" t="s">
        <v>187</v>
      </c>
      <c r="V3" s="168" t="s">
        <v>436</v>
      </c>
      <c r="W3" s="36">
        <v>65</v>
      </c>
      <c r="X3" s="145"/>
      <c r="Y3" s="170"/>
    </row>
    <row r="4" spans="1:25" x14ac:dyDescent="0.2">
      <c r="A4" s="161" t="s">
        <v>349</v>
      </c>
      <c r="B4" s="80" t="s">
        <v>96</v>
      </c>
      <c r="C4" s="80">
        <v>2015</v>
      </c>
      <c r="D4" s="99" t="s">
        <v>76</v>
      </c>
      <c r="E4" s="173">
        <v>340</v>
      </c>
      <c r="F4" s="182">
        <v>26</v>
      </c>
      <c r="G4" s="94">
        <f t="shared" si="0"/>
        <v>46</v>
      </c>
      <c r="H4" s="194">
        <v>4.1635793262017353</v>
      </c>
      <c r="I4" s="94">
        <f t="shared" si="1"/>
        <v>2</v>
      </c>
      <c r="J4" s="94">
        <v>268</v>
      </c>
      <c r="K4" s="142">
        <f t="shared" si="2"/>
        <v>2</v>
      </c>
      <c r="L4" s="94">
        <v>1552</v>
      </c>
      <c r="M4" s="142">
        <f t="shared" si="3"/>
        <v>2</v>
      </c>
      <c r="N4" s="94">
        <f t="shared" si="4"/>
        <v>52</v>
      </c>
      <c r="O4" s="149">
        <v>3</v>
      </c>
      <c r="P4" s="94">
        <f t="shared" si="5"/>
        <v>1</v>
      </c>
      <c r="Q4" s="189"/>
      <c r="S4" s="161" t="s">
        <v>349</v>
      </c>
      <c r="T4" s="80" t="s">
        <v>96</v>
      </c>
      <c r="U4" s="36" t="s">
        <v>480</v>
      </c>
      <c r="V4" s="168" t="s">
        <v>436</v>
      </c>
      <c r="W4" s="36">
        <v>20</v>
      </c>
      <c r="X4" s="145"/>
      <c r="Y4" s="170"/>
    </row>
    <row r="5" spans="1:25" x14ac:dyDescent="0.2">
      <c r="A5" s="161" t="s">
        <v>350</v>
      </c>
      <c r="B5" s="80" t="s">
        <v>152</v>
      </c>
      <c r="C5" s="80">
        <v>2016</v>
      </c>
      <c r="D5" s="99" t="s">
        <v>153</v>
      </c>
      <c r="E5" s="173">
        <v>268</v>
      </c>
      <c r="F5" s="182">
        <v>89</v>
      </c>
      <c r="G5" s="94">
        <f t="shared" si="0"/>
        <v>1</v>
      </c>
      <c r="H5" s="194">
        <v>2.9504178479519378</v>
      </c>
      <c r="I5" s="94">
        <f t="shared" si="1"/>
        <v>52</v>
      </c>
      <c r="J5" s="94">
        <v>633</v>
      </c>
      <c r="K5" s="142">
        <f t="shared" si="2"/>
        <v>1</v>
      </c>
      <c r="L5" s="94">
        <v>1193</v>
      </c>
      <c r="M5" s="142">
        <f t="shared" si="3"/>
        <v>4</v>
      </c>
      <c r="N5" s="94">
        <f t="shared" si="4"/>
        <v>58</v>
      </c>
      <c r="O5" s="149">
        <v>4</v>
      </c>
      <c r="P5" s="94">
        <f t="shared" si="5"/>
        <v>2</v>
      </c>
      <c r="Q5" s="189"/>
      <c r="S5" s="161" t="s">
        <v>350</v>
      </c>
      <c r="T5" s="80" t="s">
        <v>152</v>
      </c>
      <c r="U5" s="153" t="s">
        <v>421</v>
      </c>
      <c r="V5" s="168" t="s">
        <v>436</v>
      </c>
      <c r="W5" s="36">
        <v>89</v>
      </c>
      <c r="X5" s="151"/>
      <c r="Y5" s="93"/>
    </row>
    <row r="6" spans="1:25" x14ac:dyDescent="0.2">
      <c r="A6" s="161" t="s">
        <v>351</v>
      </c>
      <c r="B6" s="80" t="s">
        <v>32</v>
      </c>
      <c r="C6" s="80"/>
      <c r="D6" s="99" t="s">
        <v>33</v>
      </c>
      <c r="E6" s="173">
        <v>450</v>
      </c>
      <c r="F6" s="182">
        <v>72</v>
      </c>
      <c r="G6" s="94">
        <f t="shared" si="0"/>
        <v>4</v>
      </c>
      <c r="H6" s="194">
        <v>3.58</v>
      </c>
      <c r="I6" s="94">
        <f t="shared" si="1"/>
        <v>27</v>
      </c>
      <c r="J6" s="94">
        <v>219.89</v>
      </c>
      <c r="K6" s="142">
        <f t="shared" si="2"/>
        <v>10</v>
      </c>
      <c r="L6" s="94">
        <v>769</v>
      </c>
      <c r="M6" s="142">
        <f t="shared" si="3"/>
        <v>20</v>
      </c>
      <c r="N6" s="94">
        <f t="shared" si="4"/>
        <v>61</v>
      </c>
      <c r="O6" s="149">
        <v>4</v>
      </c>
      <c r="P6" s="94">
        <f t="shared" si="5"/>
        <v>5</v>
      </c>
      <c r="Q6" s="189"/>
      <c r="S6" s="161" t="s">
        <v>351</v>
      </c>
      <c r="T6" s="80" t="s">
        <v>32</v>
      </c>
      <c r="U6" s="36" t="s">
        <v>186</v>
      </c>
      <c r="V6" s="168" t="s">
        <v>436</v>
      </c>
      <c r="W6" s="36">
        <v>72</v>
      </c>
      <c r="X6" s="45"/>
      <c r="Y6" s="170"/>
    </row>
    <row r="7" spans="1:25" x14ac:dyDescent="0.2">
      <c r="A7" s="161" t="s">
        <v>352</v>
      </c>
      <c r="B7" s="80" t="s">
        <v>80</v>
      </c>
      <c r="C7" s="80">
        <v>2011</v>
      </c>
      <c r="D7" s="99" t="s">
        <v>42</v>
      </c>
      <c r="E7" s="173">
        <v>1120</v>
      </c>
      <c r="F7" s="182">
        <v>65</v>
      </c>
      <c r="G7" s="94">
        <f t="shared" si="0"/>
        <v>9</v>
      </c>
      <c r="H7" s="194">
        <v>3.4768502515576847</v>
      </c>
      <c r="I7" s="94">
        <f t="shared" si="1"/>
        <v>34</v>
      </c>
      <c r="J7" s="94">
        <v>178</v>
      </c>
      <c r="K7" s="142">
        <f t="shared" si="2"/>
        <v>14</v>
      </c>
      <c r="L7" s="94">
        <v>1229</v>
      </c>
      <c r="M7" s="142">
        <f t="shared" si="3"/>
        <v>3</v>
      </c>
      <c r="N7" s="94">
        <f t="shared" si="4"/>
        <v>60</v>
      </c>
      <c r="O7" s="149">
        <v>6</v>
      </c>
      <c r="P7" s="94">
        <f t="shared" si="5"/>
        <v>3</v>
      </c>
      <c r="Q7" s="189"/>
      <c r="S7" s="161" t="s">
        <v>352</v>
      </c>
      <c r="T7" s="80" t="s">
        <v>80</v>
      </c>
      <c r="U7" s="36" t="s">
        <v>188</v>
      </c>
      <c r="V7" s="168" t="s">
        <v>436</v>
      </c>
      <c r="W7" s="36">
        <v>65</v>
      </c>
      <c r="X7" s="45"/>
      <c r="Y7" s="170"/>
    </row>
    <row r="8" spans="1:25" x14ac:dyDescent="0.2">
      <c r="A8" s="161" t="s">
        <v>353</v>
      </c>
      <c r="B8" s="210" t="s">
        <v>51</v>
      </c>
      <c r="C8" s="106"/>
      <c r="D8" s="107" t="s">
        <v>52</v>
      </c>
      <c r="E8" s="172">
        <v>1289</v>
      </c>
      <c r="F8" s="182">
        <v>64</v>
      </c>
      <c r="G8" s="94">
        <f t="shared" ref="G8" si="6">RANK(F8,F$2:F$68)</f>
        <v>11</v>
      </c>
      <c r="H8" s="193">
        <v>3.99</v>
      </c>
      <c r="I8" s="94">
        <f t="shared" ref="I8" si="7">RANK(H8,H$2:H$68)</f>
        <v>6</v>
      </c>
      <c r="J8" s="108">
        <v>52.36</v>
      </c>
      <c r="K8" s="142">
        <f t="shared" ref="K8" si="8">RANK(J8,J$2:J$68)</f>
        <v>51</v>
      </c>
      <c r="L8" s="108">
        <v>347</v>
      </c>
      <c r="M8" s="142">
        <f t="shared" ref="M8" si="9">RANK(L8,L$2:L$68)</f>
        <v>34</v>
      </c>
      <c r="N8" s="108">
        <f t="shared" si="4"/>
        <v>102</v>
      </c>
      <c r="O8" s="150">
        <v>7</v>
      </c>
      <c r="P8" s="94">
        <f t="shared" ref="P8" si="10">RANK(N8,N$2:N$68,1)</f>
        <v>21</v>
      </c>
      <c r="Q8" s="189"/>
      <c r="X8" s="145"/>
      <c r="Y8" s="170"/>
    </row>
    <row r="9" spans="1:25" x14ac:dyDescent="0.2">
      <c r="A9" s="161" t="s">
        <v>354</v>
      </c>
      <c r="B9" s="80" t="s">
        <v>81</v>
      </c>
      <c r="C9" s="80">
        <v>2011</v>
      </c>
      <c r="D9" s="99" t="s">
        <v>39</v>
      </c>
      <c r="E9" s="173">
        <v>1352</v>
      </c>
      <c r="F9" s="182">
        <v>31</v>
      </c>
      <c r="G9" s="94">
        <f t="shared" ref="G9:G40" si="11">RANK(F9,F$2:F$68)</f>
        <v>41</v>
      </c>
      <c r="H9" s="194">
        <v>3.6288363924361819</v>
      </c>
      <c r="I9" s="94">
        <f t="shared" ref="I9:I55" si="12">RANK(H9,H$2:H$68)</f>
        <v>23</v>
      </c>
      <c r="J9" s="94">
        <v>260</v>
      </c>
      <c r="K9" s="142">
        <f t="shared" ref="K9:K55" si="13">RANK(J9,J$2:J$68)</f>
        <v>6</v>
      </c>
      <c r="L9" s="94">
        <v>771</v>
      </c>
      <c r="M9" s="142">
        <f t="shared" ref="M9:M55" si="14">RANK(L9,L$2:L$68)</f>
        <v>19</v>
      </c>
      <c r="N9" s="94">
        <f t="shared" si="4"/>
        <v>89</v>
      </c>
      <c r="O9" s="149">
        <v>8</v>
      </c>
      <c r="P9" s="94">
        <f t="shared" ref="P9:P55" si="15">RANK(N9,N$2:N$68,1)</f>
        <v>12</v>
      </c>
      <c r="Q9" s="189"/>
      <c r="S9" s="161" t="s">
        <v>354</v>
      </c>
      <c r="T9" s="80" t="s">
        <v>81</v>
      </c>
      <c r="U9" s="36" t="s">
        <v>189</v>
      </c>
      <c r="V9" s="168" t="s">
        <v>436</v>
      </c>
      <c r="W9" s="36">
        <v>31</v>
      </c>
      <c r="X9" s="145"/>
      <c r="Y9" s="170"/>
    </row>
    <row r="10" spans="1:25" x14ac:dyDescent="0.2">
      <c r="A10" s="161" t="s">
        <v>355</v>
      </c>
      <c r="B10" s="95" t="s">
        <v>266</v>
      </c>
      <c r="C10" s="95">
        <v>2017</v>
      </c>
      <c r="D10" s="96" t="s">
        <v>238</v>
      </c>
      <c r="E10" s="174">
        <v>2900</v>
      </c>
      <c r="F10" s="182">
        <v>40</v>
      </c>
      <c r="G10" s="94">
        <f t="shared" si="11"/>
        <v>29</v>
      </c>
      <c r="H10" s="198">
        <v>3.6183931253751704</v>
      </c>
      <c r="I10" s="94">
        <f t="shared" si="12"/>
        <v>24</v>
      </c>
      <c r="J10" s="97">
        <v>126</v>
      </c>
      <c r="K10" s="142">
        <f t="shared" si="13"/>
        <v>21</v>
      </c>
      <c r="L10" s="97">
        <v>1083</v>
      </c>
      <c r="M10" s="142">
        <f t="shared" si="14"/>
        <v>6</v>
      </c>
      <c r="N10" s="97">
        <f t="shared" si="4"/>
        <v>80</v>
      </c>
      <c r="O10" s="149">
        <v>9</v>
      </c>
      <c r="P10" s="94">
        <f t="shared" si="15"/>
        <v>8</v>
      </c>
      <c r="Q10" s="189"/>
      <c r="S10" s="161" t="s">
        <v>355</v>
      </c>
      <c r="T10" s="95" t="s">
        <v>266</v>
      </c>
      <c r="U10" s="36" t="s">
        <v>247</v>
      </c>
      <c r="V10" s="168" t="s">
        <v>436</v>
      </c>
      <c r="W10" s="36">
        <v>40</v>
      </c>
      <c r="X10" s="45"/>
      <c r="Y10" s="170"/>
    </row>
    <row r="11" spans="1:25" x14ac:dyDescent="0.2">
      <c r="A11" s="161" t="s">
        <v>356</v>
      </c>
      <c r="B11" s="80" t="s">
        <v>20</v>
      </c>
      <c r="C11" s="80"/>
      <c r="D11" s="99" t="s">
        <v>21</v>
      </c>
      <c r="E11" s="173">
        <v>480</v>
      </c>
      <c r="F11" s="182">
        <v>35</v>
      </c>
      <c r="G11" s="94">
        <f t="shared" si="11"/>
        <v>35</v>
      </c>
      <c r="H11" s="194">
        <v>3.97</v>
      </c>
      <c r="I11" s="94">
        <f t="shared" si="12"/>
        <v>8</v>
      </c>
      <c r="J11" s="94">
        <v>90.21</v>
      </c>
      <c r="K11" s="142">
        <f t="shared" si="13"/>
        <v>35</v>
      </c>
      <c r="L11" s="94">
        <v>825</v>
      </c>
      <c r="M11" s="142">
        <f t="shared" si="14"/>
        <v>17</v>
      </c>
      <c r="N11" s="94">
        <f t="shared" si="4"/>
        <v>95</v>
      </c>
      <c r="O11" s="149">
        <v>10</v>
      </c>
      <c r="P11" s="94">
        <f t="shared" si="15"/>
        <v>13</v>
      </c>
      <c r="Q11" s="189"/>
      <c r="S11" s="161" t="s">
        <v>356</v>
      </c>
      <c r="T11" s="80" t="s">
        <v>20</v>
      </c>
      <c r="U11" s="36" t="s">
        <v>423</v>
      </c>
      <c r="V11" s="168" t="s">
        <v>436</v>
      </c>
      <c r="W11" s="36">
        <v>35</v>
      </c>
      <c r="X11" s="145"/>
      <c r="Y11" s="93"/>
    </row>
    <row r="12" spans="1:25" x14ac:dyDescent="0.2">
      <c r="A12" s="161" t="s">
        <v>357</v>
      </c>
      <c r="B12" s="80" t="s">
        <v>19</v>
      </c>
      <c r="C12" s="80"/>
      <c r="D12" s="99" t="s">
        <v>47</v>
      </c>
      <c r="E12" s="173">
        <v>1375</v>
      </c>
      <c r="F12" s="182">
        <v>62</v>
      </c>
      <c r="G12" s="94">
        <f t="shared" si="11"/>
        <v>13</v>
      </c>
      <c r="H12" s="194">
        <v>3.66</v>
      </c>
      <c r="I12" s="94">
        <f t="shared" si="12"/>
        <v>19</v>
      </c>
      <c r="J12" s="94">
        <v>97.16</v>
      </c>
      <c r="K12" s="142">
        <f t="shared" si="13"/>
        <v>32</v>
      </c>
      <c r="L12" s="94">
        <v>392.5</v>
      </c>
      <c r="M12" s="142">
        <f t="shared" si="14"/>
        <v>31</v>
      </c>
      <c r="N12" s="94">
        <f t="shared" si="4"/>
        <v>95</v>
      </c>
      <c r="O12" s="149">
        <v>11</v>
      </c>
      <c r="P12" s="94">
        <f t="shared" si="15"/>
        <v>13</v>
      </c>
      <c r="Q12" s="189"/>
      <c r="S12" s="161" t="s">
        <v>357</v>
      </c>
      <c r="T12" s="80" t="s">
        <v>19</v>
      </c>
      <c r="U12" s="36" t="s">
        <v>424</v>
      </c>
      <c r="V12" s="168" t="s">
        <v>436</v>
      </c>
      <c r="W12" s="36">
        <v>62</v>
      </c>
      <c r="X12" s="145"/>
      <c r="Y12" s="170"/>
    </row>
    <row r="13" spans="1:25" x14ac:dyDescent="0.2">
      <c r="A13" s="161" t="s">
        <v>358</v>
      </c>
      <c r="B13" s="80" t="s">
        <v>94</v>
      </c>
      <c r="C13" s="80">
        <v>2015</v>
      </c>
      <c r="D13" s="99" t="s">
        <v>73</v>
      </c>
      <c r="E13" s="173">
        <v>2390</v>
      </c>
      <c r="F13" s="182">
        <v>38</v>
      </c>
      <c r="G13" s="94">
        <f t="shared" si="11"/>
        <v>32</v>
      </c>
      <c r="H13" s="194">
        <v>4.0133410618891086</v>
      </c>
      <c r="I13" s="94">
        <f t="shared" si="12"/>
        <v>4</v>
      </c>
      <c r="J13" s="94">
        <v>268</v>
      </c>
      <c r="K13" s="142">
        <f t="shared" si="13"/>
        <v>2</v>
      </c>
      <c r="L13" s="94">
        <v>571</v>
      </c>
      <c r="M13" s="142">
        <f t="shared" si="14"/>
        <v>25</v>
      </c>
      <c r="N13" s="94">
        <f t="shared" si="4"/>
        <v>63</v>
      </c>
      <c r="O13" s="149">
        <v>12</v>
      </c>
      <c r="P13" s="94">
        <f t="shared" si="15"/>
        <v>6</v>
      </c>
      <c r="Q13" s="189"/>
      <c r="S13" s="161" t="s">
        <v>358</v>
      </c>
      <c r="T13" s="80" t="s">
        <v>94</v>
      </c>
      <c r="U13" s="36" t="s">
        <v>224</v>
      </c>
      <c r="V13" s="168" t="s">
        <v>436</v>
      </c>
      <c r="W13" s="36">
        <v>38</v>
      </c>
      <c r="X13" s="153"/>
      <c r="Y13" s="170"/>
    </row>
    <row r="14" spans="1:25" x14ac:dyDescent="0.2">
      <c r="A14" s="161" t="s">
        <v>359</v>
      </c>
      <c r="B14" s="95" t="s">
        <v>267</v>
      </c>
      <c r="C14" s="95">
        <v>2016</v>
      </c>
      <c r="D14" s="96" t="s">
        <v>315</v>
      </c>
      <c r="E14" s="174">
        <v>1084</v>
      </c>
      <c r="F14" s="182">
        <v>69</v>
      </c>
      <c r="G14" s="94">
        <f t="shared" si="11"/>
        <v>6</v>
      </c>
      <c r="H14" s="198">
        <v>2.9289900132996687</v>
      </c>
      <c r="I14" s="94">
        <f t="shared" si="12"/>
        <v>53</v>
      </c>
      <c r="J14" s="97">
        <v>194</v>
      </c>
      <c r="K14" s="142">
        <f t="shared" si="13"/>
        <v>12</v>
      </c>
      <c r="L14" s="97">
        <v>930</v>
      </c>
      <c r="M14" s="142">
        <f t="shared" si="14"/>
        <v>15</v>
      </c>
      <c r="N14" s="97">
        <f t="shared" si="4"/>
        <v>86</v>
      </c>
      <c r="O14" s="149">
        <v>13</v>
      </c>
      <c r="P14" s="94">
        <f t="shared" si="15"/>
        <v>10</v>
      </c>
      <c r="Q14" s="189"/>
      <c r="S14" s="161" t="s">
        <v>359</v>
      </c>
      <c r="T14" s="95" t="s">
        <v>267</v>
      </c>
      <c r="U14" s="36" t="s">
        <v>245</v>
      </c>
      <c r="V14" s="168" t="s">
        <v>436</v>
      </c>
      <c r="W14" s="36">
        <v>69</v>
      </c>
      <c r="X14" s="145"/>
      <c r="Y14" s="170"/>
    </row>
    <row r="15" spans="1:25" x14ac:dyDescent="0.2">
      <c r="A15" s="161" t="s">
        <v>360</v>
      </c>
      <c r="B15" s="80" t="s">
        <v>24</v>
      </c>
      <c r="C15" s="80"/>
      <c r="D15" s="99" t="s">
        <v>25</v>
      </c>
      <c r="E15" s="173">
        <v>423</v>
      </c>
      <c r="F15" s="182">
        <v>34</v>
      </c>
      <c r="G15" s="94">
        <f t="shared" si="11"/>
        <v>37</v>
      </c>
      <c r="H15" s="194">
        <v>3.66</v>
      </c>
      <c r="I15" s="94">
        <f t="shared" si="12"/>
        <v>19</v>
      </c>
      <c r="J15" s="94">
        <v>81.87</v>
      </c>
      <c r="K15" s="142">
        <f t="shared" si="13"/>
        <v>38</v>
      </c>
      <c r="L15" s="94">
        <v>1191</v>
      </c>
      <c r="M15" s="142">
        <f t="shared" si="14"/>
        <v>5</v>
      </c>
      <c r="N15" s="94">
        <f t="shared" si="4"/>
        <v>99</v>
      </c>
      <c r="O15" s="149">
        <v>14</v>
      </c>
      <c r="P15" s="94">
        <f t="shared" si="15"/>
        <v>17</v>
      </c>
      <c r="Q15" s="189"/>
      <c r="S15" s="161" t="s">
        <v>360</v>
      </c>
      <c r="T15" s="80" t="s">
        <v>24</v>
      </c>
      <c r="U15" s="36" t="s">
        <v>425</v>
      </c>
      <c r="V15" s="168" t="s">
        <v>436</v>
      </c>
      <c r="W15" s="36">
        <v>34</v>
      </c>
      <c r="X15" s="145"/>
      <c r="Y15" s="170"/>
    </row>
    <row r="16" spans="1:25" x14ac:dyDescent="0.2">
      <c r="A16" s="161" t="s">
        <v>361</v>
      </c>
      <c r="B16" s="80" t="s">
        <v>11</v>
      </c>
      <c r="C16" s="80"/>
      <c r="D16" s="99" t="s">
        <v>53</v>
      </c>
      <c r="E16" s="173">
        <v>1671</v>
      </c>
      <c r="F16" s="182">
        <v>61</v>
      </c>
      <c r="G16" s="94">
        <f t="shared" si="11"/>
        <v>14</v>
      </c>
      <c r="H16" s="194">
        <v>3.52</v>
      </c>
      <c r="I16" s="94">
        <f t="shared" si="12"/>
        <v>30</v>
      </c>
      <c r="J16" s="94">
        <v>130.81</v>
      </c>
      <c r="K16" s="142">
        <f t="shared" si="13"/>
        <v>20</v>
      </c>
      <c r="L16" s="94">
        <v>298</v>
      </c>
      <c r="M16" s="142">
        <f t="shared" si="14"/>
        <v>39</v>
      </c>
      <c r="N16" s="94">
        <f t="shared" si="4"/>
        <v>103</v>
      </c>
      <c r="O16" s="149">
        <v>15</v>
      </c>
      <c r="P16" s="94">
        <f t="shared" si="15"/>
        <v>22</v>
      </c>
      <c r="Q16" s="189"/>
      <c r="S16" s="161" t="s">
        <v>361</v>
      </c>
      <c r="T16" s="80" t="s">
        <v>11</v>
      </c>
      <c r="U16" s="36" t="s">
        <v>195</v>
      </c>
      <c r="V16" s="168" t="s">
        <v>436</v>
      </c>
      <c r="W16" s="36">
        <v>61</v>
      </c>
      <c r="X16" s="145"/>
      <c r="Y16" s="170"/>
    </row>
    <row r="17" spans="1:25" x14ac:dyDescent="0.2">
      <c r="A17" s="161" t="s">
        <v>362</v>
      </c>
      <c r="B17" s="80" t="s">
        <v>98</v>
      </c>
      <c r="C17" s="80">
        <v>2015</v>
      </c>
      <c r="D17" s="99" t="s">
        <v>75</v>
      </c>
      <c r="E17" s="173">
        <v>409</v>
      </c>
      <c r="F17" s="182">
        <v>64</v>
      </c>
      <c r="G17" s="94">
        <f t="shared" si="11"/>
        <v>11</v>
      </c>
      <c r="H17" s="194">
        <v>3.6071458084176475</v>
      </c>
      <c r="I17" s="94">
        <f t="shared" si="12"/>
        <v>26</v>
      </c>
      <c r="J17" s="94">
        <v>76</v>
      </c>
      <c r="K17" s="142">
        <f t="shared" si="13"/>
        <v>43</v>
      </c>
      <c r="L17" s="94">
        <v>881</v>
      </c>
      <c r="M17" s="142">
        <f t="shared" si="14"/>
        <v>16</v>
      </c>
      <c r="N17" s="94">
        <f t="shared" si="4"/>
        <v>96</v>
      </c>
      <c r="O17" s="149">
        <v>16</v>
      </c>
      <c r="P17" s="94">
        <f t="shared" si="15"/>
        <v>16</v>
      </c>
      <c r="Q17" s="189"/>
      <c r="S17" s="161" t="s">
        <v>362</v>
      </c>
      <c r="T17" s="80" t="s">
        <v>98</v>
      </c>
      <c r="U17" s="36" t="s">
        <v>228</v>
      </c>
      <c r="V17" s="168" t="s">
        <v>436</v>
      </c>
      <c r="W17" s="36">
        <v>64</v>
      </c>
      <c r="X17" s="145"/>
      <c r="Y17" s="93"/>
    </row>
    <row r="18" spans="1:25" ht="13.5" customHeight="1" x14ac:dyDescent="0.2">
      <c r="A18" s="161" t="s">
        <v>363</v>
      </c>
      <c r="B18" s="183" t="s">
        <v>10</v>
      </c>
      <c r="C18" s="183"/>
      <c r="D18" s="184" t="s">
        <v>155</v>
      </c>
      <c r="E18" s="185">
        <v>369</v>
      </c>
      <c r="F18" s="186">
        <v>38</v>
      </c>
      <c r="G18" s="94">
        <f t="shared" si="11"/>
        <v>32</v>
      </c>
      <c r="H18" s="195">
        <v>3.74</v>
      </c>
      <c r="I18" s="94">
        <f t="shared" si="12"/>
        <v>16</v>
      </c>
      <c r="J18" s="187">
        <v>34.409999999999997</v>
      </c>
      <c r="K18" s="142">
        <f t="shared" si="13"/>
        <v>56</v>
      </c>
      <c r="L18" s="187">
        <v>986.4</v>
      </c>
      <c r="M18" s="188">
        <f t="shared" si="14"/>
        <v>11</v>
      </c>
      <c r="N18" s="187">
        <f t="shared" si="4"/>
        <v>115</v>
      </c>
      <c r="O18" s="149">
        <v>17</v>
      </c>
      <c r="P18" s="187">
        <f t="shared" si="15"/>
        <v>25</v>
      </c>
      <c r="Q18" s="190"/>
      <c r="S18" s="161" t="s">
        <v>363</v>
      </c>
      <c r="T18" s="80" t="s">
        <v>10</v>
      </c>
      <c r="U18" s="36" t="s">
        <v>426</v>
      </c>
      <c r="V18" s="168" t="s">
        <v>436</v>
      </c>
      <c r="W18" s="36">
        <v>38</v>
      </c>
      <c r="X18" s="145"/>
      <c r="Y18" s="170"/>
    </row>
    <row r="19" spans="1:25" x14ac:dyDescent="0.2">
      <c r="A19" s="161" t="s">
        <v>364</v>
      </c>
      <c r="B19" s="80" t="s">
        <v>51</v>
      </c>
      <c r="C19" s="80"/>
      <c r="D19" s="99" t="s">
        <v>55</v>
      </c>
      <c r="E19" s="173">
        <v>1060</v>
      </c>
      <c r="F19" s="182">
        <v>43</v>
      </c>
      <c r="G19" s="94">
        <f t="shared" si="11"/>
        <v>27</v>
      </c>
      <c r="H19" s="194">
        <v>4.17</v>
      </c>
      <c r="I19" s="94">
        <f t="shared" si="12"/>
        <v>1</v>
      </c>
      <c r="J19" s="94">
        <v>106.65</v>
      </c>
      <c r="K19" s="142">
        <f t="shared" si="13"/>
        <v>30</v>
      </c>
      <c r="L19" s="94">
        <v>240</v>
      </c>
      <c r="M19" s="142">
        <f t="shared" si="14"/>
        <v>47</v>
      </c>
      <c r="N19" s="94">
        <f t="shared" si="4"/>
        <v>105</v>
      </c>
      <c r="O19" s="149">
        <v>18</v>
      </c>
      <c r="P19" s="94">
        <f t="shared" si="15"/>
        <v>23</v>
      </c>
      <c r="Q19" s="189"/>
      <c r="S19" s="161" t="s">
        <v>364</v>
      </c>
      <c r="T19" s="80" t="s">
        <v>51</v>
      </c>
      <c r="U19" s="36" t="s">
        <v>420</v>
      </c>
      <c r="V19" s="168" t="s">
        <v>436</v>
      </c>
      <c r="W19" s="36">
        <v>43</v>
      </c>
      <c r="X19" s="145"/>
      <c r="Y19" s="170"/>
    </row>
    <row r="20" spans="1:25" x14ac:dyDescent="0.2">
      <c r="A20" s="161" t="s">
        <v>365</v>
      </c>
      <c r="B20" s="80" t="s">
        <v>82</v>
      </c>
      <c r="C20" s="80">
        <v>2012</v>
      </c>
      <c r="D20" s="99" t="s">
        <v>61</v>
      </c>
      <c r="E20" s="173">
        <v>5500</v>
      </c>
      <c r="F20" s="182">
        <v>2</v>
      </c>
      <c r="G20" s="94">
        <f t="shared" si="11"/>
        <v>63</v>
      </c>
      <c r="H20" s="194">
        <v>2.4634903047768537</v>
      </c>
      <c r="I20" s="94">
        <f t="shared" si="12"/>
        <v>55</v>
      </c>
      <c r="J20" s="94">
        <v>216</v>
      </c>
      <c r="K20" s="142">
        <f t="shared" si="13"/>
        <v>11</v>
      </c>
      <c r="L20" s="94">
        <v>996</v>
      </c>
      <c r="M20" s="142">
        <f t="shared" si="14"/>
        <v>9</v>
      </c>
      <c r="N20" s="94">
        <f t="shared" si="4"/>
        <v>138</v>
      </c>
      <c r="O20" s="149">
        <v>18</v>
      </c>
      <c r="P20" s="94">
        <f t="shared" si="15"/>
        <v>35</v>
      </c>
      <c r="Q20" s="189"/>
      <c r="S20" s="161" t="s">
        <v>365</v>
      </c>
      <c r="T20" s="80" t="s">
        <v>82</v>
      </c>
      <c r="U20" s="36" t="s">
        <v>193</v>
      </c>
      <c r="V20" s="168" t="s">
        <v>436</v>
      </c>
      <c r="W20" s="36">
        <v>2</v>
      </c>
      <c r="X20" s="145"/>
      <c r="Y20" s="170"/>
    </row>
    <row r="21" spans="1:25" x14ac:dyDescent="0.2">
      <c r="A21" s="161" t="s">
        <v>366</v>
      </c>
      <c r="B21" s="80" t="s">
        <v>7</v>
      </c>
      <c r="C21" s="80"/>
      <c r="D21" s="99" t="s">
        <v>3</v>
      </c>
      <c r="E21" s="173">
        <v>2622</v>
      </c>
      <c r="F21" s="182">
        <v>36</v>
      </c>
      <c r="G21" s="94">
        <f t="shared" si="11"/>
        <v>34</v>
      </c>
      <c r="H21" s="194">
        <v>4.01</v>
      </c>
      <c r="I21" s="94">
        <f t="shared" si="12"/>
        <v>5</v>
      </c>
      <c r="J21" s="94">
        <v>92.53</v>
      </c>
      <c r="K21" s="142">
        <f t="shared" si="13"/>
        <v>34</v>
      </c>
      <c r="L21" s="94">
        <v>156</v>
      </c>
      <c r="M21" s="142">
        <f t="shared" si="14"/>
        <v>56</v>
      </c>
      <c r="N21" s="94">
        <f t="shared" si="4"/>
        <v>129</v>
      </c>
      <c r="O21" s="149">
        <v>20</v>
      </c>
      <c r="P21" s="94">
        <f t="shared" si="15"/>
        <v>31</v>
      </c>
      <c r="Q21" s="189"/>
      <c r="S21" s="161" t="s">
        <v>366</v>
      </c>
      <c r="T21" s="80" t="s">
        <v>7</v>
      </c>
      <c r="U21" s="36" t="s">
        <v>427</v>
      </c>
      <c r="V21" s="168" t="s">
        <v>436</v>
      </c>
      <c r="W21" s="36">
        <v>36</v>
      </c>
      <c r="X21" s="145"/>
      <c r="Y21" s="170"/>
    </row>
    <row r="22" spans="1:25" x14ac:dyDescent="0.2">
      <c r="A22" s="161" t="s">
        <v>367</v>
      </c>
      <c r="B22" s="80" t="s">
        <v>69</v>
      </c>
      <c r="C22" s="80"/>
      <c r="D22" s="99" t="s">
        <v>47</v>
      </c>
      <c r="E22" s="173">
        <v>1390</v>
      </c>
      <c r="F22" s="182">
        <v>66</v>
      </c>
      <c r="G22" s="94">
        <f t="shared" si="11"/>
        <v>7</v>
      </c>
      <c r="H22" s="194">
        <v>3.2450286963935238</v>
      </c>
      <c r="I22" s="94">
        <f t="shared" si="12"/>
        <v>42</v>
      </c>
      <c r="J22" s="94">
        <v>131</v>
      </c>
      <c r="K22" s="142">
        <f t="shared" si="13"/>
        <v>19</v>
      </c>
      <c r="L22" s="94">
        <v>360</v>
      </c>
      <c r="M22" s="142">
        <f t="shared" si="14"/>
        <v>32</v>
      </c>
      <c r="N22" s="94">
        <f t="shared" si="4"/>
        <v>100</v>
      </c>
      <c r="O22" s="149">
        <v>21</v>
      </c>
      <c r="P22" s="94">
        <f t="shared" si="15"/>
        <v>19</v>
      </c>
      <c r="Q22" s="189"/>
      <c r="S22" s="161" t="s">
        <v>367</v>
      </c>
      <c r="T22" s="80" t="s">
        <v>69</v>
      </c>
      <c r="U22" s="36" t="s">
        <v>428</v>
      </c>
      <c r="V22" s="168" t="s">
        <v>436</v>
      </c>
      <c r="W22" s="36">
        <v>66</v>
      </c>
      <c r="X22" s="145"/>
      <c r="Y22" s="93"/>
    </row>
    <row r="23" spans="1:25" x14ac:dyDescent="0.2">
      <c r="A23" s="161" t="s">
        <v>368</v>
      </c>
      <c r="B23" s="210" t="s">
        <v>481</v>
      </c>
      <c r="C23" s="106"/>
      <c r="D23" s="107" t="s">
        <v>314</v>
      </c>
      <c r="E23" s="172">
        <v>1064</v>
      </c>
      <c r="F23" s="182">
        <v>19</v>
      </c>
      <c r="G23" s="94">
        <f t="shared" si="11"/>
        <v>51</v>
      </c>
      <c r="H23" s="193">
        <v>3.99</v>
      </c>
      <c r="I23" s="94">
        <f t="shared" si="12"/>
        <v>6</v>
      </c>
      <c r="J23" s="108">
        <v>34.020000000000003</v>
      </c>
      <c r="K23" s="142">
        <f t="shared" si="13"/>
        <v>57</v>
      </c>
      <c r="L23" s="108">
        <v>679</v>
      </c>
      <c r="M23" s="142">
        <f t="shared" si="14"/>
        <v>22</v>
      </c>
      <c r="N23" s="108">
        <f t="shared" si="4"/>
        <v>136</v>
      </c>
      <c r="O23" s="150">
        <v>22</v>
      </c>
      <c r="P23" s="94">
        <f t="shared" si="15"/>
        <v>34</v>
      </c>
      <c r="Q23" s="189"/>
      <c r="X23" s="45"/>
      <c r="Y23" s="93"/>
    </row>
    <row r="24" spans="1:25" x14ac:dyDescent="0.2">
      <c r="A24" s="161" t="s">
        <v>369</v>
      </c>
      <c r="B24" s="95" t="s">
        <v>272</v>
      </c>
      <c r="C24" s="95">
        <v>2017</v>
      </c>
      <c r="D24" s="96" t="s">
        <v>273</v>
      </c>
      <c r="E24" s="174">
        <v>938</v>
      </c>
      <c r="F24" s="182">
        <v>61</v>
      </c>
      <c r="G24" s="94">
        <f t="shared" si="11"/>
        <v>14</v>
      </c>
      <c r="H24" s="198">
        <v>3.1613990079354961</v>
      </c>
      <c r="I24" s="94">
        <f t="shared" si="12"/>
        <v>44</v>
      </c>
      <c r="J24" s="97">
        <v>230</v>
      </c>
      <c r="K24" s="142">
        <f t="shared" si="13"/>
        <v>8</v>
      </c>
      <c r="L24" s="97">
        <v>284</v>
      </c>
      <c r="M24" s="142">
        <f t="shared" si="14"/>
        <v>42</v>
      </c>
      <c r="N24" s="97">
        <f t="shared" si="4"/>
        <v>108</v>
      </c>
      <c r="O24" s="149">
        <v>23</v>
      </c>
      <c r="P24" s="94">
        <f t="shared" si="15"/>
        <v>24</v>
      </c>
      <c r="Q24" s="189"/>
      <c r="S24" s="161" t="s">
        <v>369</v>
      </c>
      <c r="T24" s="95" t="s">
        <v>272</v>
      </c>
      <c r="U24" s="36" t="s">
        <v>429</v>
      </c>
      <c r="V24" s="168" t="s">
        <v>436</v>
      </c>
      <c r="W24" s="36">
        <v>61</v>
      </c>
      <c r="X24" s="145"/>
      <c r="Y24" s="170"/>
    </row>
    <row r="25" spans="1:25" x14ac:dyDescent="0.2">
      <c r="A25" s="161" t="s">
        <v>370</v>
      </c>
      <c r="B25" s="210" t="s">
        <v>86</v>
      </c>
      <c r="C25" s="106">
        <v>2013</v>
      </c>
      <c r="D25" s="107" t="s">
        <v>64</v>
      </c>
      <c r="E25" s="175">
        <v>1010</v>
      </c>
      <c r="F25" s="182">
        <v>35</v>
      </c>
      <c r="G25" s="94">
        <f t="shared" si="11"/>
        <v>35</v>
      </c>
      <c r="H25" s="193">
        <v>3.920319338922206</v>
      </c>
      <c r="I25" s="94">
        <f t="shared" si="12"/>
        <v>10</v>
      </c>
      <c r="J25" s="108">
        <v>268</v>
      </c>
      <c r="K25" s="142">
        <f t="shared" si="13"/>
        <v>2</v>
      </c>
      <c r="L25" s="108">
        <v>172</v>
      </c>
      <c r="M25" s="142">
        <f t="shared" si="14"/>
        <v>53</v>
      </c>
      <c r="N25" s="108">
        <f t="shared" si="4"/>
        <v>100</v>
      </c>
      <c r="O25" s="150">
        <v>24</v>
      </c>
      <c r="P25" s="94">
        <f t="shared" si="15"/>
        <v>19</v>
      </c>
      <c r="Q25" s="189"/>
      <c r="X25" s="145"/>
      <c r="Y25" s="170"/>
    </row>
    <row r="26" spans="1:25" x14ac:dyDescent="0.2">
      <c r="A26" s="161" t="s">
        <v>371</v>
      </c>
      <c r="B26" s="80" t="s">
        <v>17</v>
      </c>
      <c r="C26" s="80"/>
      <c r="D26" s="99" t="s">
        <v>40</v>
      </c>
      <c r="E26" s="176">
        <v>529</v>
      </c>
      <c r="F26" s="182">
        <v>71</v>
      </c>
      <c r="G26" s="94">
        <f t="shared" si="11"/>
        <v>5</v>
      </c>
      <c r="H26" s="194">
        <v>1.5</v>
      </c>
      <c r="I26" s="94">
        <f t="shared" si="12"/>
        <v>66</v>
      </c>
      <c r="J26" s="94">
        <v>145.74</v>
      </c>
      <c r="K26" s="142">
        <f t="shared" si="13"/>
        <v>16</v>
      </c>
      <c r="L26" s="94">
        <v>327.60000000000002</v>
      </c>
      <c r="M26" s="142">
        <f t="shared" si="14"/>
        <v>35</v>
      </c>
      <c r="N26" s="94">
        <f t="shared" si="4"/>
        <v>122</v>
      </c>
      <c r="O26" s="149">
        <v>25</v>
      </c>
      <c r="P26" s="94">
        <f t="shared" si="15"/>
        <v>28</v>
      </c>
      <c r="Q26" s="189"/>
      <c r="S26" s="161" t="s">
        <v>371</v>
      </c>
      <c r="T26" s="80" t="s">
        <v>17</v>
      </c>
      <c r="U26" s="36" t="s">
        <v>431</v>
      </c>
      <c r="V26" s="168" t="s">
        <v>436</v>
      </c>
      <c r="W26" s="36">
        <v>71</v>
      </c>
      <c r="X26" s="151"/>
      <c r="Y26" s="93"/>
    </row>
    <row r="27" spans="1:25" x14ac:dyDescent="0.2">
      <c r="A27" s="161" t="s">
        <v>372</v>
      </c>
      <c r="B27" s="80" t="s">
        <v>419</v>
      </c>
      <c r="C27" s="80">
        <v>2013</v>
      </c>
      <c r="D27" s="99" t="s">
        <v>47</v>
      </c>
      <c r="E27" s="176">
        <v>1400</v>
      </c>
      <c r="F27" s="182">
        <v>58</v>
      </c>
      <c r="G27" s="94">
        <f t="shared" si="11"/>
        <v>19</v>
      </c>
      <c r="H27" s="194">
        <v>3.3412059633248639</v>
      </c>
      <c r="I27" s="94">
        <f t="shared" si="12"/>
        <v>39</v>
      </c>
      <c r="J27" s="94">
        <v>90</v>
      </c>
      <c r="K27" s="142">
        <f t="shared" si="13"/>
        <v>36</v>
      </c>
      <c r="L27" s="94">
        <v>539</v>
      </c>
      <c r="M27" s="142">
        <f t="shared" si="14"/>
        <v>26</v>
      </c>
      <c r="N27" s="94">
        <f t="shared" si="4"/>
        <v>120</v>
      </c>
      <c r="O27" s="149">
        <v>26</v>
      </c>
      <c r="P27" s="94">
        <f t="shared" si="15"/>
        <v>26</v>
      </c>
      <c r="Q27" s="189"/>
      <c r="S27" s="161" t="s">
        <v>372</v>
      </c>
      <c r="T27" s="80" t="s">
        <v>419</v>
      </c>
      <c r="U27" s="36" t="s">
        <v>432</v>
      </c>
      <c r="V27" s="168" t="s">
        <v>436</v>
      </c>
      <c r="W27" s="36">
        <v>58</v>
      </c>
      <c r="X27" s="145"/>
      <c r="Y27" s="170"/>
    </row>
    <row r="28" spans="1:25" x14ac:dyDescent="0.2">
      <c r="A28" s="161" t="s">
        <v>373</v>
      </c>
      <c r="B28" s="80" t="s">
        <v>84</v>
      </c>
      <c r="C28" s="80">
        <v>2013</v>
      </c>
      <c r="D28" s="99" t="s">
        <v>46</v>
      </c>
      <c r="E28" s="176">
        <v>1150</v>
      </c>
      <c r="F28" s="182">
        <v>79</v>
      </c>
      <c r="G28" s="94">
        <f t="shared" si="11"/>
        <v>2</v>
      </c>
      <c r="H28" s="194">
        <v>2.3307517891249092</v>
      </c>
      <c r="I28" s="94">
        <f t="shared" si="12"/>
        <v>57</v>
      </c>
      <c r="J28" s="94">
        <v>121</v>
      </c>
      <c r="K28" s="142">
        <f t="shared" si="13"/>
        <v>23</v>
      </c>
      <c r="L28" s="94">
        <v>301</v>
      </c>
      <c r="M28" s="142">
        <f t="shared" si="14"/>
        <v>38</v>
      </c>
      <c r="N28" s="94">
        <f t="shared" si="4"/>
        <v>120</v>
      </c>
      <c r="O28" s="149">
        <v>27</v>
      </c>
      <c r="P28" s="94">
        <f t="shared" si="15"/>
        <v>26</v>
      </c>
      <c r="Q28" s="189"/>
      <c r="S28" s="161" t="s">
        <v>373</v>
      </c>
      <c r="T28" s="80" t="s">
        <v>84</v>
      </c>
      <c r="U28" s="168" t="s">
        <v>435</v>
      </c>
      <c r="V28" s="168" t="s">
        <v>436</v>
      </c>
      <c r="W28" s="36">
        <v>79</v>
      </c>
      <c r="X28" s="145"/>
      <c r="Y28" s="170"/>
    </row>
    <row r="29" spans="1:25" x14ac:dyDescent="0.2">
      <c r="A29" s="161" t="s">
        <v>374</v>
      </c>
      <c r="B29" s="80" t="s">
        <v>150</v>
      </c>
      <c r="C29" s="80">
        <v>2016</v>
      </c>
      <c r="D29" s="99" t="s">
        <v>478</v>
      </c>
      <c r="E29" s="176">
        <v>1890</v>
      </c>
      <c r="F29" s="182">
        <v>34</v>
      </c>
      <c r="G29" s="94">
        <f t="shared" si="11"/>
        <v>37</v>
      </c>
      <c r="H29" s="194">
        <v>2.9084160677378215</v>
      </c>
      <c r="I29" s="94">
        <f t="shared" si="12"/>
        <v>54</v>
      </c>
      <c r="J29" s="94">
        <v>265</v>
      </c>
      <c r="K29" s="142">
        <f t="shared" si="13"/>
        <v>5</v>
      </c>
      <c r="L29" s="94">
        <v>282</v>
      </c>
      <c r="M29" s="142">
        <f t="shared" si="14"/>
        <v>43</v>
      </c>
      <c r="N29" s="94">
        <f t="shared" si="4"/>
        <v>139</v>
      </c>
      <c r="O29" s="149">
        <v>28</v>
      </c>
      <c r="P29" s="94">
        <f t="shared" si="15"/>
        <v>36</v>
      </c>
      <c r="Q29" s="189"/>
      <c r="S29" s="161" t="s">
        <v>374</v>
      </c>
      <c r="T29" s="80" t="s">
        <v>150</v>
      </c>
      <c r="U29" s="36" t="s">
        <v>433</v>
      </c>
      <c r="V29" s="168" t="s">
        <v>436</v>
      </c>
      <c r="W29" s="36">
        <v>34</v>
      </c>
      <c r="X29" s="153"/>
      <c r="Y29" s="170"/>
    </row>
    <row r="30" spans="1:25" x14ac:dyDescent="0.2">
      <c r="A30" s="161" t="s">
        <v>375</v>
      </c>
      <c r="B30" s="123" t="s">
        <v>309</v>
      </c>
      <c r="C30" s="123">
        <v>2019</v>
      </c>
      <c r="D30" s="124" t="s">
        <v>310</v>
      </c>
      <c r="E30" s="177">
        <v>2150</v>
      </c>
      <c r="F30" s="182">
        <v>66</v>
      </c>
      <c r="G30" s="94">
        <f t="shared" si="11"/>
        <v>7</v>
      </c>
      <c r="H30" s="199">
        <v>2.9886177781943526</v>
      </c>
      <c r="I30" s="94">
        <f t="shared" si="12"/>
        <v>50</v>
      </c>
      <c r="J30" s="122">
        <v>113</v>
      </c>
      <c r="K30" s="142">
        <f t="shared" si="13"/>
        <v>27</v>
      </c>
      <c r="L30" s="122">
        <v>285</v>
      </c>
      <c r="M30" s="142">
        <f t="shared" si="14"/>
        <v>41</v>
      </c>
      <c r="N30" s="122">
        <f t="shared" si="4"/>
        <v>125</v>
      </c>
      <c r="O30" s="152">
        <v>29</v>
      </c>
      <c r="P30" s="94">
        <f t="shared" si="15"/>
        <v>30</v>
      </c>
      <c r="Q30" s="189"/>
      <c r="S30" s="161" t="s">
        <v>375</v>
      </c>
      <c r="T30" s="123" t="s">
        <v>309</v>
      </c>
      <c r="U30" s="36" t="s">
        <v>434</v>
      </c>
      <c r="V30" s="168" t="s">
        <v>436</v>
      </c>
      <c r="W30" s="36">
        <v>66</v>
      </c>
      <c r="X30" s="145"/>
      <c r="Y30" s="170"/>
    </row>
    <row r="31" spans="1:25" x14ac:dyDescent="0.2">
      <c r="A31" s="161" t="s">
        <v>376</v>
      </c>
      <c r="B31" s="128" t="s">
        <v>304</v>
      </c>
      <c r="C31" s="128">
        <v>2018</v>
      </c>
      <c r="D31" s="129" t="s">
        <v>305</v>
      </c>
      <c r="E31" s="178">
        <v>1320</v>
      </c>
      <c r="F31" s="182">
        <v>27</v>
      </c>
      <c r="G31" s="94">
        <f t="shared" si="11"/>
        <v>45</v>
      </c>
      <c r="H31" s="196">
        <v>3.8939608838312925</v>
      </c>
      <c r="I31" s="94">
        <f t="shared" si="12"/>
        <v>12</v>
      </c>
      <c r="J31" s="130">
        <v>73</v>
      </c>
      <c r="K31" s="142">
        <f t="shared" si="13"/>
        <v>44</v>
      </c>
      <c r="L31" s="130">
        <v>662</v>
      </c>
      <c r="M31" s="142">
        <f t="shared" si="14"/>
        <v>23</v>
      </c>
      <c r="N31" s="132">
        <f t="shared" si="4"/>
        <v>124</v>
      </c>
      <c r="O31" s="149">
        <v>30</v>
      </c>
      <c r="P31" s="94">
        <f t="shared" si="15"/>
        <v>29</v>
      </c>
      <c r="Q31" s="189"/>
      <c r="S31" s="161" t="s">
        <v>376</v>
      </c>
      <c r="T31" s="128" t="s">
        <v>304</v>
      </c>
      <c r="U31" s="36" t="s">
        <v>307</v>
      </c>
      <c r="V31" s="168" t="s">
        <v>436</v>
      </c>
      <c r="W31" s="36">
        <v>27</v>
      </c>
      <c r="X31" s="45"/>
      <c r="Y31" s="170"/>
    </row>
    <row r="32" spans="1:25" x14ac:dyDescent="0.2">
      <c r="A32" s="161" t="s">
        <v>377</v>
      </c>
      <c r="B32" s="128" t="s">
        <v>99</v>
      </c>
      <c r="C32" s="128">
        <v>2015</v>
      </c>
      <c r="D32" s="129" t="s">
        <v>78</v>
      </c>
      <c r="E32" s="178">
        <v>1184</v>
      </c>
      <c r="F32" s="182">
        <v>59</v>
      </c>
      <c r="G32" s="94">
        <f t="shared" si="11"/>
        <v>17</v>
      </c>
      <c r="H32" s="196">
        <v>1.9853455820746566</v>
      </c>
      <c r="I32" s="94">
        <f t="shared" si="12"/>
        <v>64</v>
      </c>
      <c r="J32" s="130">
        <v>113</v>
      </c>
      <c r="K32" s="142">
        <f t="shared" si="13"/>
        <v>27</v>
      </c>
      <c r="L32" s="130">
        <v>302</v>
      </c>
      <c r="M32" s="142">
        <f t="shared" si="14"/>
        <v>37</v>
      </c>
      <c r="N32" s="130">
        <f t="shared" si="4"/>
        <v>145</v>
      </c>
      <c r="O32" s="149">
        <v>31</v>
      </c>
      <c r="P32" s="94">
        <f t="shared" si="15"/>
        <v>40</v>
      </c>
      <c r="Q32" s="189"/>
      <c r="S32" s="161" t="s">
        <v>377</v>
      </c>
      <c r="T32" s="128" t="s">
        <v>99</v>
      </c>
      <c r="U32" s="36" t="s">
        <v>437</v>
      </c>
      <c r="V32" s="168" t="s">
        <v>436</v>
      </c>
      <c r="W32" s="36">
        <v>59</v>
      </c>
      <c r="X32" s="105"/>
      <c r="Y32" s="170"/>
    </row>
    <row r="33" spans="1:25" x14ac:dyDescent="0.2">
      <c r="A33" s="161" t="s">
        <v>378</v>
      </c>
      <c r="B33" s="133" t="s">
        <v>281</v>
      </c>
      <c r="C33" s="133">
        <v>2018</v>
      </c>
      <c r="D33" s="134" t="s">
        <v>302</v>
      </c>
      <c r="E33" s="179">
        <v>240</v>
      </c>
      <c r="F33" s="182">
        <v>47</v>
      </c>
      <c r="G33" s="94">
        <f t="shared" si="11"/>
        <v>22</v>
      </c>
      <c r="H33" s="200">
        <v>3.1201815081356723</v>
      </c>
      <c r="I33" s="94">
        <f t="shared" si="12"/>
        <v>45</v>
      </c>
      <c r="J33" s="132">
        <v>79</v>
      </c>
      <c r="K33" s="142">
        <f t="shared" si="13"/>
        <v>40</v>
      </c>
      <c r="L33" s="132">
        <v>597</v>
      </c>
      <c r="M33" s="142">
        <f t="shared" si="14"/>
        <v>24</v>
      </c>
      <c r="N33" s="132">
        <f t="shared" si="4"/>
        <v>131</v>
      </c>
      <c r="O33" s="149">
        <v>32</v>
      </c>
      <c r="P33" s="94">
        <f t="shared" si="15"/>
        <v>32</v>
      </c>
      <c r="Q33" s="189"/>
      <c r="S33" s="161" t="s">
        <v>378</v>
      </c>
      <c r="T33" s="133" t="s">
        <v>281</v>
      </c>
      <c r="U33" s="36" t="s">
        <v>438</v>
      </c>
      <c r="V33" s="168" t="s">
        <v>436</v>
      </c>
      <c r="W33" s="36">
        <v>47</v>
      </c>
      <c r="X33" s="145"/>
      <c r="Y33" s="170"/>
    </row>
    <row r="34" spans="1:25" x14ac:dyDescent="0.2">
      <c r="A34" s="161" t="s">
        <v>379</v>
      </c>
      <c r="B34" s="133" t="s">
        <v>263</v>
      </c>
      <c r="C34" s="133">
        <v>2017</v>
      </c>
      <c r="D34" s="134" t="s">
        <v>241</v>
      </c>
      <c r="E34" s="179">
        <v>2638</v>
      </c>
      <c r="F34" s="182">
        <v>39</v>
      </c>
      <c r="G34" s="94">
        <f t="shared" si="11"/>
        <v>31</v>
      </c>
      <c r="H34" s="200">
        <v>3.9172890509951923</v>
      </c>
      <c r="I34" s="94">
        <f t="shared" si="12"/>
        <v>11</v>
      </c>
      <c r="J34" s="132">
        <v>68</v>
      </c>
      <c r="K34" s="142">
        <f t="shared" si="13"/>
        <v>46</v>
      </c>
      <c r="L34" s="132">
        <v>207</v>
      </c>
      <c r="M34" s="142">
        <f t="shared" si="14"/>
        <v>52</v>
      </c>
      <c r="N34" s="132">
        <f t="shared" ref="N34:N55" si="16">G34+I34+K34+M34</f>
        <v>140</v>
      </c>
      <c r="O34" s="149">
        <v>33</v>
      </c>
      <c r="P34" s="94">
        <f t="shared" si="15"/>
        <v>37</v>
      </c>
      <c r="Q34" s="189"/>
      <c r="S34" s="161" t="s">
        <v>379</v>
      </c>
      <c r="T34" s="133" t="s">
        <v>263</v>
      </c>
      <c r="U34" s="36" t="s">
        <v>253</v>
      </c>
      <c r="V34" s="168" t="s">
        <v>436</v>
      </c>
      <c r="W34" s="36">
        <v>39</v>
      </c>
      <c r="X34" s="151"/>
      <c r="Y34" s="171"/>
    </row>
    <row r="35" spans="1:25" x14ac:dyDescent="0.2">
      <c r="A35" s="161" t="s">
        <v>380</v>
      </c>
      <c r="B35" s="128" t="s">
        <v>479</v>
      </c>
      <c r="C35" s="128">
        <v>2015</v>
      </c>
      <c r="D35" s="129" t="s">
        <v>72</v>
      </c>
      <c r="E35" s="178">
        <v>2332</v>
      </c>
      <c r="F35" s="182">
        <v>15</v>
      </c>
      <c r="G35" s="94">
        <f t="shared" si="11"/>
        <v>54</v>
      </c>
      <c r="H35" s="196">
        <v>3.6110991990764143</v>
      </c>
      <c r="I35" s="94">
        <f t="shared" si="12"/>
        <v>25</v>
      </c>
      <c r="J35" s="130">
        <v>48</v>
      </c>
      <c r="K35" s="142">
        <f t="shared" si="13"/>
        <v>53</v>
      </c>
      <c r="L35" s="130">
        <v>987</v>
      </c>
      <c r="M35" s="142">
        <f t="shared" si="14"/>
        <v>10</v>
      </c>
      <c r="N35" s="130">
        <f t="shared" si="16"/>
        <v>142</v>
      </c>
      <c r="O35" s="149">
        <v>34</v>
      </c>
      <c r="P35" s="94">
        <f t="shared" si="15"/>
        <v>38</v>
      </c>
      <c r="Q35" s="189"/>
      <c r="S35" s="161" t="s">
        <v>380</v>
      </c>
      <c r="T35" s="128" t="s">
        <v>479</v>
      </c>
      <c r="U35" s="36" t="s">
        <v>439</v>
      </c>
      <c r="V35" s="168" t="s">
        <v>436</v>
      </c>
      <c r="W35" s="36">
        <v>15</v>
      </c>
      <c r="X35" s="45"/>
      <c r="Y35" s="170"/>
    </row>
    <row r="36" spans="1:25" x14ac:dyDescent="0.2">
      <c r="A36" s="161" t="s">
        <v>381</v>
      </c>
      <c r="B36" s="128" t="s">
        <v>88</v>
      </c>
      <c r="C36" s="128">
        <v>2013</v>
      </c>
      <c r="D36" s="129" t="s">
        <v>62</v>
      </c>
      <c r="E36" s="178">
        <v>2300</v>
      </c>
      <c r="F36" s="182">
        <v>26</v>
      </c>
      <c r="G36" s="94">
        <f t="shared" si="11"/>
        <v>46</v>
      </c>
      <c r="H36" s="196">
        <v>3.6487594676460278</v>
      </c>
      <c r="I36" s="94">
        <f t="shared" si="12"/>
        <v>22</v>
      </c>
      <c r="J36" s="130">
        <v>18</v>
      </c>
      <c r="K36" s="142">
        <f t="shared" si="13"/>
        <v>61</v>
      </c>
      <c r="L36" s="130">
        <v>481</v>
      </c>
      <c r="M36" s="142">
        <f t="shared" si="14"/>
        <v>28</v>
      </c>
      <c r="N36" s="130">
        <f t="shared" si="16"/>
        <v>157</v>
      </c>
      <c r="O36" s="149">
        <v>35</v>
      </c>
      <c r="P36" s="94">
        <f t="shared" si="15"/>
        <v>47</v>
      </c>
      <c r="Q36" s="189"/>
      <c r="S36" s="161" t="s">
        <v>381</v>
      </c>
      <c r="T36" s="128" t="s">
        <v>88</v>
      </c>
      <c r="U36" s="36" t="s">
        <v>440</v>
      </c>
      <c r="V36" s="168" t="s">
        <v>436</v>
      </c>
      <c r="W36" s="36">
        <v>26</v>
      </c>
      <c r="X36" s="145"/>
      <c r="Y36" s="170"/>
    </row>
    <row r="37" spans="1:25" x14ac:dyDescent="0.2">
      <c r="A37" s="161" t="s">
        <v>382</v>
      </c>
      <c r="B37" s="128" t="s">
        <v>92</v>
      </c>
      <c r="C37" s="128">
        <v>2015</v>
      </c>
      <c r="D37" s="129" t="s">
        <v>71</v>
      </c>
      <c r="E37" s="178">
        <v>1353</v>
      </c>
      <c r="F37" s="182">
        <v>14</v>
      </c>
      <c r="G37" s="94">
        <f t="shared" si="11"/>
        <v>56</v>
      </c>
      <c r="H37" s="196">
        <v>3.4427557908155588</v>
      </c>
      <c r="I37" s="94">
        <f t="shared" si="12"/>
        <v>36</v>
      </c>
      <c r="J37" s="130">
        <v>48</v>
      </c>
      <c r="K37" s="142">
        <f t="shared" si="13"/>
        <v>53</v>
      </c>
      <c r="L37" s="130">
        <v>5400</v>
      </c>
      <c r="M37" s="142">
        <f t="shared" si="14"/>
        <v>1</v>
      </c>
      <c r="N37" s="130">
        <f t="shared" si="16"/>
        <v>146</v>
      </c>
      <c r="O37" s="149">
        <v>36</v>
      </c>
      <c r="P37" s="94">
        <f t="shared" si="15"/>
        <v>41</v>
      </c>
      <c r="Q37" s="189"/>
      <c r="S37" s="161" t="s">
        <v>382</v>
      </c>
      <c r="T37" s="128" t="s">
        <v>92</v>
      </c>
      <c r="U37" s="36" t="s">
        <v>441</v>
      </c>
      <c r="V37" s="168" t="s">
        <v>436</v>
      </c>
      <c r="W37" s="36">
        <v>14</v>
      </c>
      <c r="X37" s="145"/>
      <c r="Y37" s="170"/>
    </row>
    <row r="38" spans="1:25" x14ac:dyDescent="0.2">
      <c r="A38" s="161" t="s">
        <v>383</v>
      </c>
      <c r="B38" s="128" t="s">
        <v>9</v>
      </c>
      <c r="C38" s="128"/>
      <c r="D38" s="129" t="s">
        <v>58</v>
      </c>
      <c r="E38" s="178">
        <v>878</v>
      </c>
      <c r="F38" s="182">
        <v>28</v>
      </c>
      <c r="G38" s="94">
        <f t="shared" si="11"/>
        <v>43</v>
      </c>
      <c r="H38" s="196">
        <v>3.48</v>
      </c>
      <c r="I38" s="94">
        <f t="shared" si="12"/>
        <v>33</v>
      </c>
      <c r="J38" s="130">
        <v>93.98</v>
      </c>
      <c r="K38" s="142">
        <f t="shared" si="13"/>
        <v>33</v>
      </c>
      <c r="L38" s="130">
        <v>235</v>
      </c>
      <c r="M38" s="142">
        <f t="shared" si="14"/>
        <v>48</v>
      </c>
      <c r="N38" s="130">
        <f t="shared" si="16"/>
        <v>157</v>
      </c>
      <c r="O38" s="149">
        <v>37</v>
      </c>
      <c r="P38" s="94">
        <f t="shared" si="15"/>
        <v>47</v>
      </c>
      <c r="Q38" s="189"/>
      <c r="S38" s="161" t="s">
        <v>383</v>
      </c>
      <c r="T38" s="128" t="s">
        <v>9</v>
      </c>
      <c r="U38" s="36" t="s">
        <v>442</v>
      </c>
      <c r="V38" s="168" t="s">
        <v>436</v>
      </c>
      <c r="W38" s="36">
        <v>28</v>
      </c>
      <c r="X38" s="145"/>
      <c r="Y38" s="93"/>
    </row>
    <row r="39" spans="1:25" x14ac:dyDescent="0.2">
      <c r="A39" s="161" t="s">
        <v>384</v>
      </c>
      <c r="B39" s="133" t="s">
        <v>282</v>
      </c>
      <c r="C39" s="133">
        <v>2018</v>
      </c>
      <c r="D39" s="134" t="s">
        <v>300</v>
      </c>
      <c r="E39" s="179">
        <v>5150</v>
      </c>
      <c r="F39" s="182">
        <v>19</v>
      </c>
      <c r="G39" s="94">
        <f t="shared" si="11"/>
        <v>51</v>
      </c>
      <c r="H39" s="200">
        <v>3.4936804440055473</v>
      </c>
      <c r="I39" s="94">
        <f t="shared" si="12"/>
        <v>32</v>
      </c>
      <c r="J39" s="132">
        <v>28</v>
      </c>
      <c r="K39" s="142">
        <f t="shared" si="13"/>
        <v>59</v>
      </c>
      <c r="L39" s="132">
        <v>1029</v>
      </c>
      <c r="M39" s="142">
        <f t="shared" si="14"/>
        <v>8</v>
      </c>
      <c r="N39" s="132">
        <f t="shared" si="16"/>
        <v>150</v>
      </c>
      <c r="O39" s="149">
        <v>37</v>
      </c>
      <c r="P39" s="94">
        <f t="shared" si="15"/>
        <v>44</v>
      </c>
      <c r="Q39" s="189"/>
      <c r="S39" s="161" t="s">
        <v>384</v>
      </c>
      <c r="T39" s="133" t="s">
        <v>282</v>
      </c>
      <c r="U39" s="168" t="s">
        <v>443</v>
      </c>
      <c r="V39" s="168" t="s">
        <v>436</v>
      </c>
      <c r="W39" s="36">
        <v>19</v>
      </c>
      <c r="X39" s="145"/>
      <c r="Y39" s="93"/>
    </row>
    <row r="40" spans="1:25" x14ac:dyDescent="0.2">
      <c r="A40" s="161" t="s">
        <v>385</v>
      </c>
      <c r="B40" s="128" t="s">
        <v>81</v>
      </c>
      <c r="C40" s="128">
        <v>2011</v>
      </c>
      <c r="D40" s="129" t="s">
        <v>43</v>
      </c>
      <c r="E40" s="178">
        <v>1817</v>
      </c>
      <c r="F40" s="182">
        <v>31</v>
      </c>
      <c r="G40" s="94">
        <f t="shared" si="11"/>
        <v>41</v>
      </c>
      <c r="H40" s="196">
        <v>3.563538676135809</v>
      </c>
      <c r="I40" s="94">
        <f t="shared" si="12"/>
        <v>29</v>
      </c>
      <c r="J40" s="130">
        <v>118</v>
      </c>
      <c r="K40" s="142">
        <f t="shared" si="13"/>
        <v>24</v>
      </c>
      <c r="L40" s="130">
        <v>122</v>
      </c>
      <c r="M40" s="142">
        <f t="shared" si="14"/>
        <v>60</v>
      </c>
      <c r="N40" s="130">
        <f t="shared" si="16"/>
        <v>154</v>
      </c>
      <c r="O40" s="149">
        <v>39</v>
      </c>
      <c r="P40" s="94">
        <f t="shared" si="15"/>
        <v>45</v>
      </c>
      <c r="Q40" s="189"/>
      <c r="S40" s="161" t="s">
        <v>385</v>
      </c>
      <c r="T40" s="128" t="s">
        <v>81</v>
      </c>
      <c r="U40" s="36" t="s">
        <v>444</v>
      </c>
      <c r="V40" s="168" t="s">
        <v>436</v>
      </c>
      <c r="W40" s="36">
        <v>31</v>
      </c>
      <c r="X40" s="145"/>
      <c r="Y40" s="170"/>
    </row>
    <row r="41" spans="1:25" x14ac:dyDescent="0.2">
      <c r="A41" s="161" t="s">
        <v>386</v>
      </c>
      <c r="B41" s="133" t="s">
        <v>264</v>
      </c>
      <c r="C41" s="133">
        <v>2017</v>
      </c>
      <c r="D41" s="134" t="s">
        <v>243</v>
      </c>
      <c r="E41" s="179">
        <v>148</v>
      </c>
      <c r="F41" s="182">
        <v>40</v>
      </c>
      <c r="G41" s="94">
        <f t="shared" ref="G41:G68" si="17">RANK(F41,F$2:F$68)</f>
        <v>29</v>
      </c>
      <c r="H41" s="200">
        <v>2.3824244260196754</v>
      </c>
      <c r="I41" s="94">
        <f t="shared" si="12"/>
        <v>56</v>
      </c>
      <c r="J41" s="132">
        <v>49</v>
      </c>
      <c r="K41" s="142">
        <f t="shared" si="13"/>
        <v>52</v>
      </c>
      <c r="L41" s="132">
        <v>943</v>
      </c>
      <c r="M41" s="142">
        <f t="shared" si="14"/>
        <v>12</v>
      </c>
      <c r="N41" s="132">
        <f t="shared" si="16"/>
        <v>149</v>
      </c>
      <c r="O41" s="149">
        <v>40</v>
      </c>
      <c r="P41" s="94">
        <f t="shared" si="15"/>
        <v>42</v>
      </c>
      <c r="Q41" s="189"/>
      <c r="S41" s="161" t="s">
        <v>386</v>
      </c>
      <c r="T41" s="133" t="s">
        <v>264</v>
      </c>
      <c r="U41" s="36" t="s">
        <v>445</v>
      </c>
      <c r="V41" s="168" t="s">
        <v>436</v>
      </c>
      <c r="W41" s="36">
        <v>40</v>
      </c>
      <c r="X41" s="145"/>
      <c r="Y41" s="170"/>
    </row>
    <row r="42" spans="1:25" x14ac:dyDescent="0.2">
      <c r="A42" s="161" t="s">
        <v>387</v>
      </c>
      <c r="B42" s="128" t="s">
        <v>22</v>
      </c>
      <c r="C42" s="128"/>
      <c r="D42" s="129" t="s">
        <v>23</v>
      </c>
      <c r="E42" s="178">
        <v>4775</v>
      </c>
      <c r="F42" s="182">
        <v>11</v>
      </c>
      <c r="G42" s="94">
        <f t="shared" si="17"/>
        <v>61</v>
      </c>
      <c r="H42" s="196">
        <v>4.0599999999999996</v>
      </c>
      <c r="I42" s="94">
        <f t="shared" si="12"/>
        <v>3</v>
      </c>
      <c r="J42" s="130">
        <v>0</v>
      </c>
      <c r="K42" s="142">
        <f t="shared" si="13"/>
        <v>63</v>
      </c>
      <c r="L42" s="130">
        <v>69</v>
      </c>
      <c r="M42" s="142">
        <f t="shared" si="14"/>
        <v>64</v>
      </c>
      <c r="N42" s="130">
        <f t="shared" si="16"/>
        <v>191</v>
      </c>
      <c r="O42" s="149">
        <v>40</v>
      </c>
      <c r="P42" s="94">
        <f t="shared" si="15"/>
        <v>58</v>
      </c>
      <c r="Q42" s="189"/>
      <c r="S42" s="161" t="s">
        <v>387</v>
      </c>
      <c r="T42" s="128" t="s">
        <v>22</v>
      </c>
      <c r="U42" s="36" t="s">
        <v>446</v>
      </c>
      <c r="V42" s="168" t="s">
        <v>436</v>
      </c>
      <c r="W42" s="36">
        <v>11</v>
      </c>
      <c r="X42" s="145"/>
      <c r="Y42" s="170"/>
    </row>
    <row r="43" spans="1:25" x14ac:dyDescent="0.2">
      <c r="A43" s="161" t="s">
        <v>388</v>
      </c>
      <c r="B43" s="210" t="s">
        <v>482</v>
      </c>
      <c r="C43" s="106">
        <v>2012</v>
      </c>
      <c r="D43" s="107" t="s">
        <v>49</v>
      </c>
      <c r="E43" s="175">
        <v>624</v>
      </c>
      <c r="F43" s="182">
        <v>34</v>
      </c>
      <c r="G43" s="94">
        <f t="shared" si="17"/>
        <v>37</v>
      </c>
      <c r="H43" s="193">
        <v>3.3391686334254582</v>
      </c>
      <c r="I43" s="94">
        <f t="shared" si="12"/>
        <v>40</v>
      </c>
      <c r="J43" s="108">
        <v>77</v>
      </c>
      <c r="K43" s="142">
        <f t="shared" si="13"/>
        <v>42</v>
      </c>
      <c r="L43" s="108">
        <v>297</v>
      </c>
      <c r="M43" s="142">
        <f t="shared" si="14"/>
        <v>40</v>
      </c>
      <c r="N43" s="108">
        <f t="shared" si="16"/>
        <v>159</v>
      </c>
      <c r="O43" s="150">
        <v>42</v>
      </c>
      <c r="P43" s="94">
        <f t="shared" si="15"/>
        <v>50</v>
      </c>
      <c r="Q43" s="189"/>
      <c r="X43" s="145"/>
      <c r="Y43" s="170"/>
    </row>
    <row r="44" spans="1:25" x14ac:dyDescent="0.2">
      <c r="A44" s="161" t="s">
        <v>389</v>
      </c>
      <c r="B44" s="133" t="s">
        <v>268</v>
      </c>
      <c r="C44" s="133">
        <v>2017</v>
      </c>
      <c r="D44" s="134" t="s">
        <v>271</v>
      </c>
      <c r="E44" s="179">
        <v>1524</v>
      </c>
      <c r="F44" s="182">
        <v>15</v>
      </c>
      <c r="G44" s="94">
        <f t="shared" si="17"/>
        <v>54</v>
      </c>
      <c r="H44" s="200">
        <v>3.9452869035735683</v>
      </c>
      <c r="I44" s="94">
        <f t="shared" si="12"/>
        <v>9</v>
      </c>
      <c r="J44" s="132">
        <v>69</v>
      </c>
      <c r="K44" s="142">
        <f t="shared" si="13"/>
        <v>45</v>
      </c>
      <c r="L44" s="132">
        <v>152</v>
      </c>
      <c r="M44" s="142">
        <f t="shared" si="14"/>
        <v>57</v>
      </c>
      <c r="N44" s="132">
        <f t="shared" si="16"/>
        <v>165</v>
      </c>
      <c r="O44" s="149">
        <v>43</v>
      </c>
      <c r="P44" s="94">
        <f t="shared" si="15"/>
        <v>51</v>
      </c>
      <c r="Q44" s="189"/>
      <c r="S44" s="161" t="s">
        <v>389</v>
      </c>
      <c r="T44" s="133" t="s">
        <v>268</v>
      </c>
      <c r="U44" s="36" t="s">
        <v>448</v>
      </c>
      <c r="V44" s="168" t="s">
        <v>436</v>
      </c>
      <c r="W44" s="36">
        <v>15</v>
      </c>
      <c r="X44" s="145"/>
      <c r="Y44" s="170"/>
    </row>
    <row r="45" spans="1:25" x14ac:dyDescent="0.2">
      <c r="A45" s="161" t="s">
        <v>390</v>
      </c>
      <c r="B45" s="128" t="s">
        <v>91</v>
      </c>
      <c r="C45" s="128">
        <v>2011</v>
      </c>
      <c r="D45" s="129" t="s">
        <v>38</v>
      </c>
      <c r="E45" s="178">
        <v>1815</v>
      </c>
      <c r="F45" s="182">
        <v>14</v>
      </c>
      <c r="G45" s="94">
        <f t="shared" si="17"/>
        <v>56</v>
      </c>
      <c r="H45" s="196">
        <v>3.3433591678108447</v>
      </c>
      <c r="I45" s="94">
        <f t="shared" si="12"/>
        <v>38</v>
      </c>
      <c r="J45" s="130">
        <v>58</v>
      </c>
      <c r="K45" s="142">
        <f t="shared" si="13"/>
        <v>49</v>
      </c>
      <c r="L45" s="130">
        <v>234</v>
      </c>
      <c r="M45" s="142">
        <f t="shared" si="14"/>
        <v>49</v>
      </c>
      <c r="N45" s="130">
        <f t="shared" si="16"/>
        <v>192</v>
      </c>
      <c r="O45" s="149">
        <v>44</v>
      </c>
      <c r="P45" s="94">
        <f t="shared" si="15"/>
        <v>60</v>
      </c>
      <c r="Q45" s="189"/>
      <c r="S45" s="161" t="s">
        <v>390</v>
      </c>
      <c r="T45" s="128" t="s">
        <v>91</v>
      </c>
      <c r="U45" s="36" t="s">
        <v>449</v>
      </c>
      <c r="V45" s="168" t="s">
        <v>436</v>
      </c>
      <c r="W45" s="36">
        <v>14</v>
      </c>
      <c r="X45" s="145"/>
      <c r="Y45" s="170"/>
    </row>
    <row r="46" spans="1:25" x14ac:dyDescent="0.2">
      <c r="A46" s="161" t="s">
        <v>391</v>
      </c>
      <c r="B46" s="133" t="s">
        <v>279</v>
      </c>
      <c r="C46" s="133">
        <v>2018</v>
      </c>
      <c r="D46" s="134" t="s">
        <v>280</v>
      </c>
      <c r="E46" s="179">
        <v>1350</v>
      </c>
      <c r="F46" s="182">
        <v>7</v>
      </c>
      <c r="G46" s="94">
        <f t="shared" si="17"/>
        <v>62</v>
      </c>
      <c r="H46" s="200">
        <v>3.0374596482666911</v>
      </c>
      <c r="I46" s="94">
        <f t="shared" si="12"/>
        <v>47</v>
      </c>
      <c r="J46" s="132">
        <v>80</v>
      </c>
      <c r="K46" s="142">
        <f t="shared" si="13"/>
        <v>39</v>
      </c>
      <c r="L46" s="132">
        <v>792</v>
      </c>
      <c r="M46" s="142">
        <f t="shared" si="14"/>
        <v>18</v>
      </c>
      <c r="N46" s="132">
        <f t="shared" si="16"/>
        <v>166</v>
      </c>
      <c r="O46" s="149">
        <v>45</v>
      </c>
      <c r="P46" s="94">
        <f t="shared" si="15"/>
        <v>52</v>
      </c>
      <c r="Q46" s="189"/>
      <c r="S46" s="161" t="s">
        <v>391</v>
      </c>
      <c r="T46" s="133" t="s">
        <v>279</v>
      </c>
      <c r="U46" s="36" t="s">
        <v>450</v>
      </c>
      <c r="V46" s="168" t="s">
        <v>436</v>
      </c>
      <c r="W46" s="36">
        <v>7</v>
      </c>
      <c r="X46" s="145"/>
      <c r="Y46" s="170"/>
    </row>
    <row r="47" spans="1:25" x14ac:dyDescent="0.2">
      <c r="A47" s="161" t="s">
        <v>392</v>
      </c>
      <c r="B47" s="209" t="s">
        <v>483</v>
      </c>
      <c r="C47" s="133">
        <v>2017</v>
      </c>
      <c r="D47" s="134" t="s">
        <v>255</v>
      </c>
      <c r="E47" s="179">
        <v>260</v>
      </c>
      <c r="F47" s="182">
        <v>12</v>
      </c>
      <c r="G47" s="94">
        <f t="shared" si="17"/>
        <v>59</v>
      </c>
      <c r="H47" s="200">
        <v>3.0588163355841305</v>
      </c>
      <c r="I47" s="94">
        <f t="shared" si="12"/>
        <v>46</v>
      </c>
      <c r="J47" s="132">
        <v>84</v>
      </c>
      <c r="K47" s="142">
        <f t="shared" si="13"/>
        <v>37</v>
      </c>
      <c r="L47" s="132">
        <v>424</v>
      </c>
      <c r="M47" s="142">
        <f t="shared" si="14"/>
        <v>29</v>
      </c>
      <c r="N47" s="132">
        <f t="shared" si="16"/>
        <v>171</v>
      </c>
      <c r="O47" s="149">
        <v>46</v>
      </c>
      <c r="P47" s="94">
        <f t="shared" si="15"/>
        <v>53</v>
      </c>
      <c r="Q47" s="189"/>
      <c r="X47" s="145"/>
      <c r="Y47" s="170"/>
    </row>
    <row r="48" spans="1:25" x14ac:dyDescent="0.2">
      <c r="A48" s="161" t="s">
        <v>393</v>
      </c>
      <c r="B48" s="128" t="s">
        <v>12</v>
      </c>
      <c r="C48" s="128"/>
      <c r="D48" s="129" t="s">
        <v>13</v>
      </c>
      <c r="E48" s="178">
        <v>2044</v>
      </c>
      <c r="F48" s="182">
        <v>19</v>
      </c>
      <c r="G48" s="94">
        <f t="shared" si="17"/>
        <v>51</v>
      </c>
      <c r="H48" s="196">
        <v>3.83</v>
      </c>
      <c r="I48" s="94">
        <f t="shared" si="12"/>
        <v>14</v>
      </c>
      <c r="J48" s="130">
        <v>7.48</v>
      </c>
      <c r="K48" s="142">
        <f t="shared" si="13"/>
        <v>62</v>
      </c>
      <c r="L48" s="130">
        <v>74</v>
      </c>
      <c r="M48" s="142">
        <f t="shared" si="14"/>
        <v>63</v>
      </c>
      <c r="N48" s="130">
        <f t="shared" si="16"/>
        <v>190</v>
      </c>
      <c r="O48" s="149">
        <v>47</v>
      </c>
      <c r="P48" s="94">
        <f t="shared" si="15"/>
        <v>57</v>
      </c>
      <c r="Q48" s="189"/>
      <c r="S48" s="161" t="s">
        <v>393</v>
      </c>
      <c r="T48" s="128" t="s">
        <v>12</v>
      </c>
      <c r="U48" s="36" t="s">
        <v>452</v>
      </c>
      <c r="V48" s="168" t="s">
        <v>436</v>
      </c>
      <c r="W48" s="36">
        <v>19</v>
      </c>
      <c r="X48" s="145"/>
      <c r="Y48" s="170"/>
    </row>
    <row r="49" spans="1:25" x14ac:dyDescent="0.2">
      <c r="A49" s="161" t="s">
        <v>394</v>
      </c>
      <c r="B49" s="128" t="s">
        <v>97</v>
      </c>
      <c r="C49" s="128">
        <v>2015</v>
      </c>
      <c r="D49" s="129" t="s">
        <v>77</v>
      </c>
      <c r="E49" s="178">
        <v>755</v>
      </c>
      <c r="F49" s="182">
        <v>23</v>
      </c>
      <c r="G49" s="94">
        <f t="shared" si="17"/>
        <v>48</v>
      </c>
      <c r="H49" s="196">
        <v>3.4482666872907339</v>
      </c>
      <c r="I49" s="94">
        <f t="shared" si="12"/>
        <v>35</v>
      </c>
      <c r="J49" s="130">
        <v>55</v>
      </c>
      <c r="K49" s="142">
        <f t="shared" si="13"/>
        <v>50</v>
      </c>
      <c r="L49" s="130">
        <v>158</v>
      </c>
      <c r="M49" s="142">
        <f t="shared" si="14"/>
        <v>55</v>
      </c>
      <c r="N49" s="130">
        <f t="shared" si="16"/>
        <v>188</v>
      </c>
      <c r="O49" s="149">
        <v>48</v>
      </c>
      <c r="P49" s="94">
        <f t="shared" si="15"/>
        <v>55</v>
      </c>
      <c r="Q49" s="189"/>
      <c r="S49" s="161" t="s">
        <v>394</v>
      </c>
      <c r="T49" s="128" t="s">
        <v>97</v>
      </c>
      <c r="U49" s="36" t="s">
        <v>453</v>
      </c>
      <c r="V49" s="168" t="s">
        <v>436</v>
      </c>
      <c r="W49" s="36">
        <v>23</v>
      </c>
      <c r="X49" s="145"/>
      <c r="Y49" s="170"/>
    </row>
    <row r="50" spans="1:25" x14ac:dyDescent="0.2">
      <c r="A50" s="161" t="s">
        <v>395</v>
      </c>
      <c r="B50" s="133" t="s">
        <v>262</v>
      </c>
      <c r="C50" s="133">
        <v>2017</v>
      </c>
      <c r="D50" s="134" t="s">
        <v>240</v>
      </c>
      <c r="E50" s="179">
        <v>1328</v>
      </c>
      <c r="F50" s="182">
        <v>33</v>
      </c>
      <c r="G50" s="94">
        <f t="shared" si="17"/>
        <v>40</v>
      </c>
      <c r="H50" s="200">
        <v>3.5645887284416897</v>
      </c>
      <c r="I50" s="94">
        <f t="shared" si="12"/>
        <v>28</v>
      </c>
      <c r="J50" s="132">
        <v>21</v>
      </c>
      <c r="K50" s="142">
        <f t="shared" si="13"/>
        <v>60</v>
      </c>
      <c r="L50" s="132">
        <v>86</v>
      </c>
      <c r="M50" s="142">
        <f t="shared" si="14"/>
        <v>61</v>
      </c>
      <c r="N50" s="132">
        <f t="shared" si="16"/>
        <v>189</v>
      </c>
      <c r="O50" s="149">
        <v>48</v>
      </c>
      <c r="P50" s="94">
        <f t="shared" si="15"/>
        <v>56</v>
      </c>
      <c r="Q50" s="189"/>
      <c r="S50" s="161" t="s">
        <v>395</v>
      </c>
      <c r="T50" s="133" t="s">
        <v>262</v>
      </c>
      <c r="U50" s="36" t="s">
        <v>454</v>
      </c>
      <c r="V50" s="168" t="s">
        <v>436</v>
      </c>
      <c r="W50" s="36">
        <v>33</v>
      </c>
      <c r="X50" s="145"/>
      <c r="Y50" s="170"/>
    </row>
    <row r="51" spans="1:25" x14ac:dyDescent="0.2">
      <c r="A51" s="161" t="s">
        <v>396</v>
      </c>
      <c r="B51" s="133" t="s">
        <v>303</v>
      </c>
      <c r="C51" s="133">
        <v>2018</v>
      </c>
      <c r="D51" s="134" t="s">
        <v>278</v>
      </c>
      <c r="E51" s="179">
        <v>1040</v>
      </c>
      <c r="F51" s="182">
        <v>22</v>
      </c>
      <c r="G51" s="94">
        <f t="shared" si="17"/>
        <v>49</v>
      </c>
      <c r="H51" s="200">
        <v>3.034745132063223</v>
      </c>
      <c r="I51" s="94">
        <f t="shared" si="12"/>
        <v>48</v>
      </c>
      <c r="J51" s="132">
        <v>79</v>
      </c>
      <c r="K51" s="142">
        <f t="shared" si="13"/>
        <v>40</v>
      </c>
      <c r="L51" s="132">
        <v>164</v>
      </c>
      <c r="M51" s="142">
        <f t="shared" si="14"/>
        <v>54</v>
      </c>
      <c r="N51" s="132">
        <f t="shared" si="16"/>
        <v>191</v>
      </c>
      <c r="O51" s="149">
        <v>50</v>
      </c>
      <c r="P51" s="94">
        <f t="shared" si="15"/>
        <v>58</v>
      </c>
      <c r="Q51" s="189"/>
      <c r="S51" s="161" t="s">
        <v>396</v>
      </c>
      <c r="T51" s="133" t="s">
        <v>303</v>
      </c>
      <c r="U51" s="36" t="s">
        <v>455</v>
      </c>
      <c r="V51" s="168" t="s">
        <v>436</v>
      </c>
      <c r="W51" s="36">
        <v>22</v>
      </c>
      <c r="X51" s="145"/>
      <c r="Y51" s="170"/>
    </row>
    <row r="52" spans="1:25" x14ac:dyDescent="0.2">
      <c r="A52" s="161" t="s">
        <v>397</v>
      </c>
      <c r="B52" s="80" t="s">
        <v>50</v>
      </c>
      <c r="C52" s="80"/>
      <c r="D52" s="99" t="s">
        <v>45</v>
      </c>
      <c r="E52" s="176">
        <v>1595</v>
      </c>
      <c r="F52" s="182">
        <v>1</v>
      </c>
      <c r="G52" s="94">
        <f t="shared" si="17"/>
        <v>65</v>
      </c>
      <c r="H52" s="194">
        <v>3.83</v>
      </c>
      <c r="I52" s="94">
        <f t="shared" si="12"/>
        <v>14</v>
      </c>
      <c r="J52" s="94">
        <v>0</v>
      </c>
      <c r="K52" s="142">
        <f t="shared" si="13"/>
        <v>63</v>
      </c>
      <c r="L52" s="94">
        <v>40</v>
      </c>
      <c r="M52" s="142">
        <f t="shared" si="14"/>
        <v>66</v>
      </c>
      <c r="N52" s="94">
        <f t="shared" si="16"/>
        <v>208</v>
      </c>
      <c r="O52" s="149">
        <v>51</v>
      </c>
      <c r="P52" s="94">
        <f t="shared" si="15"/>
        <v>62</v>
      </c>
      <c r="Q52" s="189"/>
      <c r="S52" s="161" t="s">
        <v>397</v>
      </c>
      <c r="T52" s="80" t="s">
        <v>50</v>
      </c>
      <c r="U52" s="168" t="s">
        <v>456</v>
      </c>
      <c r="V52" s="168" t="s">
        <v>436</v>
      </c>
      <c r="W52" s="36">
        <v>1</v>
      </c>
      <c r="X52" s="145"/>
      <c r="Y52" s="170"/>
    </row>
    <row r="53" spans="1:25" x14ac:dyDescent="0.2">
      <c r="A53" s="161" t="s">
        <v>398</v>
      </c>
      <c r="B53" s="80" t="s">
        <v>14</v>
      </c>
      <c r="C53" s="80"/>
      <c r="D53" s="99" t="s">
        <v>59</v>
      </c>
      <c r="E53" s="176">
        <v>875</v>
      </c>
      <c r="F53" s="182">
        <v>1</v>
      </c>
      <c r="G53" s="94">
        <f t="shared" si="17"/>
        <v>65</v>
      </c>
      <c r="H53" s="194">
        <v>3.26</v>
      </c>
      <c r="I53" s="94">
        <f t="shared" si="12"/>
        <v>41</v>
      </c>
      <c r="J53" s="94">
        <v>0</v>
      </c>
      <c r="K53" s="142">
        <f t="shared" si="13"/>
        <v>63</v>
      </c>
      <c r="L53" s="94">
        <v>86</v>
      </c>
      <c r="M53" s="142">
        <f t="shared" si="14"/>
        <v>61</v>
      </c>
      <c r="N53" s="94">
        <f t="shared" si="16"/>
        <v>230</v>
      </c>
      <c r="O53" s="149">
        <v>52</v>
      </c>
      <c r="P53" s="94">
        <f t="shared" si="15"/>
        <v>66</v>
      </c>
      <c r="Q53" s="189"/>
      <c r="S53" s="161" t="s">
        <v>398</v>
      </c>
      <c r="T53" s="80" t="s">
        <v>14</v>
      </c>
      <c r="U53" s="168" t="s">
        <v>457</v>
      </c>
      <c r="V53" s="168" t="s">
        <v>436</v>
      </c>
      <c r="W53" s="36">
        <v>1</v>
      </c>
      <c r="X53" s="145"/>
      <c r="Y53" s="170"/>
    </row>
    <row r="54" spans="1:25" x14ac:dyDescent="0.2">
      <c r="A54" s="161" t="s">
        <v>399</v>
      </c>
      <c r="B54" s="209" t="s">
        <v>484</v>
      </c>
      <c r="C54" s="110">
        <v>2017</v>
      </c>
      <c r="D54" s="111" t="s">
        <v>242</v>
      </c>
      <c r="E54" s="180">
        <v>3330</v>
      </c>
      <c r="F54" s="182">
        <v>12</v>
      </c>
      <c r="G54" s="94">
        <f t="shared" si="17"/>
        <v>59</v>
      </c>
      <c r="H54" s="201">
        <v>3.2006657821086484</v>
      </c>
      <c r="I54" s="94">
        <f t="shared" si="12"/>
        <v>43</v>
      </c>
      <c r="J54" s="112">
        <v>30</v>
      </c>
      <c r="K54" s="142">
        <f t="shared" si="13"/>
        <v>58</v>
      </c>
      <c r="L54" s="112">
        <v>138</v>
      </c>
      <c r="M54" s="142">
        <f t="shared" si="14"/>
        <v>58</v>
      </c>
      <c r="N54" s="112">
        <f t="shared" si="16"/>
        <v>218</v>
      </c>
      <c r="O54" s="150">
        <v>53</v>
      </c>
      <c r="P54" s="94">
        <f t="shared" si="15"/>
        <v>64</v>
      </c>
      <c r="Q54" s="189"/>
      <c r="X54" s="145"/>
      <c r="Y54" s="170"/>
    </row>
    <row r="55" spans="1:25" x14ac:dyDescent="0.2">
      <c r="A55" s="161" t="s">
        <v>400</v>
      </c>
      <c r="B55" s="80" t="s">
        <v>95</v>
      </c>
      <c r="C55" s="80">
        <v>2015</v>
      </c>
      <c r="D55" s="99" t="s">
        <v>74</v>
      </c>
      <c r="E55" s="176">
        <v>3602</v>
      </c>
      <c r="F55" s="182">
        <v>2</v>
      </c>
      <c r="G55" s="94">
        <f t="shared" si="17"/>
        <v>63</v>
      </c>
      <c r="H55" s="194">
        <v>3.4120896604051598</v>
      </c>
      <c r="I55" s="94">
        <f t="shared" si="12"/>
        <v>37</v>
      </c>
      <c r="J55" s="94">
        <v>0</v>
      </c>
      <c r="K55" s="142">
        <f t="shared" si="13"/>
        <v>63</v>
      </c>
      <c r="L55" s="94">
        <v>64</v>
      </c>
      <c r="M55" s="142">
        <f t="shared" si="14"/>
        <v>65</v>
      </c>
      <c r="N55" s="97">
        <f t="shared" si="16"/>
        <v>228</v>
      </c>
      <c r="O55" s="149">
        <v>54</v>
      </c>
      <c r="P55" s="94">
        <f t="shared" si="15"/>
        <v>65</v>
      </c>
      <c r="Q55" s="189"/>
      <c r="S55" s="161" t="s">
        <v>400</v>
      </c>
      <c r="T55" s="80" t="s">
        <v>95</v>
      </c>
      <c r="U55" s="36" t="s">
        <v>459</v>
      </c>
      <c r="V55" s="168" t="s">
        <v>436</v>
      </c>
      <c r="W55" s="36">
        <v>2</v>
      </c>
      <c r="X55" s="145"/>
      <c r="Y55" s="170"/>
    </row>
    <row r="56" spans="1:25" x14ac:dyDescent="0.2">
      <c r="A56" s="161" t="s">
        <v>401</v>
      </c>
      <c r="B56" s="133" t="s">
        <v>301</v>
      </c>
      <c r="C56" s="158">
        <v>2018</v>
      </c>
      <c r="D56" s="159" t="s">
        <v>284</v>
      </c>
      <c r="E56" s="181" t="s">
        <v>285</v>
      </c>
      <c r="F56" s="182">
        <v>0</v>
      </c>
      <c r="G56" s="94">
        <f t="shared" si="17"/>
        <v>67</v>
      </c>
      <c r="H56" s="200" t="s">
        <v>285</v>
      </c>
      <c r="I56" s="94" t="s">
        <v>285</v>
      </c>
      <c r="J56" s="132" t="s">
        <v>285</v>
      </c>
      <c r="K56" s="142"/>
      <c r="L56" s="160" t="s">
        <v>285</v>
      </c>
      <c r="M56" s="142"/>
      <c r="N56" s="97"/>
      <c r="O56" s="149" t="s">
        <v>285</v>
      </c>
      <c r="P56" s="94"/>
      <c r="Q56" s="189"/>
      <c r="S56" s="161" t="s">
        <v>401</v>
      </c>
      <c r="T56" s="133" t="s">
        <v>301</v>
      </c>
      <c r="V56" s="168" t="s">
        <v>436</v>
      </c>
      <c r="W56" s="36"/>
      <c r="X56" s="170"/>
      <c r="Y56" s="170"/>
    </row>
    <row r="57" spans="1:25" ht="25.5" x14ac:dyDescent="0.2">
      <c r="A57" s="161" t="s">
        <v>402</v>
      </c>
      <c r="B57" s="167" t="s">
        <v>324</v>
      </c>
      <c r="C57" s="161">
        <v>2019</v>
      </c>
      <c r="D57" s="82" t="s">
        <v>336</v>
      </c>
      <c r="E57" s="179">
        <v>188</v>
      </c>
      <c r="F57" s="182">
        <v>59</v>
      </c>
      <c r="G57" s="94">
        <f t="shared" si="17"/>
        <v>17</v>
      </c>
      <c r="H57" s="200">
        <v>3.4993308045053784</v>
      </c>
      <c r="I57" s="94">
        <f t="shared" ref="I57:I68" si="18">RANK(H57,H$2:H$68)</f>
        <v>31</v>
      </c>
      <c r="J57" s="132">
        <v>186</v>
      </c>
      <c r="K57" s="142">
        <f t="shared" ref="K57:K68" si="19">RANK(J57,J$2:J$68)</f>
        <v>13</v>
      </c>
      <c r="L57" s="132">
        <v>942</v>
      </c>
      <c r="M57" s="142">
        <f t="shared" ref="M57:M68" si="20">RANK(L57,L$2:L$68)</f>
        <v>13</v>
      </c>
      <c r="N57" s="97">
        <f t="shared" ref="N57:N68" si="21">G57+I57+K57+M57</f>
        <v>74</v>
      </c>
      <c r="O57" s="149" t="s">
        <v>285</v>
      </c>
      <c r="P57" s="94">
        <f t="shared" ref="P57:P68" si="22">RANK(N57,N$2:N$68,1)</f>
        <v>7</v>
      </c>
      <c r="Q57" s="189"/>
      <c r="S57" s="161" t="s">
        <v>402</v>
      </c>
      <c r="T57" s="162" t="s">
        <v>324</v>
      </c>
      <c r="U57" t="s">
        <v>460</v>
      </c>
      <c r="V57" s="168" t="s">
        <v>436</v>
      </c>
      <c r="W57" s="36">
        <v>59</v>
      </c>
      <c r="X57" s="145" t="s">
        <v>489</v>
      </c>
      <c r="Y57" s="93"/>
    </row>
    <row r="58" spans="1:25" x14ac:dyDescent="0.2">
      <c r="A58" s="161" t="s">
        <v>403</v>
      </c>
      <c r="B58" s="162" t="s">
        <v>342</v>
      </c>
      <c r="C58" s="161">
        <v>2019</v>
      </c>
      <c r="D58" s="82" t="s">
        <v>413</v>
      </c>
      <c r="E58" s="179">
        <v>2690</v>
      </c>
      <c r="F58" s="182">
        <v>47</v>
      </c>
      <c r="G58" s="94">
        <f t="shared" si="17"/>
        <v>22</v>
      </c>
      <c r="H58" s="200">
        <v>2.1076289469286613</v>
      </c>
      <c r="I58" s="94">
        <f t="shared" si="18"/>
        <v>61</v>
      </c>
      <c r="J58" s="132">
        <v>118</v>
      </c>
      <c r="K58" s="142">
        <f t="shared" si="19"/>
        <v>24</v>
      </c>
      <c r="L58" s="132">
        <v>218</v>
      </c>
      <c r="M58" s="142">
        <f t="shared" si="20"/>
        <v>51</v>
      </c>
      <c r="N58" s="97">
        <f t="shared" si="21"/>
        <v>158</v>
      </c>
      <c r="O58" s="149" t="s">
        <v>285</v>
      </c>
      <c r="P58" s="94">
        <f t="shared" si="22"/>
        <v>49</v>
      </c>
      <c r="Q58" s="192"/>
      <c r="S58" s="161" t="s">
        <v>403</v>
      </c>
      <c r="T58" s="164" t="s">
        <v>342</v>
      </c>
      <c r="U58" s="36" t="s">
        <v>477</v>
      </c>
      <c r="V58" s="168" t="s">
        <v>436</v>
      </c>
      <c r="W58" s="36">
        <v>47</v>
      </c>
      <c r="X58" s="145"/>
      <c r="Y58" s="93"/>
    </row>
    <row r="59" spans="1:25" x14ac:dyDescent="0.2">
      <c r="A59" s="161" t="s">
        <v>404</v>
      </c>
      <c r="B59" s="202" t="s">
        <v>325</v>
      </c>
      <c r="C59" s="161">
        <v>2019</v>
      </c>
      <c r="D59" s="82" t="s">
        <v>414</v>
      </c>
      <c r="E59" s="179">
        <v>1287</v>
      </c>
      <c r="F59" s="182">
        <v>46</v>
      </c>
      <c r="G59" s="94">
        <f t="shared" si="17"/>
        <v>24</v>
      </c>
      <c r="H59" s="200">
        <v>2.0778890111650874</v>
      </c>
      <c r="I59" s="94">
        <f t="shared" si="18"/>
        <v>62</v>
      </c>
      <c r="J59" s="132">
        <v>116</v>
      </c>
      <c r="K59" s="142">
        <f t="shared" si="19"/>
        <v>26</v>
      </c>
      <c r="L59" s="132">
        <v>281</v>
      </c>
      <c r="M59" s="142">
        <f t="shared" si="20"/>
        <v>44</v>
      </c>
      <c r="N59" s="97">
        <f t="shared" si="21"/>
        <v>156</v>
      </c>
      <c r="O59" s="149" t="s">
        <v>285</v>
      </c>
      <c r="P59" s="94">
        <f t="shared" si="22"/>
        <v>46</v>
      </c>
      <c r="Q59" s="192"/>
      <c r="S59" s="161" t="s">
        <v>404</v>
      </c>
      <c r="T59" s="164" t="s">
        <v>325</v>
      </c>
      <c r="U59" s="168" t="s">
        <v>461</v>
      </c>
      <c r="V59" s="168" t="s">
        <v>436</v>
      </c>
      <c r="W59" s="36">
        <v>46</v>
      </c>
      <c r="X59" s="145" t="s">
        <v>485</v>
      </c>
      <c r="Y59" s="93"/>
    </row>
    <row r="60" spans="1:25" x14ac:dyDescent="0.2">
      <c r="A60" s="161" t="s">
        <v>405</v>
      </c>
      <c r="B60" s="202" t="s">
        <v>326</v>
      </c>
      <c r="C60" s="161">
        <v>2019</v>
      </c>
      <c r="D60" s="82" t="s">
        <v>414</v>
      </c>
      <c r="E60" s="179">
        <v>815</v>
      </c>
      <c r="F60" s="182">
        <v>54</v>
      </c>
      <c r="G60" s="94">
        <f t="shared" si="17"/>
        <v>21</v>
      </c>
      <c r="H60" s="200">
        <v>2.0669990279337371</v>
      </c>
      <c r="I60" s="94">
        <f t="shared" si="18"/>
        <v>63</v>
      </c>
      <c r="J60" s="132">
        <v>134</v>
      </c>
      <c r="K60" s="142">
        <f t="shared" si="19"/>
        <v>17</v>
      </c>
      <c r="L60" s="132">
        <v>350</v>
      </c>
      <c r="M60" s="142">
        <f t="shared" si="20"/>
        <v>33</v>
      </c>
      <c r="N60" s="97">
        <f t="shared" si="21"/>
        <v>134</v>
      </c>
      <c r="O60" s="149" t="s">
        <v>285</v>
      </c>
      <c r="P60" s="94">
        <f t="shared" si="22"/>
        <v>33</v>
      </c>
      <c r="Q60" s="189"/>
      <c r="S60" s="161" t="s">
        <v>405</v>
      </c>
      <c r="T60" s="164" t="s">
        <v>326</v>
      </c>
      <c r="U60" s="168" t="s">
        <v>462</v>
      </c>
      <c r="V60" s="168" t="s">
        <v>436</v>
      </c>
      <c r="W60" s="36">
        <v>54</v>
      </c>
      <c r="X60" s="145"/>
      <c r="Y60" s="93"/>
    </row>
    <row r="61" spans="1:25" x14ac:dyDescent="0.2">
      <c r="A61" s="161" t="s">
        <v>406</v>
      </c>
      <c r="B61" s="202" t="s">
        <v>327</v>
      </c>
      <c r="C61" s="161">
        <v>2019</v>
      </c>
      <c r="D61" s="82" t="s">
        <v>414</v>
      </c>
      <c r="E61" s="179">
        <v>985</v>
      </c>
      <c r="F61" s="182">
        <v>44</v>
      </c>
      <c r="G61" s="94">
        <f t="shared" si="17"/>
        <v>26</v>
      </c>
      <c r="H61" s="200">
        <v>1.9575786856337385</v>
      </c>
      <c r="I61" s="94">
        <f t="shared" si="18"/>
        <v>65</v>
      </c>
      <c r="J61" s="132">
        <v>125</v>
      </c>
      <c r="K61" s="142">
        <f t="shared" si="19"/>
        <v>22</v>
      </c>
      <c r="L61" s="132">
        <v>314</v>
      </c>
      <c r="M61" s="142">
        <f t="shared" si="20"/>
        <v>36</v>
      </c>
      <c r="N61" s="97">
        <f t="shared" si="21"/>
        <v>149</v>
      </c>
      <c r="O61" s="149" t="s">
        <v>285</v>
      </c>
      <c r="P61" s="94">
        <f t="shared" si="22"/>
        <v>42</v>
      </c>
      <c r="Q61" s="189"/>
      <c r="S61" s="161" t="s">
        <v>406</v>
      </c>
      <c r="T61" s="164" t="s">
        <v>327</v>
      </c>
      <c r="U61" s="168" t="s">
        <v>463</v>
      </c>
      <c r="V61" s="168" t="s">
        <v>436</v>
      </c>
      <c r="W61" s="36">
        <v>44</v>
      </c>
      <c r="X61" s="145"/>
      <c r="Y61" s="93"/>
    </row>
    <row r="62" spans="1:25" ht="25.5" x14ac:dyDescent="0.2">
      <c r="A62" s="161" t="s">
        <v>407</v>
      </c>
      <c r="B62" s="202" t="s">
        <v>328</v>
      </c>
      <c r="C62" s="161">
        <v>2019</v>
      </c>
      <c r="D62" s="82" t="s">
        <v>415</v>
      </c>
      <c r="E62" s="179">
        <v>693</v>
      </c>
      <c r="F62" s="182">
        <v>22</v>
      </c>
      <c r="G62" s="94">
        <f t="shared" si="17"/>
        <v>49</v>
      </c>
      <c r="H62" s="200">
        <v>2.2208239970585568</v>
      </c>
      <c r="I62" s="94">
        <f t="shared" si="18"/>
        <v>59</v>
      </c>
      <c r="J62" s="132">
        <v>162</v>
      </c>
      <c r="K62" s="142">
        <f t="shared" si="19"/>
        <v>15</v>
      </c>
      <c r="L62" s="132">
        <v>134</v>
      </c>
      <c r="M62" s="142">
        <f t="shared" si="20"/>
        <v>59</v>
      </c>
      <c r="N62" s="97">
        <f t="shared" si="21"/>
        <v>182</v>
      </c>
      <c r="O62" s="149" t="s">
        <v>285</v>
      </c>
      <c r="P62" s="94">
        <f t="shared" si="22"/>
        <v>54</v>
      </c>
      <c r="Q62" s="189"/>
      <c r="S62" s="161" t="s">
        <v>407</v>
      </c>
      <c r="T62" s="164" t="s">
        <v>328</v>
      </c>
      <c r="U62" s="36" t="s">
        <v>464</v>
      </c>
      <c r="V62" s="168" t="s">
        <v>436</v>
      </c>
      <c r="W62" s="36">
        <v>22</v>
      </c>
      <c r="X62" s="145" t="s">
        <v>488</v>
      </c>
      <c r="Y62" s="93"/>
    </row>
    <row r="63" spans="1:25" ht="25.5" x14ac:dyDescent="0.2">
      <c r="A63" s="161" t="s">
        <v>408</v>
      </c>
      <c r="B63" s="202" t="s">
        <v>329</v>
      </c>
      <c r="C63" s="161">
        <v>2019</v>
      </c>
      <c r="D63" s="82" t="s">
        <v>330</v>
      </c>
      <c r="E63" s="179">
        <v>1403</v>
      </c>
      <c r="F63" s="182">
        <v>57</v>
      </c>
      <c r="G63" s="94">
        <f t="shared" si="17"/>
        <v>20</v>
      </c>
      <c r="H63" s="200">
        <v>3.7220817109398854</v>
      </c>
      <c r="I63" s="94">
        <f t="shared" si="18"/>
        <v>17</v>
      </c>
      <c r="J63" s="132">
        <v>111</v>
      </c>
      <c r="K63" s="142">
        <f t="shared" si="19"/>
        <v>29</v>
      </c>
      <c r="L63" s="132">
        <v>729</v>
      </c>
      <c r="M63" s="142">
        <f t="shared" si="20"/>
        <v>21</v>
      </c>
      <c r="N63" s="97">
        <f t="shared" si="21"/>
        <v>87</v>
      </c>
      <c r="O63" s="149" t="s">
        <v>285</v>
      </c>
      <c r="P63" s="94">
        <f t="shared" si="22"/>
        <v>11</v>
      </c>
      <c r="Q63" s="189"/>
      <c r="S63" s="161" t="s">
        <v>408</v>
      </c>
      <c r="T63" s="164" t="s">
        <v>329</v>
      </c>
      <c r="U63" s="169" t="s">
        <v>465</v>
      </c>
      <c r="V63" s="168" t="s">
        <v>436</v>
      </c>
      <c r="W63" s="36">
        <v>57</v>
      </c>
      <c r="X63" s="145" t="s">
        <v>486</v>
      </c>
      <c r="Y63" s="93"/>
    </row>
    <row r="64" spans="1:25" x14ac:dyDescent="0.2">
      <c r="A64" s="161" t="s">
        <v>409</v>
      </c>
      <c r="B64" s="202" t="s">
        <v>331</v>
      </c>
      <c r="C64" s="161">
        <v>2019</v>
      </c>
      <c r="D64" s="82" t="s">
        <v>416</v>
      </c>
      <c r="E64" s="179">
        <v>590</v>
      </c>
      <c r="F64" s="182">
        <v>77</v>
      </c>
      <c r="G64" s="94">
        <f t="shared" si="17"/>
        <v>3</v>
      </c>
      <c r="H64" s="200">
        <v>2.2639685060287893</v>
      </c>
      <c r="I64" s="94">
        <f t="shared" si="18"/>
        <v>58</v>
      </c>
      <c r="J64" s="132">
        <v>243</v>
      </c>
      <c r="K64" s="142">
        <f t="shared" si="19"/>
        <v>7</v>
      </c>
      <c r="L64" s="132">
        <v>504</v>
      </c>
      <c r="M64" s="142">
        <f t="shared" si="20"/>
        <v>27</v>
      </c>
      <c r="N64" s="97">
        <f t="shared" si="21"/>
        <v>95</v>
      </c>
      <c r="O64" s="149" t="s">
        <v>285</v>
      </c>
      <c r="P64" s="94">
        <f t="shared" si="22"/>
        <v>13</v>
      </c>
      <c r="Q64" s="189"/>
      <c r="S64" s="161" t="s">
        <v>409</v>
      </c>
      <c r="T64" s="164" t="s">
        <v>331</v>
      </c>
      <c r="U64" s="168" t="s">
        <v>466</v>
      </c>
      <c r="V64" s="168" t="s">
        <v>436</v>
      </c>
      <c r="W64" s="36">
        <v>77</v>
      </c>
      <c r="X64" s="145" t="s">
        <v>487</v>
      </c>
      <c r="Y64" s="93"/>
    </row>
    <row r="65" spans="1:25" ht="25.5" x14ac:dyDescent="0.2">
      <c r="A65" s="161" t="s">
        <v>410</v>
      </c>
      <c r="B65" s="202" t="s">
        <v>333</v>
      </c>
      <c r="C65" s="161">
        <v>2019</v>
      </c>
      <c r="D65" s="82" t="s">
        <v>341</v>
      </c>
      <c r="E65" s="179">
        <v>742</v>
      </c>
      <c r="F65" s="182">
        <v>60</v>
      </c>
      <c r="G65" s="94">
        <f t="shared" si="17"/>
        <v>16</v>
      </c>
      <c r="H65" s="200">
        <v>3.6586735357570679</v>
      </c>
      <c r="I65" s="94">
        <f t="shared" si="18"/>
        <v>21</v>
      </c>
      <c r="J65" s="132">
        <v>132</v>
      </c>
      <c r="K65" s="142">
        <f t="shared" si="19"/>
        <v>18</v>
      </c>
      <c r="L65" s="132">
        <v>412</v>
      </c>
      <c r="M65" s="142">
        <f t="shared" si="20"/>
        <v>30</v>
      </c>
      <c r="N65" s="97">
        <f t="shared" si="21"/>
        <v>85</v>
      </c>
      <c r="O65" s="149" t="s">
        <v>285</v>
      </c>
      <c r="P65" s="94">
        <f t="shared" si="22"/>
        <v>9</v>
      </c>
      <c r="Q65" s="189"/>
      <c r="S65" s="161" t="s">
        <v>410</v>
      </c>
      <c r="T65" s="167" t="s">
        <v>333</v>
      </c>
      <c r="U65" s="157" t="s">
        <v>467</v>
      </c>
      <c r="V65" s="168" t="s">
        <v>436</v>
      </c>
      <c r="W65" s="36">
        <v>60</v>
      </c>
      <c r="X65" s="145"/>
      <c r="Y65" s="93"/>
    </row>
    <row r="66" spans="1:25" ht="25.5" x14ac:dyDescent="0.2">
      <c r="A66" s="161" t="s">
        <v>411</v>
      </c>
      <c r="B66" s="202" t="s">
        <v>334</v>
      </c>
      <c r="C66" s="161">
        <v>2019</v>
      </c>
      <c r="D66" s="82" t="s">
        <v>417</v>
      </c>
      <c r="E66" s="179">
        <v>1695</v>
      </c>
      <c r="F66" s="182">
        <v>14</v>
      </c>
      <c r="G66" s="94">
        <f t="shared" si="17"/>
        <v>56</v>
      </c>
      <c r="H66" s="200">
        <v>2.1394387901020555</v>
      </c>
      <c r="I66" s="94">
        <f t="shared" si="18"/>
        <v>60</v>
      </c>
      <c r="J66" s="132">
        <v>63</v>
      </c>
      <c r="K66" s="142">
        <f t="shared" si="19"/>
        <v>47</v>
      </c>
      <c r="L66" s="132">
        <v>248</v>
      </c>
      <c r="M66" s="142">
        <f t="shared" si="20"/>
        <v>45</v>
      </c>
      <c r="N66" s="97">
        <f>G66+I66+K66+M66</f>
        <v>208</v>
      </c>
      <c r="O66" s="149" t="s">
        <v>285</v>
      </c>
      <c r="P66" s="94">
        <f t="shared" si="22"/>
        <v>62</v>
      </c>
      <c r="Q66" s="189"/>
      <c r="S66" s="161" t="s">
        <v>411</v>
      </c>
      <c r="T66" s="164" t="s">
        <v>334</v>
      </c>
      <c r="U66" s="157" t="s">
        <v>468</v>
      </c>
      <c r="V66" s="168" t="s">
        <v>436</v>
      </c>
      <c r="W66" s="36">
        <v>14</v>
      </c>
      <c r="Y66" s="93"/>
    </row>
    <row r="67" spans="1:25" x14ac:dyDescent="0.2">
      <c r="A67" s="161" t="s">
        <v>412</v>
      </c>
      <c r="B67" s="202" t="s">
        <v>343</v>
      </c>
      <c r="C67" s="161">
        <v>2019</v>
      </c>
      <c r="D67" s="163" t="s">
        <v>418</v>
      </c>
      <c r="E67" s="179">
        <v>2338</v>
      </c>
      <c r="F67" s="182">
        <v>41</v>
      </c>
      <c r="G67" s="94">
        <f t="shared" si="17"/>
        <v>28</v>
      </c>
      <c r="H67" s="200">
        <v>3.6714501502584378</v>
      </c>
      <c r="I67" s="94">
        <f t="shared" si="18"/>
        <v>18</v>
      </c>
      <c r="J67" s="132">
        <v>63</v>
      </c>
      <c r="K67" s="142">
        <f t="shared" si="19"/>
        <v>47</v>
      </c>
      <c r="L67" s="132">
        <v>222</v>
      </c>
      <c r="M67" s="142">
        <f t="shared" si="20"/>
        <v>50</v>
      </c>
      <c r="N67" s="97">
        <f t="shared" si="21"/>
        <v>143</v>
      </c>
      <c r="O67" s="149" t="s">
        <v>285</v>
      </c>
      <c r="P67" s="94">
        <f t="shared" si="22"/>
        <v>39</v>
      </c>
      <c r="Q67" s="189"/>
      <c r="S67" s="161" t="s">
        <v>412</v>
      </c>
      <c r="T67" s="164" t="s">
        <v>343</v>
      </c>
      <c r="U67" s="157" t="s">
        <v>469</v>
      </c>
      <c r="V67" s="168" t="s">
        <v>436</v>
      </c>
      <c r="W67" s="36">
        <v>41</v>
      </c>
      <c r="X67" s="145"/>
      <c r="Y67" s="93"/>
    </row>
    <row r="68" spans="1:25" x14ac:dyDescent="0.2">
      <c r="A68" s="161" t="s">
        <v>472</v>
      </c>
      <c r="B68" s="133" t="s">
        <v>473</v>
      </c>
      <c r="C68" s="133">
        <v>2019</v>
      </c>
      <c r="D68" s="134" t="s">
        <v>474</v>
      </c>
      <c r="E68" s="179">
        <v>1020</v>
      </c>
      <c r="F68" s="182">
        <v>28</v>
      </c>
      <c r="G68" s="94">
        <f t="shared" si="17"/>
        <v>43</v>
      </c>
      <c r="H68" s="200">
        <v>3.034745132063223</v>
      </c>
      <c r="I68" s="94">
        <f t="shared" si="18"/>
        <v>48</v>
      </c>
      <c r="J68" s="132">
        <v>45</v>
      </c>
      <c r="K68" s="142">
        <f t="shared" si="19"/>
        <v>55</v>
      </c>
      <c r="L68" s="132">
        <v>246</v>
      </c>
      <c r="M68" s="142">
        <f t="shared" si="20"/>
        <v>46</v>
      </c>
      <c r="N68" s="97">
        <f t="shared" si="21"/>
        <v>192</v>
      </c>
      <c r="O68" s="149" t="s">
        <v>285</v>
      </c>
      <c r="P68" s="94">
        <f t="shared" si="22"/>
        <v>60</v>
      </c>
      <c r="Q68" s="189"/>
      <c r="T68" s="79" t="s">
        <v>320</v>
      </c>
      <c r="U68" s="36" t="s">
        <v>470</v>
      </c>
      <c r="V68" s="168" t="s">
        <v>436</v>
      </c>
      <c r="W68" s="36">
        <v>28</v>
      </c>
      <c r="X68" s="145"/>
      <c r="Y68" s="93"/>
    </row>
    <row r="69" spans="1:25" x14ac:dyDescent="0.2">
      <c r="A69" s="161"/>
      <c r="B69" s="133"/>
      <c r="C69" s="133"/>
      <c r="D69" s="134"/>
      <c r="E69" s="132"/>
      <c r="F69" s="132"/>
      <c r="G69" s="132"/>
      <c r="H69" s="135"/>
      <c r="I69" s="132"/>
      <c r="J69" s="132"/>
      <c r="K69" s="197"/>
      <c r="L69" s="132"/>
      <c r="M69" s="132"/>
      <c r="N69" s="132"/>
      <c r="O69" s="136"/>
      <c r="P69" s="132"/>
      <c r="Q69" s="191"/>
      <c r="W69" s="36"/>
      <c r="X69" s="145"/>
      <c r="Y69" s="93"/>
    </row>
    <row r="70" spans="1:25" x14ac:dyDescent="0.2">
      <c r="B70" s="45" t="s">
        <v>154</v>
      </c>
      <c r="C70" s="45"/>
      <c r="D70" s="104" t="s">
        <v>232</v>
      </c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W70" s="36"/>
      <c r="X70" s="145"/>
      <c r="Y70" s="93"/>
    </row>
    <row r="71" spans="1:25" x14ac:dyDescent="0.2">
      <c r="B71" s="102" t="s">
        <v>234</v>
      </c>
      <c r="C71" s="102"/>
      <c r="D71" s="102" t="s">
        <v>308</v>
      </c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W71" s="36"/>
      <c r="X71" s="145"/>
      <c r="Y71" s="170"/>
    </row>
    <row r="72" spans="1:25" x14ac:dyDescent="0.2">
      <c r="B72" s="103" t="s">
        <v>235</v>
      </c>
      <c r="C72" s="103"/>
      <c r="D72" s="102" t="s">
        <v>236</v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W72" s="36"/>
      <c r="X72" s="145"/>
      <c r="Y72" s="170"/>
    </row>
    <row r="73" spans="1:25" x14ac:dyDescent="0.2">
      <c r="W73" s="36"/>
      <c r="X73" s="145"/>
      <c r="Y73" s="170"/>
    </row>
    <row r="74" spans="1:25" x14ac:dyDescent="0.2">
      <c r="B74" t="s">
        <v>323</v>
      </c>
      <c r="X74" s="170"/>
      <c r="Y74" s="170"/>
    </row>
    <row r="75" spans="1:25" x14ac:dyDescent="0.2">
      <c r="A75" s="161" t="s">
        <v>402</v>
      </c>
      <c r="B75" s="167" t="s">
        <v>324</v>
      </c>
      <c r="C75" s="58">
        <v>2019</v>
      </c>
      <c r="D75" s="163" t="s">
        <v>336</v>
      </c>
      <c r="E75" s="157" t="s">
        <v>345</v>
      </c>
      <c r="X75" s="170"/>
      <c r="Y75" s="170"/>
    </row>
    <row r="76" spans="1:25" x14ac:dyDescent="0.2">
      <c r="A76" s="161" t="s">
        <v>403</v>
      </c>
      <c r="B76" s="167" t="s">
        <v>342</v>
      </c>
      <c r="C76" s="58">
        <v>2019</v>
      </c>
      <c r="D76" s="163" t="s">
        <v>337</v>
      </c>
      <c r="X76" s="170"/>
      <c r="Y76" s="170"/>
    </row>
    <row r="77" spans="1:25" x14ac:dyDescent="0.2">
      <c r="A77" s="161" t="s">
        <v>404</v>
      </c>
      <c r="B77" s="167" t="s">
        <v>325</v>
      </c>
      <c r="C77" s="58">
        <v>2019</v>
      </c>
      <c r="D77" s="163" t="s">
        <v>338</v>
      </c>
      <c r="X77" s="170"/>
      <c r="Y77" s="170"/>
    </row>
    <row r="78" spans="1:25" x14ac:dyDescent="0.2">
      <c r="A78" s="161" t="s">
        <v>405</v>
      </c>
      <c r="B78" s="167" t="s">
        <v>326</v>
      </c>
      <c r="C78" s="58">
        <v>2019</v>
      </c>
      <c r="D78" s="163" t="s">
        <v>339</v>
      </c>
    </row>
    <row r="79" spans="1:25" x14ac:dyDescent="0.2">
      <c r="A79" s="161" t="s">
        <v>406</v>
      </c>
      <c r="B79" s="167" t="s">
        <v>327</v>
      </c>
      <c r="C79" s="58">
        <v>2019</v>
      </c>
      <c r="D79" s="163" t="s">
        <v>339</v>
      </c>
    </row>
    <row r="80" spans="1:25" x14ac:dyDescent="0.2">
      <c r="A80" s="161" t="s">
        <v>407</v>
      </c>
      <c r="B80" s="167" t="s">
        <v>328</v>
      </c>
      <c r="C80" s="58">
        <v>2019</v>
      </c>
      <c r="D80" s="163" t="s">
        <v>340</v>
      </c>
    </row>
    <row r="81" spans="1:23" x14ac:dyDescent="0.2">
      <c r="A81" s="161" t="s">
        <v>408</v>
      </c>
      <c r="B81" s="167" t="s">
        <v>329</v>
      </c>
      <c r="C81" s="58">
        <v>2019</v>
      </c>
      <c r="D81" s="163" t="s">
        <v>330</v>
      </c>
    </row>
    <row r="82" spans="1:23" x14ac:dyDescent="0.2">
      <c r="A82" s="161" t="s">
        <v>409</v>
      </c>
      <c r="B82" s="167" t="s">
        <v>331</v>
      </c>
      <c r="C82" s="58">
        <v>2019</v>
      </c>
      <c r="D82" s="163" t="s">
        <v>332</v>
      </c>
    </row>
    <row r="83" spans="1:23" x14ac:dyDescent="0.2">
      <c r="A83" s="161" t="s">
        <v>410</v>
      </c>
      <c r="B83" s="167" t="s">
        <v>333</v>
      </c>
      <c r="C83" s="58">
        <v>2019</v>
      </c>
      <c r="D83" s="163" t="s">
        <v>341</v>
      </c>
    </row>
    <row r="84" spans="1:23" x14ac:dyDescent="0.2">
      <c r="A84" s="161" t="s">
        <v>411</v>
      </c>
      <c r="B84" s="167" t="s">
        <v>334</v>
      </c>
      <c r="C84" s="58">
        <v>2019</v>
      </c>
      <c r="D84" s="163" t="s">
        <v>335</v>
      </c>
    </row>
    <row r="85" spans="1:23" x14ac:dyDescent="0.2">
      <c r="A85" s="161" t="s">
        <v>412</v>
      </c>
      <c r="B85" s="167" t="s">
        <v>343</v>
      </c>
      <c r="C85" s="58">
        <v>2019</v>
      </c>
      <c r="D85" s="163" t="s">
        <v>344</v>
      </c>
    </row>
    <row r="86" spans="1:23" x14ac:dyDescent="0.2">
      <c r="A86" s="204" t="s">
        <v>472</v>
      </c>
      <c r="B86" s="158" t="s">
        <v>473</v>
      </c>
      <c r="C86" s="205">
        <v>2019</v>
      </c>
      <c r="D86" s="159" t="s">
        <v>474</v>
      </c>
    </row>
    <row r="87" spans="1:23" x14ac:dyDescent="0.2">
      <c r="A87" s="203"/>
      <c r="B87" s="206"/>
      <c r="C87" s="203"/>
      <c r="D87" s="207"/>
      <c r="E87" s="203"/>
      <c r="F87" s="203"/>
    </row>
    <row r="88" spans="1:23" x14ac:dyDescent="0.2">
      <c r="A88" s="203"/>
      <c r="B88" s="206"/>
      <c r="C88" s="203"/>
      <c r="D88" s="207"/>
      <c r="E88" s="203"/>
      <c r="F88" s="203"/>
    </row>
    <row r="89" spans="1:23" x14ac:dyDescent="0.2">
      <c r="A89" s="203"/>
      <c r="B89" s="206"/>
      <c r="C89" s="203"/>
      <c r="D89" s="207"/>
      <c r="E89" s="203"/>
      <c r="F89" s="203"/>
    </row>
    <row r="90" spans="1:23" x14ac:dyDescent="0.2">
      <c r="A90" s="161" t="s">
        <v>353</v>
      </c>
      <c r="B90" s="106" t="s">
        <v>51</v>
      </c>
      <c r="C90" s="106"/>
      <c r="D90" s="107" t="s">
        <v>52</v>
      </c>
      <c r="E90" s="172">
        <v>1289</v>
      </c>
      <c r="F90" s="182">
        <v>64</v>
      </c>
      <c r="G90" s="94">
        <v>12</v>
      </c>
      <c r="H90" s="193">
        <v>3.99</v>
      </c>
      <c r="I90" s="94">
        <v>6</v>
      </c>
      <c r="J90" s="108">
        <v>52.36</v>
      </c>
      <c r="K90" s="142">
        <v>51</v>
      </c>
      <c r="L90" s="108">
        <v>347</v>
      </c>
      <c r="M90" s="142">
        <v>34</v>
      </c>
      <c r="N90" s="108">
        <v>103</v>
      </c>
      <c r="O90" s="150">
        <v>7</v>
      </c>
      <c r="P90" s="94">
        <v>21</v>
      </c>
      <c r="S90" s="161" t="s">
        <v>353</v>
      </c>
      <c r="T90" s="106" t="s">
        <v>51</v>
      </c>
      <c r="U90" s="36" t="s">
        <v>190</v>
      </c>
      <c r="V90" s="168" t="s">
        <v>436</v>
      </c>
      <c r="W90" s="36">
        <v>64</v>
      </c>
    </row>
    <row r="91" spans="1:23" x14ac:dyDescent="0.2">
      <c r="A91" s="161" t="s">
        <v>368</v>
      </c>
      <c r="B91" s="210" t="s">
        <v>481</v>
      </c>
      <c r="C91" s="106"/>
      <c r="D91" s="107" t="s">
        <v>314</v>
      </c>
      <c r="E91" s="172">
        <v>1064</v>
      </c>
      <c r="F91" s="182">
        <v>19</v>
      </c>
      <c r="G91" s="94">
        <v>51</v>
      </c>
      <c r="H91" s="193">
        <v>3.99</v>
      </c>
      <c r="I91" s="94">
        <v>6</v>
      </c>
      <c r="J91" s="108">
        <v>34.020000000000003</v>
      </c>
      <c r="K91" s="142">
        <v>57</v>
      </c>
      <c r="L91" s="108">
        <v>679</v>
      </c>
      <c r="M91" s="142">
        <v>22</v>
      </c>
      <c r="N91" s="108">
        <v>136</v>
      </c>
      <c r="O91" s="150">
        <v>22</v>
      </c>
      <c r="P91" s="94">
        <v>34</v>
      </c>
      <c r="S91" s="161" t="s">
        <v>368</v>
      </c>
      <c r="T91" s="106" t="s">
        <v>10</v>
      </c>
      <c r="U91" s="168" t="s">
        <v>422</v>
      </c>
      <c r="V91" s="168" t="s">
        <v>436</v>
      </c>
      <c r="W91" s="36">
        <v>19</v>
      </c>
    </row>
    <row r="92" spans="1:23" x14ac:dyDescent="0.2">
      <c r="A92" s="161" t="s">
        <v>370</v>
      </c>
      <c r="B92" s="106" t="s">
        <v>86</v>
      </c>
      <c r="C92" s="106">
        <v>2013</v>
      </c>
      <c r="D92" s="107" t="s">
        <v>64</v>
      </c>
      <c r="E92" s="108">
        <v>1010</v>
      </c>
      <c r="F92" s="208">
        <v>35</v>
      </c>
      <c r="G92" s="94">
        <v>35</v>
      </c>
      <c r="H92" s="193">
        <v>3.920319338922206</v>
      </c>
      <c r="I92" s="94">
        <v>10</v>
      </c>
      <c r="J92" s="108">
        <v>268</v>
      </c>
      <c r="K92" s="142">
        <v>3</v>
      </c>
      <c r="L92" s="108">
        <v>172</v>
      </c>
      <c r="M92" s="142">
        <v>53</v>
      </c>
      <c r="N92" s="108">
        <v>101</v>
      </c>
      <c r="O92" s="150">
        <v>24</v>
      </c>
      <c r="P92" s="94">
        <v>19</v>
      </c>
      <c r="S92" s="161" t="s">
        <v>370</v>
      </c>
      <c r="T92" s="106" t="s">
        <v>86</v>
      </c>
      <c r="U92" s="36" t="s">
        <v>430</v>
      </c>
      <c r="V92" s="168" t="s">
        <v>436</v>
      </c>
      <c r="W92" s="36">
        <v>35</v>
      </c>
    </row>
    <row r="93" spans="1:23" x14ac:dyDescent="0.2">
      <c r="A93" s="161" t="s">
        <v>388</v>
      </c>
      <c r="B93" s="161" t="s">
        <v>482</v>
      </c>
      <c r="C93" s="161">
        <v>2012</v>
      </c>
      <c r="D93" s="161" t="s">
        <v>49</v>
      </c>
      <c r="E93" s="161">
        <v>624</v>
      </c>
      <c r="F93">
        <v>34</v>
      </c>
      <c r="G93">
        <v>37</v>
      </c>
      <c r="H93" s="211">
        <v>3.3391686334254582</v>
      </c>
      <c r="I93">
        <v>41</v>
      </c>
      <c r="J93">
        <v>77</v>
      </c>
      <c r="K93">
        <v>42</v>
      </c>
      <c r="L93">
        <v>297</v>
      </c>
      <c r="M93">
        <v>40</v>
      </c>
      <c r="N93">
        <v>160</v>
      </c>
      <c r="O93">
        <v>42</v>
      </c>
      <c r="P93">
        <v>50</v>
      </c>
      <c r="S93" s="161" t="s">
        <v>388</v>
      </c>
      <c r="T93" s="106" t="s">
        <v>90</v>
      </c>
      <c r="U93" s="168" t="s">
        <v>447</v>
      </c>
      <c r="V93" s="168" t="s">
        <v>436</v>
      </c>
      <c r="W93" s="36">
        <v>34</v>
      </c>
    </row>
    <row r="94" spans="1:23" x14ac:dyDescent="0.2">
      <c r="A94" s="161" t="s">
        <v>392</v>
      </c>
      <c r="B94" s="161" t="s">
        <v>483</v>
      </c>
      <c r="C94" s="161">
        <v>2017</v>
      </c>
      <c r="D94" s="161" t="s">
        <v>255</v>
      </c>
      <c r="E94" s="161">
        <v>260</v>
      </c>
      <c r="F94">
        <v>12</v>
      </c>
      <c r="G94">
        <v>59</v>
      </c>
      <c r="H94" s="211">
        <v>3.0588163355841305</v>
      </c>
      <c r="I94">
        <v>47</v>
      </c>
      <c r="J94">
        <v>84</v>
      </c>
      <c r="K94">
        <v>37</v>
      </c>
      <c r="L94">
        <v>424</v>
      </c>
      <c r="M94">
        <v>29</v>
      </c>
      <c r="N94">
        <v>172</v>
      </c>
      <c r="O94">
        <v>46</v>
      </c>
      <c r="P94">
        <v>53</v>
      </c>
      <c r="S94" s="161" t="s">
        <v>392</v>
      </c>
      <c r="T94" s="133" t="s">
        <v>269</v>
      </c>
      <c r="U94" s="36" t="s">
        <v>451</v>
      </c>
      <c r="V94" s="168" t="s">
        <v>436</v>
      </c>
      <c r="W94" s="36">
        <v>12</v>
      </c>
    </row>
    <row r="95" spans="1:23" x14ac:dyDescent="0.2">
      <c r="A95" s="161" t="s">
        <v>399</v>
      </c>
      <c r="B95" s="161" t="s">
        <v>484</v>
      </c>
      <c r="C95" s="161">
        <v>2017</v>
      </c>
      <c r="D95" s="161" t="s">
        <v>242</v>
      </c>
      <c r="E95" s="161">
        <v>3330</v>
      </c>
      <c r="F95">
        <v>12</v>
      </c>
      <c r="G95">
        <v>59</v>
      </c>
      <c r="H95" s="211">
        <v>3.2006657821086484</v>
      </c>
      <c r="I95">
        <v>44</v>
      </c>
      <c r="J95">
        <v>30</v>
      </c>
      <c r="K95">
        <v>58</v>
      </c>
      <c r="L95">
        <v>138</v>
      </c>
      <c r="M95">
        <v>58</v>
      </c>
      <c r="N95">
        <v>219</v>
      </c>
      <c r="O95">
        <v>53</v>
      </c>
      <c r="P95">
        <v>64</v>
      </c>
      <c r="S95" s="161" t="s">
        <v>399</v>
      </c>
      <c r="T95" s="110" t="s">
        <v>270</v>
      </c>
      <c r="U95" s="36" t="s">
        <v>458</v>
      </c>
      <c r="V95" s="168" t="s">
        <v>436</v>
      </c>
      <c r="W95" s="36">
        <v>12</v>
      </c>
    </row>
    <row r="101" spans="2:2" x14ac:dyDescent="0.2">
      <c r="B101" s="157" t="s">
        <v>490</v>
      </c>
    </row>
  </sheetData>
  <pageMargins left="0.7" right="0.7" top="0.75" bottom="0.75" header="0.3" footer="0.3"/>
  <pageSetup scale="4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zoomScaleNormal="100" workbookViewId="0"/>
  </sheetViews>
  <sheetFormatPr defaultRowHeight="12.75" x14ac:dyDescent="0.2"/>
  <cols>
    <col min="1" max="1" width="27.140625" style="36" customWidth="1"/>
    <col min="2" max="2" width="28.42578125" style="36" customWidth="1"/>
    <col min="3" max="3" width="9.28515625" style="36" bestFit="1" customWidth="1"/>
    <col min="4" max="4" width="9.42578125" style="36" customWidth="1"/>
    <col min="5" max="5" width="6.7109375" style="36" customWidth="1"/>
    <col min="6" max="6" width="6.42578125" style="36" bestFit="1" customWidth="1"/>
    <col min="7" max="7" width="6.5703125" style="36" bestFit="1" customWidth="1"/>
    <col min="8" max="9" width="7.28515625" style="36" bestFit="1" customWidth="1"/>
    <col min="10" max="11" width="7.7109375" style="36" bestFit="1" customWidth="1"/>
    <col min="12" max="12" width="6.5703125" style="36" bestFit="1" customWidth="1"/>
    <col min="13" max="13" width="6.5703125" style="36" customWidth="1"/>
    <col min="14" max="14" width="7.7109375" style="36" bestFit="1" customWidth="1"/>
    <col min="15" max="15" width="9.140625" style="36"/>
    <col min="16" max="16" width="18.28515625" style="36" customWidth="1"/>
    <col min="17" max="17" width="16.85546875" style="36" customWidth="1"/>
    <col min="18" max="16384" width="9.140625" style="36"/>
  </cols>
  <sheetData>
    <row r="1" spans="1:17" ht="15.75" x14ac:dyDescent="0.2">
      <c r="A1" s="140" t="s">
        <v>317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55"/>
      <c r="O1" s="93"/>
      <c r="P1" s="145"/>
    </row>
    <row r="2" spans="1:17" ht="72" x14ac:dyDescent="0.2">
      <c r="A2" s="37" t="s">
        <v>0</v>
      </c>
      <c r="B2" s="37" t="s">
        <v>1</v>
      </c>
      <c r="C2" s="37" t="s">
        <v>15</v>
      </c>
      <c r="D2" s="37" t="s">
        <v>18</v>
      </c>
      <c r="E2" s="37" t="s">
        <v>34</v>
      </c>
      <c r="F2" s="37" t="s">
        <v>26</v>
      </c>
      <c r="G2" s="37" t="s">
        <v>35</v>
      </c>
      <c r="H2" s="37" t="s">
        <v>29</v>
      </c>
      <c r="I2" s="37" t="s">
        <v>31</v>
      </c>
      <c r="J2" s="37" t="s">
        <v>27</v>
      </c>
      <c r="K2" s="37" t="s">
        <v>28</v>
      </c>
      <c r="L2" s="37" t="s">
        <v>30</v>
      </c>
      <c r="M2" s="154" t="s">
        <v>312</v>
      </c>
      <c r="N2" s="37" t="s">
        <v>36</v>
      </c>
      <c r="O2" s="93"/>
      <c r="P2" s="145"/>
      <c r="Q2" s="93"/>
    </row>
    <row r="3" spans="1:17" ht="12" customHeight="1" x14ac:dyDescent="0.2">
      <c r="A3" s="139" t="s">
        <v>148</v>
      </c>
      <c r="B3" s="141" t="s">
        <v>149</v>
      </c>
      <c r="C3" s="142">
        <v>2750</v>
      </c>
      <c r="D3" s="142">
        <v>71</v>
      </c>
      <c r="E3" s="94">
        <f t="shared" ref="E3:E34" si="0">RANK(D3,D$3:D$57)</f>
        <v>5</v>
      </c>
      <c r="F3" s="143">
        <v>3.57</v>
      </c>
      <c r="G3" s="142">
        <f t="shared" ref="G3:G34" si="1">RANK(ROUND(F3,2),F$3:F$57)</f>
        <v>25</v>
      </c>
      <c r="H3" s="142">
        <v>270</v>
      </c>
      <c r="I3" s="142">
        <f t="shared" ref="I3:I34" si="2">RANK(H3,H$3:H$57)</f>
        <v>2</v>
      </c>
      <c r="J3" s="142">
        <v>1587</v>
      </c>
      <c r="K3" s="142">
        <f t="shared" ref="K3:K34" si="3">RANK(J3,J$3:J$57)</f>
        <v>2</v>
      </c>
      <c r="L3" s="142">
        <f t="shared" ref="L3:L34" si="4">E3+G3+I3+K3</f>
        <v>34</v>
      </c>
      <c r="M3" s="144">
        <v>1</v>
      </c>
      <c r="N3" s="94">
        <f t="shared" ref="N3:N34" si="5">RANK(L3,L$3:L$57,1)</f>
        <v>1</v>
      </c>
      <c r="O3" s="93"/>
      <c r="P3" s="145"/>
    </row>
    <row r="4" spans="1:17" ht="12" customHeight="1" x14ac:dyDescent="0.2">
      <c r="A4" s="106" t="s">
        <v>6</v>
      </c>
      <c r="B4" s="107" t="s">
        <v>2</v>
      </c>
      <c r="C4" s="108">
        <v>954</v>
      </c>
      <c r="D4" s="108">
        <v>68</v>
      </c>
      <c r="E4" s="108">
        <f t="shared" si="0"/>
        <v>7</v>
      </c>
      <c r="F4" s="109">
        <v>3.84</v>
      </c>
      <c r="G4" s="147">
        <f t="shared" si="1"/>
        <v>13</v>
      </c>
      <c r="H4" s="108">
        <v>103.09</v>
      </c>
      <c r="I4" s="147">
        <f t="shared" si="2"/>
        <v>22</v>
      </c>
      <c r="J4" s="108">
        <v>1035</v>
      </c>
      <c r="K4" s="147">
        <f t="shared" si="3"/>
        <v>9</v>
      </c>
      <c r="L4" s="108">
        <f t="shared" si="4"/>
        <v>51</v>
      </c>
      <c r="M4" s="150">
        <v>2</v>
      </c>
      <c r="N4" s="108">
        <f t="shared" si="5"/>
        <v>2</v>
      </c>
      <c r="O4" s="93"/>
      <c r="P4" s="151"/>
    </row>
    <row r="5" spans="1:17" ht="12" customHeight="1" x14ac:dyDescent="0.2">
      <c r="A5" s="80" t="s">
        <v>96</v>
      </c>
      <c r="B5" s="99" t="s">
        <v>76</v>
      </c>
      <c r="C5" s="94">
        <v>340</v>
      </c>
      <c r="D5" s="94">
        <v>20</v>
      </c>
      <c r="E5" s="94">
        <f t="shared" si="0"/>
        <v>44</v>
      </c>
      <c r="F5" s="100">
        <v>4.16</v>
      </c>
      <c r="G5" s="142">
        <f t="shared" si="1"/>
        <v>2</v>
      </c>
      <c r="H5" s="94">
        <v>268</v>
      </c>
      <c r="I5" s="142">
        <f t="shared" si="2"/>
        <v>3</v>
      </c>
      <c r="J5" s="94">
        <v>1552</v>
      </c>
      <c r="K5" s="142">
        <f t="shared" si="3"/>
        <v>3</v>
      </c>
      <c r="L5" s="94">
        <f t="shared" si="4"/>
        <v>52</v>
      </c>
      <c r="M5" s="149">
        <v>3</v>
      </c>
      <c r="N5" s="94">
        <f t="shared" si="5"/>
        <v>3</v>
      </c>
      <c r="O5" s="93"/>
      <c r="P5" s="45"/>
    </row>
    <row r="6" spans="1:17" ht="12" customHeight="1" x14ac:dyDescent="0.2">
      <c r="A6" s="80" t="s">
        <v>152</v>
      </c>
      <c r="B6" s="99" t="s">
        <v>153</v>
      </c>
      <c r="C6" s="94">
        <v>268</v>
      </c>
      <c r="D6" s="94">
        <v>87</v>
      </c>
      <c r="E6" s="94">
        <f t="shared" si="0"/>
        <v>1</v>
      </c>
      <c r="F6" s="100">
        <v>2.95</v>
      </c>
      <c r="G6" s="142">
        <f t="shared" si="1"/>
        <v>47</v>
      </c>
      <c r="H6" s="94">
        <v>633</v>
      </c>
      <c r="I6" s="142">
        <f t="shared" si="2"/>
        <v>1</v>
      </c>
      <c r="J6" s="94">
        <v>1193</v>
      </c>
      <c r="K6" s="142">
        <f t="shared" si="3"/>
        <v>6</v>
      </c>
      <c r="L6" s="94">
        <f t="shared" si="4"/>
        <v>55</v>
      </c>
      <c r="M6" s="149">
        <v>4</v>
      </c>
      <c r="N6" s="94">
        <f t="shared" si="5"/>
        <v>4</v>
      </c>
      <c r="O6" s="93"/>
      <c r="P6" s="45"/>
    </row>
    <row r="7" spans="1:17" ht="12" customHeight="1" x14ac:dyDescent="0.2">
      <c r="A7" s="80" t="s">
        <v>32</v>
      </c>
      <c r="B7" s="99" t="s">
        <v>33</v>
      </c>
      <c r="C7" s="94">
        <v>450</v>
      </c>
      <c r="D7" s="94">
        <v>85</v>
      </c>
      <c r="E7" s="94">
        <f t="shared" si="0"/>
        <v>2</v>
      </c>
      <c r="F7" s="100">
        <v>3.58</v>
      </c>
      <c r="G7" s="142">
        <f t="shared" si="1"/>
        <v>24</v>
      </c>
      <c r="H7" s="94">
        <v>219.89</v>
      </c>
      <c r="I7" s="142">
        <f t="shared" si="2"/>
        <v>9</v>
      </c>
      <c r="J7" s="94">
        <v>769</v>
      </c>
      <c r="K7" s="142">
        <f t="shared" si="3"/>
        <v>20</v>
      </c>
      <c r="L7" s="94">
        <f t="shared" si="4"/>
        <v>55</v>
      </c>
      <c r="M7" s="149">
        <v>5</v>
      </c>
      <c r="N7" s="94">
        <f t="shared" si="5"/>
        <v>4</v>
      </c>
      <c r="O7" s="93"/>
      <c r="P7" s="145"/>
    </row>
    <row r="8" spans="1:17" ht="12" customHeight="1" x14ac:dyDescent="0.2">
      <c r="A8" s="80" t="s">
        <v>80</v>
      </c>
      <c r="B8" s="99" t="s">
        <v>42</v>
      </c>
      <c r="C8" s="94">
        <v>1120</v>
      </c>
      <c r="D8" s="94">
        <v>51</v>
      </c>
      <c r="E8" s="94">
        <f t="shared" si="0"/>
        <v>18</v>
      </c>
      <c r="F8" s="100">
        <v>3.48</v>
      </c>
      <c r="G8" s="142">
        <f t="shared" si="1"/>
        <v>30</v>
      </c>
      <c r="H8" s="94">
        <v>178</v>
      </c>
      <c r="I8" s="142">
        <f t="shared" si="2"/>
        <v>12</v>
      </c>
      <c r="J8" s="94">
        <v>1229</v>
      </c>
      <c r="K8" s="142">
        <f t="shared" si="3"/>
        <v>5</v>
      </c>
      <c r="L8" s="94">
        <f t="shared" si="4"/>
        <v>65</v>
      </c>
      <c r="M8" s="149">
        <v>6</v>
      </c>
      <c r="N8" s="94">
        <f t="shared" si="5"/>
        <v>6</v>
      </c>
      <c r="O8" s="93"/>
      <c r="P8" s="145"/>
    </row>
    <row r="9" spans="1:17" ht="12" customHeight="1" x14ac:dyDescent="0.2">
      <c r="A9" s="106" t="s">
        <v>51</v>
      </c>
      <c r="B9" s="107" t="s">
        <v>52</v>
      </c>
      <c r="C9" s="108">
        <v>1289</v>
      </c>
      <c r="D9" s="108">
        <v>51</v>
      </c>
      <c r="E9" s="108">
        <f t="shared" si="0"/>
        <v>18</v>
      </c>
      <c r="F9" s="109">
        <v>3.99</v>
      </c>
      <c r="G9" s="147">
        <f t="shared" si="1"/>
        <v>6</v>
      </c>
      <c r="H9" s="108">
        <v>52.36</v>
      </c>
      <c r="I9" s="147">
        <f t="shared" si="2"/>
        <v>40</v>
      </c>
      <c r="J9" s="108">
        <v>1453</v>
      </c>
      <c r="K9" s="147">
        <f t="shared" si="3"/>
        <v>4</v>
      </c>
      <c r="L9" s="108">
        <f t="shared" si="4"/>
        <v>68</v>
      </c>
      <c r="M9" s="150">
        <v>7</v>
      </c>
      <c r="N9" s="108">
        <f t="shared" si="5"/>
        <v>7</v>
      </c>
      <c r="O9" s="93"/>
      <c r="P9" s="45"/>
    </row>
    <row r="10" spans="1:17" ht="12" customHeight="1" x14ac:dyDescent="0.2">
      <c r="A10" s="80" t="s">
        <v>81</v>
      </c>
      <c r="B10" s="99" t="s">
        <v>39</v>
      </c>
      <c r="C10" s="94">
        <v>1352</v>
      </c>
      <c r="D10" s="94">
        <v>42</v>
      </c>
      <c r="E10" s="94">
        <f t="shared" si="0"/>
        <v>24</v>
      </c>
      <c r="F10" s="100">
        <v>3.63</v>
      </c>
      <c r="G10" s="142">
        <f t="shared" si="1"/>
        <v>20</v>
      </c>
      <c r="H10" s="94">
        <v>260</v>
      </c>
      <c r="I10" s="142">
        <f t="shared" si="2"/>
        <v>7</v>
      </c>
      <c r="J10" s="94">
        <v>771</v>
      </c>
      <c r="K10" s="142">
        <f t="shared" si="3"/>
        <v>19</v>
      </c>
      <c r="L10" s="94">
        <f t="shared" si="4"/>
        <v>70</v>
      </c>
      <c r="M10" s="149">
        <v>8</v>
      </c>
      <c r="N10" s="94">
        <f t="shared" si="5"/>
        <v>8</v>
      </c>
      <c r="O10" s="93"/>
      <c r="P10" s="145"/>
    </row>
    <row r="11" spans="1:17" ht="12" customHeight="1" x14ac:dyDescent="0.2">
      <c r="A11" s="95" t="s">
        <v>266</v>
      </c>
      <c r="B11" s="96" t="s">
        <v>238</v>
      </c>
      <c r="C11" s="97">
        <v>2900</v>
      </c>
      <c r="D11" s="97">
        <v>40</v>
      </c>
      <c r="E11" s="94">
        <f t="shared" si="0"/>
        <v>26</v>
      </c>
      <c r="F11" s="98">
        <v>3.62</v>
      </c>
      <c r="G11" s="142">
        <f t="shared" si="1"/>
        <v>21</v>
      </c>
      <c r="H11" s="97">
        <v>126</v>
      </c>
      <c r="I11" s="142">
        <f t="shared" si="2"/>
        <v>16</v>
      </c>
      <c r="J11" s="97">
        <v>1083</v>
      </c>
      <c r="K11" s="142">
        <f t="shared" si="3"/>
        <v>8</v>
      </c>
      <c r="L11" s="97">
        <f t="shared" si="4"/>
        <v>71</v>
      </c>
      <c r="M11" s="149">
        <v>9</v>
      </c>
      <c r="N11" s="94">
        <f t="shared" si="5"/>
        <v>9</v>
      </c>
      <c r="O11" s="93"/>
      <c r="P11" s="145"/>
    </row>
    <row r="12" spans="1:17" ht="12" customHeight="1" x14ac:dyDescent="0.2">
      <c r="A12" s="80" t="s">
        <v>20</v>
      </c>
      <c r="B12" s="99" t="s">
        <v>21</v>
      </c>
      <c r="C12" s="94">
        <v>480</v>
      </c>
      <c r="D12" s="94">
        <v>43</v>
      </c>
      <c r="E12" s="94">
        <f t="shared" si="0"/>
        <v>23</v>
      </c>
      <c r="F12" s="100">
        <v>3.97</v>
      </c>
      <c r="G12" s="142">
        <f t="shared" si="1"/>
        <v>8</v>
      </c>
      <c r="H12" s="94">
        <v>90.21</v>
      </c>
      <c r="I12" s="142">
        <f t="shared" si="2"/>
        <v>26</v>
      </c>
      <c r="J12" s="94">
        <v>825</v>
      </c>
      <c r="K12" s="142">
        <f t="shared" si="3"/>
        <v>17</v>
      </c>
      <c r="L12" s="94">
        <f t="shared" si="4"/>
        <v>74</v>
      </c>
      <c r="M12" s="149">
        <v>10</v>
      </c>
      <c r="N12" s="94">
        <f t="shared" si="5"/>
        <v>10</v>
      </c>
      <c r="O12" s="93"/>
      <c r="P12" s="153"/>
    </row>
    <row r="13" spans="1:17" ht="12" customHeight="1" x14ac:dyDescent="0.2">
      <c r="A13" s="80" t="s">
        <v>19</v>
      </c>
      <c r="B13" s="99" t="s">
        <v>47</v>
      </c>
      <c r="C13" s="94">
        <v>1375</v>
      </c>
      <c r="D13" s="94">
        <v>66</v>
      </c>
      <c r="E13" s="94">
        <f t="shared" si="0"/>
        <v>8</v>
      </c>
      <c r="F13" s="100">
        <v>3.66</v>
      </c>
      <c r="G13" s="142">
        <f t="shared" si="1"/>
        <v>17</v>
      </c>
      <c r="H13" s="94">
        <v>97.16</v>
      </c>
      <c r="I13" s="142">
        <f t="shared" si="2"/>
        <v>23</v>
      </c>
      <c r="J13" s="94">
        <v>392.5</v>
      </c>
      <c r="K13" s="142">
        <f t="shared" si="3"/>
        <v>28</v>
      </c>
      <c r="L13" s="94">
        <f t="shared" si="4"/>
        <v>76</v>
      </c>
      <c r="M13" s="149">
        <v>11</v>
      </c>
      <c r="N13" s="94">
        <f t="shared" si="5"/>
        <v>11</v>
      </c>
      <c r="O13" s="93"/>
      <c r="P13" s="145"/>
    </row>
    <row r="14" spans="1:17" ht="12" customHeight="1" x14ac:dyDescent="0.2">
      <c r="A14" s="80" t="s">
        <v>94</v>
      </c>
      <c r="B14" s="99" t="s">
        <v>73</v>
      </c>
      <c r="C14" s="94">
        <v>2390</v>
      </c>
      <c r="D14" s="94">
        <v>19</v>
      </c>
      <c r="E14" s="94">
        <f t="shared" si="0"/>
        <v>46</v>
      </c>
      <c r="F14" s="100">
        <v>4.01</v>
      </c>
      <c r="G14" s="142">
        <f t="shared" si="1"/>
        <v>4</v>
      </c>
      <c r="H14" s="94">
        <v>268</v>
      </c>
      <c r="I14" s="142">
        <f t="shared" si="2"/>
        <v>3</v>
      </c>
      <c r="J14" s="94">
        <v>571</v>
      </c>
      <c r="K14" s="142">
        <f t="shared" si="3"/>
        <v>24</v>
      </c>
      <c r="L14" s="94">
        <f t="shared" si="4"/>
        <v>77</v>
      </c>
      <c r="M14" s="149">
        <v>12</v>
      </c>
      <c r="N14" s="94">
        <f t="shared" si="5"/>
        <v>12</v>
      </c>
      <c r="O14" s="93"/>
      <c r="P14" s="145"/>
    </row>
    <row r="15" spans="1:17" ht="12" customHeight="1" x14ac:dyDescent="0.2">
      <c r="A15" s="95" t="s">
        <v>267</v>
      </c>
      <c r="B15" s="96" t="s">
        <v>315</v>
      </c>
      <c r="C15" s="97">
        <v>1084</v>
      </c>
      <c r="D15" s="97">
        <v>69</v>
      </c>
      <c r="E15" s="94">
        <f t="shared" si="0"/>
        <v>6</v>
      </c>
      <c r="F15" s="98">
        <v>2.93</v>
      </c>
      <c r="G15" s="142">
        <f t="shared" si="1"/>
        <v>48</v>
      </c>
      <c r="H15" s="97">
        <v>194</v>
      </c>
      <c r="I15" s="142">
        <f t="shared" si="2"/>
        <v>11</v>
      </c>
      <c r="J15" s="97">
        <v>930</v>
      </c>
      <c r="K15" s="142">
        <f t="shared" si="3"/>
        <v>15</v>
      </c>
      <c r="L15" s="97">
        <f t="shared" si="4"/>
        <v>80</v>
      </c>
      <c r="M15" s="149">
        <v>13</v>
      </c>
      <c r="N15" s="94">
        <f t="shared" si="5"/>
        <v>13</v>
      </c>
      <c r="O15" s="93"/>
      <c r="P15" s="145"/>
    </row>
    <row r="16" spans="1:17" ht="12" customHeight="1" x14ac:dyDescent="0.2">
      <c r="A16" s="80" t="s">
        <v>24</v>
      </c>
      <c r="B16" s="99" t="s">
        <v>25</v>
      </c>
      <c r="C16" s="94">
        <v>423</v>
      </c>
      <c r="D16" s="94">
        <v>38</v>
      </c>
      <c r="E16" s="94">
        <f t="shared" si="0"/>
        <v>30</v>
      </c>
      <c r="F16" s="100">
        <v>3.66</v>
      </c>
      <c r="G16" s="142">
        <f t="shared" si="1"/>
        <v>17</v>
      </c>
      <c r="H16" s="94">
        <v>81.87</v>
      </c>
      <c r="I16" s="142">
        <f t="shared" si="2"/>
        <v>29</v>
      </c>
      <c r="J16" s="94">
        <v>1191</v>
      </c>
      <c r="K16" s="142">
        <f t="shared" si="3"/>
        <v>7</v>
      </c>
      <c r="L16" s="94">
        <f t="shared" si="4"/>
        <v>83</v>
      </c>
      <c r="M16" s="149">
        <v>14</v>
      </c>
      <c r="N16" s="94">
        <f t="shared" si="5"/>
        <v>14</v>
      </c>
      <c r="O16" s="93"/>
      <c r="P16" s="145"/>
    </row>
    <row r="17" spans="1:16" ht="12" customHeight="1" x14ac:dyDescent="0.2">
      <c r="A17" s="80" t="s">
        <v>11</v>
      </c>
      <c r="B17" s="99" t="s">
        <v>53</v>
      </c>
      <c r="C17" s="94">
        <v>1671</v>
      </c>
      <c r="D17" s="94">
        <v>66</v>
      </c>
      <c r="E17" s="94">
        <f t="shared" si="0"/>
        <v>8</v>
      </c>
      <c r="F17" s="100">
        <v>3.52</v>
      </c>
      <c r="G17" s="142">
        <f t="shared" si="1"/>
        <v>28</v>
      </c>
      <c r="H17" s="94">
        <v>130.81</v>
      </c>
      <c r="I17" s="142">
        <f t="shared" si="2"/>
        <v>15</v>
      </c>
      <c r="J17" s="94">
        <v>298</v>
      </c>
      <c r="K17" s="142">
        <f t="shared" si="3"/>
        <v>33</v>
      </c>
      <c r="L17" s="94">
        <f t="shared" si="4"/>
        <v>84</v>
      </c>
      <c r="M17" s="149">
        <v>15</v>
      </c>
      <c r="N17" s="94">
        <f t="shared" si="5"/>
        <v>15</v>
      </c>
      <c r="O17" s="93"/>
      <c r="P17" s="145"/>
    </row>
    <row r="18" spans="1:16" ht="12" customHeight="1" x14ac:dyDescent="0.2">
      <c r="A18" s="80" t="s">
        <v>98</v>
      </c>
      <c r="B18" s="99" t="s">
        <v>75</v>
      </c>
      <c r="C18" s="94">
        <v>409</v>
      </c>
      <c r="D18" s="94">
        <v>58</v>
      </c>
      <c r="E18" s="94">
        <f t="shared" si="0"/>
        <v>14</v>
      </c>
      <c r="F18" s="100">
        <v>3.61</v>
      </c>
      <c r="G18" s="142">
        <f t="shared" si="1"/>
        <v>22</v>
      </c>
      <c r="H18" s="94">
        <v>76</v>
      </c>
      <c r="I18" s="142">
        <f t="shared" si="2"/>
        <v>34</v>
      </c>
      <c r="J18" s="94">
        <v>881</v>
      </c>
      <c r="K18" s="142">
        <f t="shared" si="3"/>
        <v>16</v>
      </c>
      <c r="L18" s="94">
        <f t="shared" si="4"/>
        <v>86</v>
      </c>
      <c r="M18" s="149">
        <v>15</v>
      </c>
      <c r="N18" s="94">
        <f t="shared" si="5"/>
        <v>16</v>
      </c>
      <c r="O18" s="93"/>
      <c r="P18" s="145"/>
    </row>
    <row r="19" spans="1:16" ht="12" customHeight="1" x14ac:dyDescent="0.2">
      <c r="A19" s="80" t="s">
        <v>10</v>
      </c>
      <c r="B19" s="99" t="s">
        <v>155</v>
      </c>
      <c r="C19" s="94">
        <v>369</v>
      </c>
      <c r="D19" s="94">
        <v>52</v>
      </c>
      <c r="E19" s="94">
        <f t="shared" si="0"/>
        <v>17</v>
      </c>
      <c r="F19" s="100">
        <v>3.74</v>
      </c>
      <c r="G19" s="142">
        <f t="shared" si="1"/>
        <v>16</v>
      </c>
      <c r="H19" s="94">
        <v>34.409999999999997</v>
      </c>
      <c r="I19" s="142">
        <f t="shared" si="2"/>
        <v>44</v>
      </c>
      <c r="J19" s="94">
        <v>986.4</v>
      </c>
      <c r="K19" s="142">
        <f t="shared" si="3"/>
        <v>13</v>
      </c>
      <c r="L19" s="94">
        <f t="shared" si="4"/>
        <v>90</v>
      </c>
      <c r="M19" s="149">
        <v>17</v>
      </c>
      <c r="N19" s="94">
        <f t="shared" si="5"/>
        <v>17</v>
      </c>
      <c r="O19" s="93"/>
      <c r="P19" s="145"/>
    </row>
    <row r="20" spans="1:16" ht="12" customHeight="1" x14ac:dyDescent="0.2">
      <c r="A20" s="80" t="s">
        <v>51</v>
      </c>
      <c r="B20" s="99" t="s">
        <v>55</v>
      </c>
      <c r="C20" s="94">
        <v>1060</v>
      </c>
      <c r="D20" s="94">
        <v>34</v>
      </c>
      <c r="E20" s="94">
        <f t="shared" si="0"/>
        <v>33</v>
      </c>
      <c r="F20" s="100">
        <v>4.17</v>
      </c>
      <c r="G20" s="142">
        <f t="shared" si="1"/>
        <v>1</v>
      </c>
      <c r="H20" s="94">
        <v>106.65</v>
      </c>
      <c r="I20" s="142">
        <f t="shared" si="2"/>
        <v>21</v>
      </c>
      <c r="J20" s="94">
        <v>240</v>
      </c>
      <c r="K20" s="142">
        <f t="shared" si="3"/>
        <v>38</v>
      </c>
      <c r="L20" s="94">
        <f t="shared" si="4"/>
        <v>93</v>
      </c>
      <c r="M20" s="149">
        <v>18</v>
      </c>
      <c r="N20" s="94">
        <f t="shared" si="5"/>
        <v>18</v>
      </c>
      <c r="O20" s="93"/>
      <c r="P20" s="145"/>
    </row>
    <row r="21" spans="1:16" ht="12" customHeight="1" x14ac:dyDescent="0.2">
      <c r="A21" s="80" t="s">
        <v>82</v>
      </c>
      <c r="B21" s="99" t="s">
        <v>61</v>
      </c>
      <c r="C21" s="94">
        <v>5500</v>
      </c>
      <c r="D21" s="94">
        <v>45</v>
      </c>
      <c r="E21" s="94">
        <f t="shared" si="0"/>
        <v>22</v>
      </c>
      <c r="F21" s="100">
        <v>2.46</v>
      </c>
      <c r="G21" s="142">
        <f t="shared" si="1"/>
        <v>50</v>
      </c>
      <c r="H21" s="94">
        <v>216</v>
      </c>
      <c r="I21" s="142">
        <f t="shared" si="2"/>
        <v>10</v>
      </c>
      <c r="J21" s="94">
        <v>996</v>
      </c>
      <c r="K21" s="142">
        <f t="shared" si="3"/>
        <v>11</v>
      </c>
      <c r="L21" s="94">
        <f t="shared" si="4"/>
        <v>93</v>
      </c>
      <c r="M21" s="149">
        <v>19</v>
      </c>
      <c r="N21" s="94">
        <f t="shared" si="5"/>
        <v>18</v>
      </c>
      <c r="O21" s="93"/>
      <c r="P21" s="145"/>
    </row>
    <row r="22" spans="1:16" ht="12" customHeight="1" x14ac:dyDescent="0.2">
      <c r="A22" s="80" t="s">
        <v>7</v>
      </c>
      <c r="B22" s="99" t="s">
        <v>3</v>
      </c>
      <c r="C22" s="94">
        <v>2622</v>
      </c>
      <c r="D22" s="94">
        <v>46</v>
      </c>
      <c r="E22" s="94">
        <f t="shared" si="0"/>
        <v>20</v>
      </c>
      <c r="F22" s="100">
        <v>4.01</v>
      </c>
      <c r="G22" s="142">
        <f t="shared" si="1"/>
        <v>4</v>
      </c>
      <c r="H22" s="94">
        <v>92.53</v>
      </c>
      <c r="I22" s="142">
        <f t="shared" si="2"/>
        <v>25</v>
      </c>
      <c r="J22" s="94">
        <v>156</v>
      </c>
      <c r="K22" s="142">
        <f t="shared" si="3"/>
        <v>45</v>
      </c>
      <c r="L22" s="94">
        <f t="shared" si="4"/>
        <v>94</v>
      </c>
      <c r="M22" s="149">
        <v>19</v>
      </c>
      <c r="N22" s="94">
        <f t="shared" si="5"/>
        <v>20</v>
      </c>
      <c r="O22" s="93"/>
      <c r="P22" s="45"/>
    </row>
    <row r="23" spans="1:16" ht="12" customHeight="1" x14ac:dyDescent="0.2">
      <c r="A23" s="80" t="s">
        <v>69</v>
      </c>
      <c r="B23" s="99" t="s">
        <v>47</v>
      </c>
      <c r="C23" s="94">
        <v>1390</v>
      </c>
      <c r="D23" s="94">
        <v>60</v>
      </c>
      <c r="E23" s="94">
        <f t="shared" si="0"/>
        <v>13</v>
      </c>
      <c r="F23" s="100">
        <v>3.25</v>
      </c>
      <c r="G23" s="142">
        <f t="shared" si="1"/>
        <v>39</v>
      </c>
      <c r="H23" s="94">
        <v>131</v>
      </c>
      <c r="I23" s="142">
        <f t="shared" si="2"/>
        <v>14</v>
      </c>
      <c r="J23" s="94">
        <v>360</v>
      </c>
      <c r="K23" s="142">
        <f t="shared" si="3"/>
        <v>29</v>
      </c>
      <c r="L23" s="94">
        <f t="shared" si="4"/>
        <v>95</v>
      </c>
      <c r="M23" s="149">
        <v>21</v>
      </c>
      <c r="N23" s="94">
        <f t="shared" si="5"/>
        <v>21</v>
      </c>
      <c r="O23" s="93"/>
      <c r="P23" s="145"/>
    </row>
    <row r="24" spans="1:16" ht="12" customHeight="1" x14ac:dyDescent="0.2">
      <c r="A24" s="106" t="s">
        <v>10</v>
      </c>
      <c r="B24" s="107" t="s">
        <v>314</v>
      </c>
      <c r="C24" s="108">
        <v>1064</v>
      </c>
      <c r="D24" s="108">
        <v>42</v>
      </c>
      <c r="E24" s="108">
        <f t="shared" si="0"/>
        <v>24</v>
      </c>
      <c r="F24" s="109">
        <v>3.99</v>
      </c>
      <c r="G24" s="147">
        <f t="shared" si="1"/>
        <v>6</v>
      </c>
      <c r="H24" s="108">
        <v>34.020000000000003</v>
      </c>
      <c r="I24" s="147">
        <f t="shared" si="2"/>
        <v>45</v>
      </c>
      <c r="J24" s="108">
        <v>679</v>
      </c>
      <c r="K24" s="147">
        <f t="shared" si="3"/>
        <v>21</v>
      </c>
      <c r="L24" s="108">
        <f t="shared" si="4"/>
        <v>96</v>
      </c>
      <c r="M24" s="150">
        <v>21</v>
      </c>
      <c r="N24" s="108">
        <f t="shared" si="5"/>
        <v>22</v>
      </c>
      <c r="O24" s="93"/>
      <c r="P24" s="145"/>
    </row>
    <row r="25" spans="1:16" ht="12" customHeight="1" x14ac:dyDescent="0.2">
      <c r="A25" s="95" t="s">
        <v>272</v>
      </c>
      <c r="B25" s="96" t="s">
        <v>273</v>
      </c>
      <c r="C25" s="97">
        <v>938</v>
      </c>
      <c r="D25" s="97">
        <v>61</v>
      </c>
      <c r="E25" s="94">
        <f t="shared" si="0"/>
        <v>12</v>
      </c>
      <c r="F25" s="98">
        <v>3.16</v>
      </c>
      <c r="G25" s="142">
        <f t="shared" si="1"/>
        <v>41</v>
      </c>
      <c r="H25" s="97">
        <v>230</v>
      </c>
      <c r="I25" s="142">
        <f t="shared" si="2"/>
        <v>8</v>
      </c>
      <c r="J25" s="97">
        <v>284</v>
      </c>
      <c r="K25" s="142">
        <f t="shared" si="3"/>
        <v>36</v>
      </c>
      <c r="L25" s="97">
        <f t="shared" si="4"/>
        <v>97</v>
      </c>
      <c r="M25" s="149">
        <v>23</v>
      </c>
      <c r="N25" s="94">
        <f t="shared" si="5"/>
        <v>23</v>
      </c>
      <c r="O25" s="93"/>
      <c r="P25" s="151"/>
    </row>
    <row r="26" spans="1:16" ht="12" customHeight="1" x14ac:dyDescent="0.2">
      <c r="A26" s="106" t="s">
        <v>86</v>
      </c>
      <c r="B26" s="107" t="s">
        <v>64</v>
      </c>
      <c r="C26" s="108">
        <v>1010</v>
      </c>
      <c r="D26" s="108">
        <v>22</v>
      </c>
      <c r="E26" s="108">
        <f t="shared" si="0"/>
        <v>43</v>
      </c>
      <c r="F26" s="109">
        <v>3.92</v>
      </c>
      <c r="G26" s="147">
        <f t="shared" si="1"/>
        <v>10</v>
      </c>
      <c r="H26" s="108">
        <v>268</v>
      </c>
      <c r="I26" s="147">
        <f t="shared" si="2"/>
        <v>3</v>
      </c>
      <c r="J26" s="108">
        <v>172</v>
      </c>
      <c r="K26" s="147">
        <f t="shared" si="3"/>
        <v>42</v>
      </c>
      <c r="L26" s="108">
        <f t="shared" si="4"/>
        <v>98</v>
      </c>
      <c r="M26" s="150">
        <v>24</v>
      </c>
      <c r="N26" s="108">
        <f t="shared" si="5"/>
        <v>24</v>
      </c>
      <c r="O26" s="93"/>
      <c r="P26" s="145"/>
    </row>
    <row r="27" spans="1:16" ht="12" customHeight="1" x14ac:dyDescent="0.2">
      <c r="A27" s="80" t="s">
        <v>17</v>
      </c>
      <c r="B27" s="99" t="s">
        <v>40</v>
      </c>
      <c r="C27" s="94">
        <v>529</v>
      </c>
      <c r="D27" s="94">
        <v>75</v>
      </c>
      <c r="E27" s="94">
        <f t="shared" si="0"/>
        <v>4</v>
      </c>
      <c r="F27" s="100">
        <v>1.5</v>
      </c>
      <c r="G27" s="142">
        <f t="shared" si="1"/>
        <v>54</v>
      </c>
      <c r="H27" s="94">
        <v>145.74</v>
      </c>
      <c r="I27" s="142">
        <f t="shared" si="2"/>
        <v>13</v>
      </c>
      <c r="J27" s="94">
        <v>327.60000000000002</v>
      </c>
      <c r="K27" s="142">
        <f t="shared" si="3"/>
        <v>30</v>
      </c>
      <c r="L27" s="94">
        <f t="shared" si="4"/>
        <v>101</v>
      </c>
      <c r="M27" s="149">
        <v>25</v>
      </c>
      <c r="N27" s="94">
        <f t="shared" si="5"/>
        <v>25</v>
      </c>
      <c r="O27" s="93"/>
      <c r="P27" s="145"/>
    </row>
    <row r="28" spans="1:16" ht="12" customHeight="1" x14ac:dyDescent="0.2">
      <c r="A28" s="80" t="s">
        <v>87</v>
      </c>
      <c r="B28" s="99" t="s">
        <v>47</v>
      </c>
      <c r="C28" s="94">
        <v>1400</v>
      </c>
      <c r="D28" s="94">
        <v>55</v>
      </c>
      <c r="E28" s="94">
        <f t="shared" si="0"/>
        <v>16</v>
      </c>
      <c r="F28" s="100">
        <v>3.34</v>
      </c>
      <c r="G28" s="142">
        <f t="shared" si="1"/>
        <v>35</v>
      </c>
      <c r="H28" s="94">
        <v>90</v>
      </c>
      <c r="I28" s="142">
        <f t="shared" si="2"/>
        <v>27</v>
      </c>
      <c r="J28" s="94">
        <v>539</v>
      </c>
      <c r="K28" s="142">
        <f t="shared" si="3"/>
        <v>25</v>
      </c>
      <c r="L28" s="94">
        <f t="shared" si="4"/>
        <v>103</v>
      </c>
      <c r="M28" s="149">
        <v>26</v>
      </c>
      <c r="N28" s="94">
        <f t="shared" si="5"/>
        <v>26</v>
      </c>
      <c r="O28" s="93"/>
      <c r="P28" s="153"/>
    </row>
    <row r="29" spans="1:16" ht="12" customHeight="1" x14ac:dyDescent="0.2">
      <c r="A29" s="80" t="s">
        <v>84</v>
      </c>
      <c r="B29" s="99" t="s">
        <v>46</v>
      </c>
      <c r="C29" s="94">
        <v>1150</v>
      </c>
      <c r="D29" s="94">
        <v>77</v>
      </c>
      <c r="E29" s="94">
        <f t="shared" si="0"/>
        <v>3</v>
      </c>
      <c r="F29" s="100">
        <v>2.33</v>
      </c>
      <c r="G29" s="142">
        <f t="shared" si="1"/>
        <v>52</v>
      </c>
      <c r="H29" s="94">
        <v>121</v>
      </c>
      <c r="I29" s="142">
        <f t="shared" si="2"/>
        <v>17</v>
      </c>
      <c r="J29" s="94">
        <v>301</v>
      </c>
      <c r="K29" s="142">
        <f t="shared" si="3"/>
        <v>32</v>
      </c>
      <c r="L29" s="94">
        <f t="shared" si="4"/>
        <v>104</v>
      </c>
      <c r="M29" s="149">
        <v>27</v>
      </c>
      <c r="N29" s="94">
        <f t="shared" si="5"/>
        <v>27</v>
      </c>
      <c r="O29" s="93"/>
      <c r="P29" s="145"/>
    </row>
    <row r="30" spans="1:16" ht="12" customHeight="1" x14ac:dyDescent="0.2">
      <c r="A30" s="80" t="s">
        <v>150</v>
      </c>
      <c r="B30" s="99" t="s">
        <v>151</v>
      </c>
      <c r="C30" s="94">
        <v>1890</v>
      </c>
      <c r="D30" s="94">
        <v>56</v>
      </c>
      <c r="E30" s="94">
        <f t="shared" si="0"/>
        <v>15</v>
      </c>
      <c r="F30" s="100">
        <v>2.91</v>
      </c>
      <c r="G30" s="142">
        <f t="shared" si="1"/>
        <v>49</v>
      </c>
      <c r="H30" s="94">
        <v>265</v>
      </c>
      <c r="I30" s="142">
        <f t="shared" si="2"/>
        <v>6</v>
      </c>
      <c r="J30" s="94">
        <v>282</v>
      </c>
      <c r="K30" s="142">
        <f t="shared" si="3"/>
        <v>37</v>
      </c>
      <c r="L30" s="94">
        <f t="shared" si="4"/>
        <v>107</v>
      </c>
      <c r="M30" s="149">
        <v>28</v>
      </c>
      <c r="N30" s="94">
        <f t="shared" si="5"/>
        <v>28</v>
      </c>
      <c r="O30" s="93"/>
      <c r="P30" s="145"/>
    </row>
    <row r="31" spans="1:16" ht="12" customHeight="1" x14ac:dyDescent="0.2">
      <c r="A31" s="123" t="s">
        <v>309</v>
      </c>
      <c r="B31" s="124" t="s">
        <v>310</v>
      </c>
      <c r="C31" s="122">
        <v>2150</v>
      </c>
      <c r="D31" s="122">
        <v>66</v>
      </c>
      <c r="E31" s="116">
        <f t="shared" si="0"/>
        <v>8</v>
      </c>
      <c r="F31" s="125">
        <v>2.99</v>
      </c>
      <c r="G31" s="148">
        <f t="shared" si="1"/>
        <v>46</v>
      </c>
      <c r="H31" s="122">
        <v>113</v>
      </c>
      <c r="I31" s="148">
        <f t="shared" si="2"/>
        <v>19</v>
      </c>
      <c r="J31" s="122">
        <v>285</v>
      </c>
      <c r="K31" s="148">
        <f t="shared" si="3"/>
        <v>35</v>
      </c>
      <c r="L31" s="122">
        <f t="shared" si="4"/>
        <v>108</v>
      </c>
      <c r="M31" s="152" t="s">
        <v>316</v>
      </c>
      <c r="N31" s="116">
        <f t="shared" si="5"/>
        <v>29</v>
      </c>
      <c r="O31" s="93"/>
      <c r="P31" s="45"/>
    </row>
    <row r="32" spans="1:16" ht="12" customHeight="1" x14ac:dyDescent="0.2">
      <c r="A32" s="128" t="s">
        <v>304</v>
      </c>
      <c r="B32" s="129" t="s">
        <v>305</v>
      </c>
      <c r="C32" s="130">
        <v>1320</v>
      </c>
      <c r="D32" s="130">
        <v>24</v>
      </c>
      <c r="E32" s="94">
        <f t="shared" si="0"/>
        <v>40</v>
      </c>
      <c r="F32" s="131">
        <v>3.89</v>
      </c>
      <c r="G32" s="142">
        <f t="shared" si="1"/>
        <v>12</v>
      </c>
      <c r="H32" s="130">
        <v>73</v>
      </c>
      <c r="I32" s="142">
        <f t="shared" si="2"/>
        <v>35</v>
      </c>
      <c r="J32" s="130">
        <v>662</v>
      </c>
      <c r="K32" s="142">
        <f t="shared" si="3"/>
        <v>22</v>
      </c>
      <c r="L32" s="132">
        <f t="shared" si="4"/>
        <v>109</v>
      </c>
      <c r="M32" s="149">
        <v>29</v>
      </c>
      <c r="N32" s="94">
        <f t="shared" si="5"/>
        <v>30</v>
      </c>
      <c r="O32" s="93"/>
      <c r="P32" s="145"/>
    </row>
    <row r="33" spans="1:17" ht="12" customHeight="1" x14ac:dyDescent="0.2">
      <c r="A33" s="128" t="s">
        <v>99</v>
      </c>
      <c r="B33" s="129" t="s">
        <v>78</v>
      </c>
      <c r="C33" s="130">
        <v>1184</v>
      </c>
      <c r="D33" s="130">
        <v>66</v>
      </c>
      <c r="E33" s="94">
        <f t="shared" si="0"/>
        <v>8</v>
      </c>
      <c r="F33" s="131">
        <v>1.98</v>
      </c>
      <c r="G33" s="142">
        <f t="shared" si="1"/>
        <v>53</v>
      </c>
      <c r="H33" s="130">
        <v>113</v>
      </c>
      <c r="I33" s="142">
        <f t="shared" si="2"/>
        <v>19</v>
      </c>
      <c r="J33" s="130">
        <v>302</v>
      </c>
      <c r="K33" s="142">
        <f t="shared" si="3"/>
        <v>31</v>
      </c>
      <c r="L33" s="130">
        <f t="shared" si="4"/>
        <v>111</v>
      </c>
      <c r="M33" s="149">
        <v>30</v>
      </c>
      <c r="N33" s="94">
        <f t="shared" si="5"/>
        <v>31</v>
      </c>
      <c r="O33" s="93"/>
      <c r="P33" s="105"/>
    </row>
    <row r="34" spans="1:17" ht="12" customHeight="1" x14ac:dyDescent="0.2">
      <c r="A34" s="133" t="s">
        <v>281</v>
      </c>
      <c r="B34" s="134" t="s">
        <v>302</v>
      </c>
      <c r="C34" s="132">
        <v>240</v>
      </c>
      <c r="D34" s="132">
        <v>46</v>
      </c>
      <c r="E34" s="94">
        <f t="shared" si="0"/>
        <v>20</v>
      </c>
      <c r="F34" s="135">
        <v>3.12</v>
      </c>
      <c r="G34" s="142">
        <f t="shared" si="1"/>
        <v>42</v>
      </c>
      <c r="H34" s="132">
        <v>79</v>
      </c>
      <c r="I34" s="142">
        <f t="shared" si="2"/>
        <v>31</v>
      </c>
      <c r="J34" s="132">
        <v>597</v>
      </c>
      <c r="K34" s="142">
        <f t="shared" si="3"/>
        <v>23</v>
      </c>
      <c r="L34" s="132">
        <f t="shared" si="4"/>
        <v>116</v>
      </c>
      <c r="M34" s="149">
        <v>31</v>
      </c>
      <c r="N34" s="94">
        <f t="shared" si="5"/>
        <v>32</v>
      </c>
      <c r="O34" s="93"/>
      <c r="P34" s="151"/>
      <c r="Q34" s="81"/>
    </row>
    <row r="35" spans="1:17" ht="12" customHeight="1" x14ac:dyDescent="0.2">
      <c r="A35" s="133" t="s">
        <v>263</v>
      </c>
      <c r="B35" s="134" t="s">
        <v>241</v>
      </c>
      <c r="C35" s="132">
        <v>2638</v>
      </c>
      <c r="D35" s="132">
        <v>39</v>
      </c>
      <c r="E35" s="94">
        <f t="shared" ref="E35:E56" si="6">RANK(D35,D$3:D$57)</f>
        <v>29</v>
      </c>
      <c r="F35" s="135">
        <v>3.92</v>
      </c>
      <c r="G35" s="142">
        <f t="shared" ref="G35:G56" si="7">RANK(ROUND(F35,2),F$3:F$57)</f>
        <v>10</v>
      </c>
      <c r="H35" s="132">
        <v>68</v>
      </c>
      <c r="I35" s="142">
        <f t="shared" ref="I35:I56" si="8">RANK(H35,H$3:H$57)</f>
        <v>37</v>
      </c>
      <c r="J35" s="132">
        <v>207</v>
      </c>
      <c r="K35" s="142">
        <f t="shared" ref="K35:K56" si="9">RANK(J35,J$3:J$57)</f>
        <v>41</v>
      </c>
      <c r="L35" s="132">
        <f t="shared" ref="L35:L56" si="10">E35+G35+I35+K35</f>
        <v>117</v>
      </c>
      <c r="M35" s="149">
        <v>31</v>
      </c>
      <c r="N35" s="94">
        <f t="shared" ref="N35:N56" si="11">RANK(L35,L$3:L$57,1)</f>
        <v>33</v>
      </c>
      <c r="O35" s="93"/>
      <c r="P35" s="45"/>
    </row>
    <row r="36" spans="1:17" ht="12" customHeight="1" x14ac:dyDescent="0.2">
      <c r="A36" s="128" t="s">
        <v>93</v>
      </c>
      <c r="B36" s="129" t="s">
        <v>72</v>
      </c>
      <c r="C36" s="130">
        <v>2332</v>
      </c>
      <c r="D36" s="130">
        <v>15</v>
      </c>
      <c r="E36" s="94">
        <f t="shared" si="6"/>
        <v>47</v>
      </c>
      <c r="F36" s="131">
        <v>3.61</v>
      </c>
      <c r="G36" s="142">
        <f t="shared" si="7"/>
        <v>22</v>
      </c>
      <c r="H36" s="130">
        <v>48</v>
      </c>
      <c r="I36" s="142">
        <f t="shared" si="8"/>
        <v>42</v>
      </c>
      <c r="J36" s="130">
        <v>987</v>
      </c>
      <c r="K36" s="142">
        <f t="shared" si="9"/>
        <v>12</v>
      </c>
      <c r="L36" s="130">
        <f t="shared" si="10"/>
        <v>123</v>
      </c>
      <c r="M36" s="149">
        <v>33</v>
      </c>
      <c r="N36" s="94">
        <f t="shared" si="11"/>
        <v>34</v>
      </c>
      <c r="O36" s="93"/>
      <c r="P36" s="145"/>
    </row>
    <row r="37" spans="1:17" ht="12" customHeight="1" x14ac:dyDescent="0.2">
      <c r="A37" s="128" t="s">
        <v>88</v>
      </c>
      <c r="B37" s="129" t="s">
        <v>62</v>
      </c>
      <c r="C37" s="130">
        <v>2300</v>
      </c>
      <c r="D37" s="130">
        <v>37</v>
      </c>
      <c r="E37" s="94">
        <f t="shared" si="6"/>
        <v>31</v>
      </c>
      <c r="F37" s="131">
        <v>3.65</v>
      </c>
      <c r="G37" s="142">
        <f t="shared" si="7"/>
        <v>19</v>
      </c>
      <c r="H37" s="130">
        <v>18</v>
      </c>
      <c r="I37" s="142">
        <f t="shared" si="8"/>
        <v>49</v>
      </c>
      <c r="J37" s="130">
        <v>481</v>
      </c>
      <c r="K37" s="142">
        <f t="shared" si="9"/>
        <v>26</v>
      </c>
      <c r="L37" s="130">
        <f t="shared" si="10"/>
        <v>125</v>
      </c>
      <c r="M37" s="149">
        <v>34</v>
      </c>
      <c r="N37" s="94">
        <f t="shared" si="11"/>
        <v>35</v>
      </c>
      <c r="O37" s="93"/>
      <c r="P37" s="145"/>
    </row>
    <row r="38" spans="1:17" ht="12" customHeight="1" x14ac:dyDescent="0.2">
      <c r="A38" s="128" t="s">
        <v>92</v>
      </c>
      <c r="B38" s="129" t="s">
        <v>71</v>
      </c>
      <c r="C38" s="130">
        <v>1353</v>
      </c>
      <c r="D38" s="130">
        <v>11</v>
      </c>
      <c r="E38" s="94">
        <f t="shared" si="6"/>
        <v>53</v>
      </c>
      <c r="F38" s="131">
        <v>3.44</v>
      </c>
      <c r="G38" s="142">
        <f t="shared" si="7"/>
        <v>33</v>
      </c>
      <c r="H38" s="130">
        <v>48</v>
      </c>
      <c r="I38" s="142">
        <f t="shared" si="8"/>
        <v>42</v>
      </c>
      <c r="J38" s="130">
        <v>5400</v>
      </c>
      <c r="K38" s="142">
        <f t="shared" si="9"/>
        <v>1</v>
      </c>
      <c r="L38" s="130">
        <f t="shared" si="10"/>
        <v>129</v>
      </c>
      <c r="M38" s="149">
        <v>35</v>
      </c>
      <c r="N38" s="94">
        <f t="shared" si="11"/>
        <v>36</v>
      </c>
      <c r="O38" s="93"/>
      <c r="P38" s="145"/>
    </row>
    <row r="39" spans="1:17" ht="12" customHeight="1" x14ac:dyDescent="0.2">
      <c r="A39" s="128" t="s">
        <v>9</v>
      </c>
      <c r="B39" s="129" t="s">
        <v>58</v>
      </c>
      <c r="C39" s="130">
        <v>878</v>
      </c>
      <c r="D39" s="130">
        <v>31</v>
      </c>
      <c r="E39" s="94">
        <f t="shared" si="6"/>
        <v>37</v>
      </c>
      <c r="F39" s="131">
        <v>3.48</v>
      </c>
      <c r="G39" s="142">
        <f t="shared" si="7"/>
        <v>30</v>
      </c>
      <c r="H39" s="130">
        <v>93.98</v>
      </c>
      <c r="I39" s="142">
        <f t="shared" si="8"/>
        <v>24</v>
      </c>
      <c r="J39" s="130">
        <v>235</v>
      </c>
      <c r="K39" s="142">
        <f t="shared" si="9"/>
        <v>39</v>
      </c>
      <c r="L39" s="130">
        <f t="shared" si="10"/>
        <v>130</v>
      </c>
      <c r="M39" s="149">
        <v>35</v>
      </c>
      <c r="N39" s="94">
        <f t="shared" si="11"/>
        <v>37</v>
      </c>
      <c r="O39" s="93"/>
      <c r="P39" s="145"/>
    </row>
    <row r="40" spans="1:17" ht="12" customHeight="1" x14ac:dyDescent="0.2">
      <c r="A40" s="133" t="s">
        <v>282</v>
      </c>
      <c r="B40" s="134" t="s">
        <v>300</v>
      </c>
      <c r="C40" s="132">
        <v>5150</v>
      </c>
      <c r="D40" s="132">
        <v>20</v>
      </c>
      <c r="E40" s="94">
        <f t="shared" si="6"/>
        <v>44</v>
      </c>
      <c r="F40" s="135">
        <v>3.49</v>
      </c>
      <c r="G40" s="142">
        <f t="shared" si="7"/>
        <v>29</v>
      </c>
      <c r="H40" s="132">
        <v>28</v>
      </c>
      <c r="I40" s="142">
        <f t="shared" si="8"/>
        <v>47</v>
      </c>
      <c r="J40" s="132">
        <v>1029</v>
      </c>
      <c r="K40" s="142">
        <f t="shared" si="9"/>
        <v>10</v>
      </c>
      <c r="L40" s="132">
        <f t="shared" si="10"/>
        <v>130</v>
      </c>
      <c r="M40" s="149">
        <v>37</v>
      </c>
      <c r="N40" s="94">
        <f t="shared" si="11"/>
        <v>37</v>
      </c>
      <c r="O40" s="93"/>
      <c r="P40" s="145"/>
    </row>
    <row r="41" spans="1:17" ht="12" customHeight="1" x14ac:dyDescent="0.2">
      <c r="A41" s="128" t="s">
        <v>81</v>
      </c>
      <c r="B41" s="129" t="s">
        <v>43</v>
      </c>
      <c r="C41" s="130">
        <v>1817</v>
      </c>
      <c r="D41" s="130">
        <v>28</v>
      </c>
      <c r="E41" s="94">
        <f t="shared" si="6"/>
        <v>38</v>
      </c>
      <c r="F41" s="131">
        <v>3.56</v>
      </c>
      <c r="G41" s="142">
        <f t="shared" si="7"/>
        <v>27</v>
      </c>
      <c r="H41" s="130">
        <v>118</v>
      </c>
      <c r="I41" s="142">
        <f t="shared" si="8"/>
        <v>18</v>
      </c>
      <c r="J41" s="130">
        <v>122</v>
      </c>
      <c r="K41" s="142">
        <f t="shared" si="9"/>
        <v>48</v>
      </c>
      <c r="L41" s="130">
        <f t="shared" si="10"/>
        <v>131</v>
      </c>
      <c r="M41" s="149">
        <v>38</v>
      </c>
      <c r="N41" s="94">
        <f t="shared" si="11"/>
        <v>39</v>
      </c>
      <c r="O41" s="93"/>
      <c r="P41" s="145"/>
    </row>
    <row r="42" spans="1:17" ht="12" customHeight="1" x14ac:dyDescent="0.2">
      <c r="A42" s="133" t="s">
        <v>264</v>
      </c>
      <c r="B42" s="134" t="s">
        <v>243</v>
      </c>
      <c r="C42" s="132">
        <v>148</v>
      </c>
      <c r="D42" s="132">
        <v>40</v>
      </c>
      <c r="E42" s="94">
        <f t="shared" si="6"/>
        <v>26</v>
      </c>
      <c r="F42" s="135">
        <v>2.38</v>
      </c>
      <c r="G42" s="142">
        <f t="shared" si="7"/>
        <v>51</v>
      </c>
      <c r="H42" s="132">
        <v>49</v>
      </c>
      <c r="I42" s="142">
        <f t="shared" si="8"/>
        <v>41</v>
      </c>
      <c r="J42" s="132">
        <v>943</v>
      </c>
      <c r="K42" s="142">
        <f t="shared" si="9"/>
        <v>14</v>
      </c>
      <c r="L42" s="132">
        <f t="shared" si="10"/>
        <v>132</v>
      </c>
      <c r="M42" s="149">
        <v>38</v>
      </c>
      <c r="N42" s="94">
        <f t="shared" si="11"/>
        <v>40</v>
      </c>
      <c r="O42" s="93"/>
      <c r="P42" s="145"/>
    </row>
    <row r="43" spans="1:17" ht="12" customHeight="1" x14ac:dyDescent="0.2">
      <c r="A43" s="128" t="s">
        <v>22</v>
      </c>
      <c r="B43" s="129" t="s">
        <v>23</v>
      </c>
      <c r="C43" s="130">
        <v>4775</v>
      </c>
      <c r="D43" s="130">
        <v>40</v>
      </c>
      <c r="E43" s="94">
        <f t="shared" si="6"/>
        <v>26</v>
      </c>
      <c r="F43" s="131">
        <v>4.0599999999999996</v>
      </c>
      <c r="G43" s="142">
        <f t="shared" si="7"/>
        <v>3</v>
      </c>
      <c r="H43" s="130">
        <v>0</v>
      </c>
      <c r="I43" s="142">
        <f t="shared" si="8"/>
        <v>51</v>
      </c>
      <c r="J43" s="130">
        <v>69</v>
      </c>
      <c r="K43" s="142">
        <f t="shared" si="9"/>
        <v>52</v>
      </c>
      <c r="L43" s="130">
        <f t="shared" si="10"/>
        <v>132</v>
      </c>
      <c r="M43" s="149">
        <v>38</v>
      </c>
      <c r="N43" s="94">
        <f t="shared" si="11"/>
        <v>40</v>
      </c>
      <c r="O43" s="93"/>
      <c r="P43" s="145"/>
    </row>
    <row r="44" spans="1:17" ht="12" customHeight="1" x14ac:dyDescent="0.2">
      <c r="A44" s="106" t="s">
        <v>90</v>
      </c>
      <c r="B44" s="107" t="s">
        <v>49</v>
      </c>
      <c r="C44" s="108">
        <v>624</v>
      </c>
      <c r="D44" s="108">
        <v>34</v>
      </c>
      <c r="E44" s="108">
        <f t="shared" si="6"/>
        <v>33</v>
      </c>
      <c r="F44" s="109">
        <v>3.339</v>
      </c>
      <c r="G44" s="147">
        <f t="shared" si="7"/>
        <v>35</v>
      </c>
      <c r="H44" s="108">
        <v>77</v>
      </c>
      <c r="I44" s="147">
        <f t="shared" si="8"/>
        <v>33</v>
      </c>
      <c r="J44" s="108">
        <v>297</v>
      </c>
      <c r="K44" s="147">
        <f t="shared" si="9"/>
        <v>34</v>
      </c>
      <c r="L44" s="108">
        <f t="shared" si="10"/>
        <v>135</v>
      </c>
      <c r="M44" s="150">
        <v>41</v>
      </c>
      <c r="N44" s="108">
        <f t="shared" si="11"/>
        <v>42</v>
      </c>
      <c r="O44" s="93"/>
      <c r="P44" s="145"/>
    </row>
    <row r="45" spans="1:17" ht="12" customHeight="1" x14ac:dyDescent="0.2">
      <c r="A45" s="133" t="s">
        <v>268</v>
      </c>
      <c r="B45" s="134" t="s">
        <v>271</v>
      </c>
      <c r="C45" s="132">
        <v>1524</v>
      </c>
      <c r="D45" s="132">
        <v>15</v>
      </c>
      <c r="E45" s="94">
        <f t="shared" si="6"/>
        <v>47</v>
      </c>
      <c r="F45" s="135">
        <v>3.95</v>
      </c>
      <c r="G45" s="142">
        <f t="shared" si="7"/>
        <v>9</v>
      </c>
      <c r="H45" s="132">
        <v>69</v>
      </c>
      <c r="I45" s="142">
        <f t="shared" si="8"/>
        <v>36</v>
      </c>
      <c r="J45" s="132">
        <v>152</v>
      </c>
      <c r="K45" s="142">
        <f t="shared" si="9"/>
        <v>46</v>
      </c>
      <c r="L45" s="132">
        <f t="shared" si="10"/>
        <v>138</v>
      </c>
      <c r="M45" s="149">
        <v>42</v>
      </c>
      <c r="N45" s="94">
        <f t="shared" si="11"/>
        <v>43</v>
      </c>
      <c r="O45" s="93"/>
      <c r="P45" s="145"/>
    </row>
    <row r="46" spans="1:17" ht="12" customHeight="1" x14ac:dyDescent="0.2">
      <c r="A46" s="128" t="s">
        <v>91</v>
      </c>
      <c r="B46" s="129" t="s">
        <v>38</v>
      </c>
      <c r="C46" s="130">
        <v>1815</v>
      </c>
      <c r="D46" s="130">
        <v>35</v>
      </c>
      <c r="E46" s="94">
        <f t="shared" si="6"/>
        <v>32</v>
      </c>
      <c r="F46" s="131">
        <v>3.34</v>
      </c>
      <c r="G46" s="142">
        <f t="shared" si="7"/>
        <v>35</v>
      </c>
      <c r="H46" s="130">
        <v>58</v>
      </c>
      <c r="I46" s="142">
        <f t="shared" si="8"/>
        <v>38</v>
      </c>
      <c r="J46" s="130">
        <v>234</v>
      </c>
      <c r="K46" s="142">
        <f t="shared" si="9"/>
        <v>40</v>
      </c>
      <c r="L46" s="130">
        <f t="shared" si="10"/>
        <v>145</v>
      </c>
      <c r="M46" s="149">
        <v>43</v>
      </c>
      <c r="N46" s="94">
        <f t="shared" si="11"/>
        <v>44</v>
      </c>
      <c r="O46" s="93"/>
      <c r="P46" s="145"/>
    </row>
    <row r="47" spans="1:17" ht="12" customHeight="1" x14ac:dyDescent="0.2">
      <c r="A47" s="133" t="s">
        <v>279</v>
      </c>
      <c r="B47" s="134" t="s">
        <v>280</v>
      </c>
      <c r="C47" s="132">
        <v>1350</v>
      </c>
      <c r="D47" s="132">
        <v>7</v>
      </c>
      <c r="E47" s="94">
        <f t="shared" si="6"/>
        <v>54</v>
      </c>
      <c r="F47" s="135">
        <v>3.04</v>
      </c>
      <c r="G47" s="142">
        <f t="shared" si="7"/>
        <v>44</v>
      </c>
      <c r="H47" s="132">
        <v>80</v>
      </c>
      <c r="I47" s="142">
        <f t="shared" si="8"/>
        <v>30</v>
      </c>
      <c r="J47" s="132">
        <v>792</v>
      </c>
      <c r="K47" s="142">
        <f t="shared" si="9"/>
        <v>18</v>
      </c>
      <c r="L47" s="132">
        <f t="shared" si="10"/>
        <v>146</v>
      </c>
      <c r="M47" s="149">
        <v>44</v>
      </c>
      <c r="N47" s="94">
        <f t="shared" si="11"/>
        <v>45</v>
      </c>
      <c r="O47" s="93"/>
      <c r="P47" s="145"/>
    </row>
    <row r="48" spans="1:17" x14ac:dyDescent="0.2">
      <c r="A48" s="133" t="s">
        <v>269</v>
      </c>
      <c r="B48" s="134" t="s">
        <v>255</v>
      </c>
      <c r="C48" s="132">
        <v>260</v>
      </c>
      <c r="D48" s="132">
        <v>12</v>
      </c>
      <c r="E48" s="94">
        <f t="shared" si="6"/>
        <v>49</v>
      </c>
      <c r="F48" s="135">
        <v>3.06</v>
      </c>
      <c r="G48" s="142">
        <f t="shared" si="7"/>
        <v>43</v>
      </c>
      <c r="H48" s="132">
        <v>84</v>
      </c>
      <c r="I48" s="142">
        <f t="shared" si="8"/>
        <v>28</v>
      </c>
      <c r="J48" s="132">
        <v>424</v>
      </c>
      <c r="K48" s="142">
        <f t="shared" si="9"/>
        <v>27</v>
      </c>
      <c r="L48" s="132">
        <f t="shared" si="10"/>
        <v>147</v>
      </c>
      <c r="M48" s="149">
        <v>45</v>
      </c>
      <c r="N48" s="94">
        <f t="shared" si="11"/>
        <v>46</v>
      </c>
      <c r="O48" s="93"/>
      <c r="P48" s="145"/>
    </row>
    <row r="49" spans="1:17" ht="12" customHeight="1" x14ac:dyDescent="0.2">
      <c r="A49" s="128" t="s">
        <v>12</v>
      </c>
      <c r="B49" s="129" t="s">
        <v>13</v>
      </c>
      <c r="C49" s="130">
        <v>2044</v>
      </c>
      <c r="D49" s="130">
        <v>32</v>
      </c>
      <c r="E49" s="94">
        <f t="shared" si="6"/>
        <v>36</v>
      </c>
      <c r="F49" s="131">
        <v>3.83</v>
      </c>
      <c r="G49" s="142">
        <f t="shared" si="7"/>
        <v>14</v>
      </c>
      <c r="H49" s="130">
        <v>7.48</v>
      </c>
      <c r="I49" s="142">
        <f t="shared" si="8"/>
        <v>50</v>
      </c>
      <c r="J49" s="130">
        <v>74</v>
      </c>
      <c r="K49" s="142">
        <f t="shared" si="9"/>
        <v>51</v>
      </c>
      <c r="L49" s="130">
        <f t="shared" si="10"/>
        <v>151</v>
      </c>
      <c r="M49" s="149">
        <v>46</v>
      </c>
      <c r="N49" s="94">
        <f t="shared" si="11"/>
        <v>47</v>
      </c>
      <c r="O49" s="93"/>
      <c r="P49" s="145"/>
    </row>
    <row r="50" spans="1:17" ht="12" customHeight="1" x14ac:dyDescent="0.2">
      <c r="A50" s="128" t="s">
        <v>97</v>
      </c>
      <c r="B50" s="129" t="s">
        <v>77</v>
      </c>
      <c r="C50" s="130">
        <v>755</v>
      </c>
      <c r="D50" s="130">
        <v>23</v>
      </c>
      <c r="E50" s="94">
        <f t="shared" si="6"/>
        <v>42</v>
      </c>
      <c r="F50" s="131">
        <v>3.45</v>
      </c>
      <c r="G50" s="142">
        <f t="shared" si="7"/>
        <v>32</v>
      </c>
      <c r="H50" s="130">
        <v>55</v>
      </c>
      <c r="I50" s="142">
        <f t="shared" si="8"/>
        <v>39</v>
      </c>
      <c r="J50" s="130">
        <v>158</v>
      </c>
      <c r="K50" s="142">
        <f t="shared" si="9"/>
        <v>44</v>
      </c>
      <c r="L50" s="130">
        <f t="shared" si="10"/>
        <v>157</v>
      </c>
      <c r="M50" s="149">
        <v>47</v>
      </c>
      <c r="N50" s="94">
        <f t="shared" si="11"/>
        <v>48</v>
      </c>
      <c r="O50" s="93"/>
      <c r="P50" s="145"/>
    </row>
    <row r="51" spans="1:17" ht="12" customHeight="1" x14ac:dyDescent="0.2">
      <c r="A51" s="133" t="s">
        <v>262</v>
      </c>
      <c r="B51" s="134" t="s">
        <v>240</v>
      </c>
      <c r="C51" s="132">
        <v>1328</v>
      </c>
      <c r="D51" s="132">
        <v>33</v>
      </c>
      <c r="E51" s="94">
        <f t="shared" si="6"/>
        <v>35</v>
      </c>
      <c r="F51" s="135">
        <v>3.57</v>
      </c>
      <c r="G51" s="142">
        <f t="shared" si="7"/>
        <v>25</v>
      </c>
      <c r="H51" s="132">
        <v>21</v>
      </c>
      <c r="I51" s="142">
        <f t="shared" si="8"/>
        <v>48</v>
      </c>
      <c r="J51" s="132">
        <v>86</v>
      </c>
      <c r="K51" s="142">
        <f t="shared" si="9"/>
        <v>49</v>
      </c>
      <c r="L51" s="132">
        <f t="shared" si="10"/>
        <v>157</v>
      </c>
      <c r="M51" s="149">
        <v>47</v>
      </c>
      <c r="N51" s="94">
        <f t="shared" si="11"/>
        <v>48</v>
      </c>
      <c r="O51" s="93"/>
      <c r="P51" s="145"/>
    </row>
    <row r="52" spans="1:17" ht="12" customHeight="1" x14ac:dyDescent="0.2">
      <c r="A52" s="133" t="s">
        <v>303</v>
      </c>
      <c r="B52" s="134" t="s">
        <v>278</v>
      </c>
      <c r="C52" s="132">
        <v>1040</v>
      </c>
      <c r="D52" s="132">
        <v>24</v>
      </c>
      <c r="E52" s="94">
        <f t="shared" si="6"/>
        <v>40</v>
      </c>
      <c r="F52" s="135">
        <v>3.04</v>
      </c>
      <c r="G52" s="142">
        <f t="shared" si="7"/>
        <v>44</v>
      </c>
      <c r="H52" s="132">
        <v>79</v>
      </c>
      <c r="I52" s="142">
        <f t="shared" si="8"/>
        <v>31</v>
      </c>
      <c r="J52" s="132">
        <v>164</v>
      </c>
      <c r="K52" s="142">
        <f t="shared" si="9"/>
        <v>43</v>
      </c>
      <c r="L52" s="132">
        <f t="shared" si="10"/>
        <v>158</v>
      </c>
      <c r="M52" s="149">
        <v>49</v>
      </c>
      <c r="N52" s="94">
        <f t="shared" si="11"/>
        <v>50</v>
      </c>
      <c r="O52" s="93"/>
      <c r="P52" s="145"/>
    </row>
    <row r="53" spans="1:17" ht="12" customHeight="1" x14ac:dyDescent="0.2">
      <c r="A53" s="80" t="s">
        <v>50</v>
      </c>
      <c r="B53" s="99" t="s">
        <v>45</v>
      </c>
      <c r="C53" s="94">
        <v>1595</v>
      </c>
      <c r="D53" s="94">
        <v>12</v>
      </c>
      <c r="E53" s="94">
        <f t="shared" si="6"/>
        <v>49</v>
      </c>
      <c r="F53" s="100">
        <v>3.83</v>
      </c>
      <c r="G53" s="142">
        <f t="shared" si="7"/>
        <v>14</v>
      </c>
      <c r="H53" s="94">
        <v>0</v>
      </c>
      <c r="I53" s="142">
        <f t="shared" si="8"/>
        <v>51</v>
      </c>
      <c r="J53" s="94">
        <v>40</v>
      </c>
      <c r="K53" s="142">
        <f t="shared" si="9"/>
        <v>54</v>
      </c>
      <c r="L53" s="94">
        <f t="shared" si="10"/>
        <v>168</v>
      </c>
      <c r="M53" s="149">
        <v>50</v>
      </c>
      <c r="N53" s="94">
        <f t="shared" si="11"/>
        <v>51</v>
      </c>
      <c r="O53" s="93"/>
      <c r="P53" s="145"/>
    </row>
    <row r="54" spans="1:17" ht="12" customHeight="1" x14ac:dyDescent="0.2">
      <c r="A54" s="80" t="s">
        <v>14</v>
      </c>
      <c r="B54" s="99" t="s">
        <v>59</v>
      </c>
      <c r="C54" s="94">
        <v>875</v>
      </c>
      <c r="D54" s="94">
        <v>28</v>
      </c>
      <c r="E54" s="94">
        <f t="shared" si="6"/>
        <v>38</v>
      </c>
      <c r="F54" s="100">
        <v>3.26</v>
      </c>
      <c r="G54" s="142">
        <f t="shared" si="7"/>
        <v>38</v>
      </c>
      <c r="H54" s="94">
        <v>0</v>
      </c>
      <c r="I54" s="142">
        <f t="shared" si="8"/>
        <v>51</v>
      </c>
      <c r="J54" s="94">
        <v>86</v>
      </c>
      <c r="K54" s="142">
        <f t="shared" si="9"/>
        <v>49</v>
      </c>
      <c r="L54" s="94">
        <f t="shared" si="10"/>
        <v>176</v>
      </c>
      <c r="M54" s="149">
        <v>51</v>
      </c>
      <c r="N54" s="94">
        <f t="shared" si="11"/>
        <v>52</v>
      </c>
      <c r="O54" s="93"/>
      <c r="P54" s="145"/>
    </row>
    <row r="55" spans="1:17" ht="12" customHeight="1" x14ac:dyDescent="0.2">
      <c r="A55" s="110" t="s">
        <v>270</v>
      </c>
      <c r="B55" s="111" t="s">
        <v>242</v>
      </c>
      <c r="C55" s="112">
        <v>3330</v>
      </c>
      <c r="D55" s="112">
        <v>12</v>
      </c>
      <c r="E55" s="108">
        <f t="shared" si="6"/>
        <v>49</v>
      </c>
      <c r="F55" s="113">
        <v>3.2</v>
      </c>
      <c r="G55" s="147">
        <f t="shared" si="7"/>
        <v>40</v>
      </c>
      <c r="H55" s="112">
        <v>30</v>
      </c>
      <c r="I55" s="147">
        <f t="shared" si="8"/>
        <v>46</v>
      </c>
      <c r="J55" s="112">
        <v>138</v>
      </c>
      <c r="K55" s="147">
        <f t="shared" si="9"/>
        <v>47</v>
      </c>
      <c r="L55" s="112">
        <f t="shared" si="10"/>
        <v>182</v>
      </c>
      <c r="M55" s="150">
        <v>52</v>
      </c>
      <c r="N55" s="108">
        <f t="shared" si="11"/>
        <v>53</v>
      </c>
      <c r="O55" s="93"/>
      <c r="P55" s="145"/>
    </row>
    <row r="56" spans="1:17" ht="12" customHeight="1" x14ac:dyDescent="0.2">
      <c r="A56" s="80" t="s">
        <v>95</v>
      </c>
      <c r="B56" s="99" t="s">
        <v>74</v>
      </c>
      <c r="C56" s="94">
        <v>3602</v>
      </c>
      <c r="D56" s="94">
        <v>12</v>
      </c>
      <c r="E56" s="94">
        <f t="shared" si="6"/>
        <v>49</v>
      </c>
      <c r="F56" s="100">
        <v>3.41</v>
      </c>
      <c r="G56" s="142">
        <f t="shared" si="7"/>
        <v>34</v>
      </c>
      <c r="H56" s="94">
        <v>0</v>
      </c>
      <c r="I56" s="142">
        <f t="shared" si="8"/>
        <v>51</v>
      </c>
      <c r="J56" s="94">
        <v>64</v>
      </c>
      <c r="K56" s="142">
        <f t="shared" si="9"/>
        <v>53</v>
      </c>
      <c r="L56" s="97">
        <f t="shared" si="10"/>
        <v>187</v>
      </c>
      <c r="M56" s="149">
        <v>53</v>
      </c>
      <c r="N56" s="94">
        <f t="shared" si="11"/>
        <v>54</v>
      </c>
      <c r="O56" s="93"/>
      <c r="P56" s="146"/>
      <c r="Q56" s="146"/>
    </row>
    <row r="57" spans="1:17" ht="12" customHeight="1" x14ac:dyDescent="0.2">
      <c r="A57" s="133" t="s">
        <v>301</v>
      </c>
      <c r="B57" s="134" t="s">
        <v>284</v>
      </c>
      <c r="C57" s="132" t="s">
        <v>285</v>
      </c>
      <c r="D57" s="132" t="s">
        <v>285</v>
      </c>
      <c r="E57" s="132" t="s">
        <v>296</v>
      </c>
      <c r="F57" s="135" t="s">
        <v>285</v>
      </c>
      <c r="G57" s="132" t="s">
        <v>296</v>
      </c>
      <c r="H57" s="132" t="s">
        <v>285</v>
      </c>
      <c r="I57" s="94" t="s">
        <v>285</v>
      </c>
      <c r="J57" s="132" t="s">
        <v>285</v>
      </c>
      <c r="K57" s="132" t="s">
        <v>296</v>
      </c>
      <c r="L57" s="132" t="s">
        <v>296</v>
      </c>
      <c r="M57" s="149" t="s">
        <v>296</v>
      </c>
      <c r="N57" s="132" t="s">
        <v>296</v>
      </c>
      <c r="O57" s="93"/>
      <c r="P57" s="93"/>
    </row>
    <row r="58" spans="1:17" ht="15.75" customHeight="1" x14ac:dyDescent="0.2">
      <c r="A58" s="45" t="s">
        <v>154</v>
      </c>
      <c r="B58" s="104" t="s">
        <v>232</v>
      </c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93"/>
      <c r="P58" s="145"/>
    </row>
    <row r="59" spans="1:17" ht="14.25" customHeight="1" x14ac:dyDescent="0.2">
      <c r="A59" s="102" t="s">
        <v>234</v>
      </c>
      <c r="B59" s="102" t="s">
        <v>308</v>
      </c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93"/>
      <c r="P59" s="145"/>
    </row>
    <row r="60" spans="1:17" x14ac:dyDescent="0.2">
      <c r="A60" s="103" t="s">
        <v>235</v>
      </c>
      <c r="B60" s="102" t="s">
        <v>236</v>
      </c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93"/>
      <c r="P60" s="145"/>
    </row>
    <row r="61" spans="1:17" x14ac:dyDescent="0.2">
      <c r="O61" s="93"/>
      <c r="P61" s="93"/>
    </row>
  </sheetData>
  <pageMargins left="0.75" right="0.75" top="0.38" bottom="0.43" header="0.17" footer="0.28000000000000003"/>
  <pageSetup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zoomScaleNormal="100" workbookViewId="0">
      <selection activeCell="G4" sqref="G4"/>
    </sheetView>
  </sheetViews>
  <sheetFormatPr defaultRowHeight="12.75" x14ac:dyDescent="0.2"/>
  <cols>
    <col min="1" max="1" width="27.140625" style="36" customWidth="1"/>
    <col min="2" max="2" width="28.42578125" style="36" customWidth="1"/>
    <col min="3" max="3" width="9.28515625" style="36" bestFit="1" customWidth="1"/>
    <col min="4" max="4" width="9.42578125" style="36" customWidth="1"/>
    <col min="5" max="5" width="6.7109375" style="36" customWidth="1"/>
    <col min="6" max="6" width="6.42578125" style="36" bestFit="1" customWidth="1"/>
    <col min="7" max="7" width="6.5703125" style="36" bestFit="1" customWidth="1"/>
    <col min="8" max="9" width="7.28515625" style="36" bestFit="1" customWidth="1"/>
    <col min="10" max="11" width="7.7109375" style="36" bestFit="1" customWidth="1"/>
    <col min="12" max="12" width="6.5703125" style="36" bestFit="1" customWidth="1"/>
    <col min="13" max="13" width="6.5703125" style="36" customWidth="1"/>
    <col min="14" max="14" width="7.7109375" style="36" bestFit="1" customWidth="1"/>
    <col min="15" max="15" width="9.140625" style="36"/>
    <col min="16" max="16" width="18.28515625" style="36" customWidth="1"/>
    <col min="17" max="17" width="16.85546875" style="36" customWidth="1"/>
    <col min="18" max="16384" width="9.140625" style="36"/>
  </cols>
  <sheetData>
    <row r="1" spans="1:17" ht="15.75" x14ac:dyDescent="0.2">
      <c r="A1" s="35" t="s">
        <v>276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P1" s="93"/>
    </row>
    <row r="2" spans="1:17" ht="72" x14ac:dyDescent="0.2">
      <c r="A2" s="37" t="s">
        <v>0</v>
      </c>
      <c r="B2" s="37" t="s">
        <v>1</v>
      </c>
      <c r="C2" s="37" t="s">
        <v>15</v>
      </c>
      <c r="D2" s="37" t="s">
        <v>18</v>
      </c>
      <c r="E2" s="37" t="s">
        <v>34</v>
      </c>
      <c r="F2" s="37" t="s">
        <v>26</v>
      </c>
      <c r="G2" s="37" t="s">
        <v>35</v>
      </c>
      <c r="H2" s="37" t="s">
        <v>29</v>
      </c>
      <c r="I2" s="37" t="s">
        <v>31</v>
      </c>
      <c r="J2" s="37" t="s">
        <v>27</v>
      </c>
      <c r="K2" s="37" t="s">
        <v>28</v>
      </c>
      <c r="L2" s="37" t="s">
        <v>30</v>
      </c>
      <c r="M2" s="38" t="s">
        <v>312</v>
      </c>
      <c r="N2" s="37" t="s">
        <v>36</v>
      </c>
      <c r="P2" s="37" t="s">
        <v>0</v>
      </c>
      <c r="Q2" s="84" t="s">
        <v>183</v>
      </c>
    </row>
    <row r="3" spans="1:17" ht="12" customHeight="1" x14ac:dyDescent="0.2">
      <c r="A3" s="80" t="s">
        <v>148</v>
      </c>
      <c r="B3" s="99" t="s">
        <v>149</v>
      </c>
      <c r="C3" s="94">
        <v>2750</v>
      </c>
      <c r="D3" s="94">
        <v>71</v>
      </c>
      <c r="E3" s="94">
        <f>RANK(D3,D$3:D$58)</f>
        <v>5</v>
      </c>
      <c r="F3" s="100">
        <v>3.57</v>
      </c>
      <c r="G3" s="94">
        <f>RANK(ROUND(F3,2),F$3:F$58)</f>
        <v>25</v>
      </c>
      <c r="H3" s="94">
        <v>270</v>
      </c>
      <c r="I3" s="94">
        <f>RANK(H3,H$3:H$58)</f>
        <v>2</v>
      </c>
      <c r="J3" s="94">
        <v>1587</v>
      </c>
      <c r="K3" s="94">
        <f>RANK(J3,J$3:J$58)</f>
        <v>2</v>
      </c>
      <c r="L3" s="94">
        <f t="shared" ref="L3:L56" si="0">E3+G3+I3+K3</f>
        <v>34</v>
      </c>
      <c r="M3" s="136">
        <v>1</v>
      </c>
      <c r="N3" s="94">
        <f>RANK(L3,L$3:L$58,1)</f>
        <v>1</v>
      </c>
      <c r="O3" s="36">
        <v>1</v>
      </c>
      <c r="P3" s="42" t="s">
        <v>50</v>
      </c>
      <c r="Q3" s="36" t="s">
        <v>184</v>
      </c>
    </row>
    <row r="4" spans="1:17" ht="12" customHeight="1" x14ac:dyDescent="0.2">
      <c r="A4" s="106" t="s">
        <v>6</v>
      </c>
      <c r="B4" s="107" t="s">
        <v>2</v>
      </c>
      <c r="C4" s="108">
        <v>954</v>
      </c>
      <c r="D4" s="108">
        <v>68</v>
      </c>
      <c r="E4" s="108">
        <f>RANK(D4,D$3:D$58)</f>
        <v>7</v>
      </c>
      <c r="F4" s="109">
        <v>3.84</v>
      </c>
      <c r="G4" s="108">
        <f t="shared" ref="G4:G57" si="1">RANK(ROUND(F4,2),F$3:F$58)</f>
        <v>13</v>
      </c>
      <c r="H4" s="108">
        <v>103.09</v>
      </c>
      <c r="I4" s="108">
        <f t="shared" ref="I4:I57" si="2">RANK(H4,H$3:H$58)</f>
        <v>22</v>
      </c>
      <c r="J4" s="108">
        <v>1035</v>
      </c>
      <c r="K4" s="108">
        <f t="shared" ref="K4:K56" si="3">RANK(J4,J$3:J$58)</f>
        <v>9</v>
      </c>
      <c r="L4" s="108">
        <f t="shared" si="0"/>
        <v>51</v>
      </c>
      <c r="M4" s="137">
        <v>2</v>
      </c>
      <c r="N4" s="108">
        <f t="shared" ref="N4:N56" si="4">RANK(L4,L$3:L$58,1)</f>
        <v>2</v>
      </c>
      <c r="O4" s="36">
        <v>2</v>
      </c>
      <c r="P4" s="42" t="s">
        <v>6</v>
      </c>
      <c r="Q4" s="93" t="s">
        <v>187</v>
      </c>
    </row>
    <row r="5" spans="1:17" ht="12" customHeight="1" x14ac:dyDescent="0.2">
      <c r="A5" s="80" t="s">
        <v>96</v>
      </c>
      <c r="B5" s="99" t="s">
        <v>76</v>
      </c>
      <c r="C5" s="94">
        <v>340</v>
      </c>
      <c r="D5" s="94">
        <v>20</v>
      </c>
      <c r="E5" s="94">
        <f t="shared" ref="E5:E57" si="5">RANK(D5,D$3:D$58)</f>
        <v>45</v>
      </c>
      <c r="F5" s="100">
        <v>4.16</v>
      </c>
      <c r="G5" s="94">
        <f t="shared" si="1"/>
        <v>2</v>
      </c>
      <c r="H5" s="94">
        <v>268</v>
      </c>
      <c r="I5" s="94">
        <f t="shared" si="2"/>
        <v>3</v>
      </c>
      <c r="J5" s="94">
        <v>1552</v>
      </c>
      <c r="K5" s="94">
        <f t="shared" si="3"/>
        <v>3</v>
      </c>
      <c r="L5" s="94">
        <f t="shared" si="0"/>
        <v>53</v>
      </c>
      <c r="M5" s="136">
        <v>3</v>
      </c>
      <c r="N5" s="94">
        <f t="shared" si="4"/>
        <v>3</v>
      </c>
      <c r="O5" s="36">
        <v>3</v>
      </c>
      <c r="P5" s="42" t="s">
        <v>32</v>
      </c>
      <c r="Q5" s="36" t="s">
        <v>186</v>
      </c>
    </row>
    <row r="6" spans="1:17" ht="12" customHeight="1" x14ac:dyDescent="0.2">
      <c r="A6" s="80" t="s">
        <v>152</v>
      </c>
      <c r="B6" s="99" t="s">
        <v>153</v>
      </c>
      <c r="C6" s="94">
        <v>268</v>
      </c>
      <c r="D6" s="94">
        <v>87</v>
      </c>
      <c r="E6" s="94">
        <f t="shared" si="5"/>
        <v>1</v>
      </c>
      <c r="F6" s="100">
        <v>2.95</v>
      </c>
      <c r="G6" s="94">
        <f t="shared" si="1"/>
        <v>48</v>
      </c>
      <c r="H6" s="94">
        <v>633</v>
      </c>
      <c r="I6" s="94">
        <f t="shared" si="2"/>
        <v>1</v>
      </c>
      <c r="J6" s="94">
        <v>1193</v>
      </c>
      <c r="K6" s="94">
        <f t="shared" si="3"/>
        <v>6</v>
      </c>
      <c r="L6" s="94">
        <f t="shared" si="0"/>
        <v>56</v>
      </c>
      <c r="M6" s="136">
        <v>4</v>
      </c>
      <c r="N6" s="94">
        <f t="shared" si="4"/>
        <v>5</v>
      </c>
      <c r="O6" s="36">
        <v>4</v>
      </c>
      <c r="P6" s="74" t="s">
        <v>8</v>
      </c>
      <c r="Q6" s="36" t="s">
        <v>185</v>
      </c>
    </row>
    <row r="7" spans="1:17" ht="12" customHeight="1" x14ac:dyDescent="0.2">
      <c r="A7" s="80" t="s">
        <v>32</v>
      </c>
      <c r="B7" s="99" t="s">
        <v>33</v>
      </c>
      <c r="C7" s="94">
        <v>450</v>
      </c>
      <c r="D7" s="94">
        <v>85</v>
      </c>
      <c r="E7" s="94">
        <f t="shared" si="5"/>
        <v>2</v>
      </c>
      <c r="F7" s="100">
        <v>3.58</v>
      </c>
      <c r="G7" s="94">
        <f t="shared" si="1"/>
        <v>24</v>
      </c>
      <c r="H7" s="94">
        <v>219.89</v>
      </c>
      <c r="I7" s="94">
        <f t="shared" si="2"/>
        <v>9</v>
      </c>
      <c r="J7" s="94">
        <v>769</v>
      </c>
      <c r="K7" s="94">
        <f t="shared" si="3"/>
        <v>20</v>
      </c>
      <c r="L7" s="94">
        <f t="shared" si="0"/>
        <v>55</v>
      </c>
      <c r="M7" s="136">
        <v>5</v>
      </c>
      <c r="N7" s="94">
        <f t="shared" si="4"/>
        <v>4</v>
      </c>
      <c r="O7" s="36">
        <v>5</v>
      </c>
      <c r="P7" s="80" t="s">
        <v>80</v>
      </c>
      <c r="Q7" s="36" t="s">
        <v>188</v>
      </c>
    </row>
    <row r="8" spans="1:17" ht="12" customHeight="1" x14ac:dyDescent="0.2">
      <c r="A8" s="80" t="s">
        <v>80</v>
      </c>
      <c r="B8" s="99" t="s">
        <v>42</v>
      </c>
      <c r="C8" s="94">
        <v>1120</v>
      </c>
      <c r="D8" s="94">
        <v>51</v>
      </c>
      <c r="E8" s="94">
        <f t="shared" si="5"/>
        <v>18</v>
      </c>
      <c r="F8" s="100">
        <v>3.48</v>
      </c>
      <c r="G8" s="94">
        <f t="shared" si="1"/>
        <v>30</v>
      </c>
      <c r="H8" s="94">
        <v>178</v>
      </c>
      <c r="I8" s="94">
        <f t="shared" si="2"/>
        <v>12</v>
      </c>
      <c r="J8" s="94">
        <v>1229</v>
      </c>
      <c r="K8" s="94">
        <f t="shared" si="3"/>
        <v>5</v>
      </c>
      <c r="L8" s="94">
        <f t="shared" si="0"/>
        <v>65</v>
      </c>
      <c r="M8" s="136">
        <v>6</v>
      </c>
      <c r="N8" s="94">
        <f t="shared" si="4"/>
        <v>6</v>
      </c>
      <c r="O8" s="36">
        <v>6</v>
      </c>
      <c r="P8" s="80" t="s">
        <v>81</v>
      </c>
      <c r="Q8" s="36" t="s">
        <v>189</v>
      </c>
    </row>
    <row r="9" spans="1:17" ht="12" customHeight="1" x14ac:dyDescent="0.2">
      <c r="A9" s="106" t="s">
        <v>51</v>
      </c>
      <c r="B9" s="107" t="s">
        <v>52</v>
      </c>
      <c r="C9" s="108">
        <v>1289</v>
      </c>
      <c r="D9" s="108">
        <v>51</v>
      </c>
      <c r="E9" s="108">
        <f t="shared" si="5"/>
        <v>18</v>
      </c>
      <c r="F9" s="109">
        <v>3.99</v>
      </c>
      <c r="G9" s="108">
        <f t="shared" si="1"/>
        <v>6</v>
      </c>
      <c r="H9" s="108">
        <v>52.36</v>
      </c>
      <c r="I9" s="108">
        <f t="shared" si="2"/>
        <v>40</v>
      </c>
      <c r="J9" s="108">
        <v>1453</v>
      </c>
      <c r="K9" s="108">
        <f t="shared" si="3"/>
        <v>4</v>
      </c>
      <c r="L9" s="108">
        <f t="shared" si="0"/>
        <v>68</v>
      </c>
      <c r="M9" s="137">
        <v>7</v>
      </c>
      <c r="N9" s="108">
        <f t="shared" si="4"/>
        <v>7</v>
      </c>
      <c r="O9" s="36">
        <v>7</v>
      </c>
      <c r="P9" s="42" t="s">
        <v>19</v>
      </c>
      <c r="Q9" s="36" t="s">
        <v>191</v>
      </c>
    </row>
    <row r="10" spans="1:17" ht="12" customHeight="1" x14ac:dyDescent="0.2">
      <c r="A10" s="80" t="s">
        <v>81</v>
      </c>
      <c r="B10" s="99" t="s">
        <v>39</v>
      </c>
      <c r="C10" s="94">
        <v>1352</v>
      </c>
      <c r="D10" s="94">
        <v>42</v>
      </c>
      <c r="E10" s="94">
        <f t="shared" si="5"/>
        <v>24</v>
      </c>
      <c r="F10" s="100">
        <v>3.63</v>
      </c>
      <c r="G10" s="94">
        <f t="shared" si="1"/>
        <v>20</v>
      </c>
      <c r="H10" s="94">
        <v>260</v>
      </c>
      <c r="I10" s="94">
        <f t="shared" si="2"/>
        <v>7</v>
      </c>
      <c r="J10" s="94">
        <v>771</v>
      </c>
      <c r="K10" s="94">
        <f t="shared" si="3"/>
        <v>19</v>
      </c>
      <c r="L10" s="94">
        <f t="shared" si="0"/>
        <v>70</v>
      </c>
      <c r="M10" s="136">
        <v>8</v>
      </c>
      <c r="N10" s="94">
        <f t="shared" si="4"/>
        <v>8</v>
      </c>
      <c r="O10" s="36">
        <v>8</v>
      </c>
      <c r="P10" s="42" t="s">
        <v>51</v>
      </c>
      <c r="Q10" s="36" t="s">
        <v>190</v>
      </c>
    </row>
    <row r="11" spans="1:17" ht="12" customHeight="1" x14ac:dyDescent="0.2">
      <c r="A11" s="95" t="s">
        <v>266</v>
      </c>
      <c r="B11" s="96" t="s">
        <v>238</v>
      </c>
      <c r="C11" s="97">
        <v>2900</v>
      </c>
      <c r="D11" s="97">
        <v>40</v>
      </c>
      <c r="E11" s="94">
        <f t="shared" si="5"/>
        <v>26</v>
      </c>
      <c r="F11" s="98">
        <v>3.62</v>
      </c>
      <c r="G11" s="94">
        <f t="shared" si="1"/>
        <v>21</v>
      </c>
      <c r="H11" s="97">
        <v>126</v>
      </c>
      <c r="I11" s="94">
        <f t="shared" si="2"/>
        <v>16</v>
      </c>
      <c r="J11" s="97">
        <v>1083</v>
      </c>
      <c r="K11" s="94">
        <f t="shared" si="3"/>
        <v>8</v>
      </c>
      <c r="L11" s="97">
        <f t="shared" si="0"/>
        <v>71</v>
      </c>
      <c r="M11" s="136">
        <v>9</v>
      </c>
      <c r="N11" s="94">
        <f t="shared" si="4"/>
        <v>9</v>
      </c>
      <c r="O11" s="36">
        <v>9</v>
      </c>
      <c r="P11" s="80" t="s">
        <v>20</v>
      </c>
      <c r="Q11" s="36" t="s">
        <v>192</v>
      </c>
    </row>
    <row r="12" spans="1:17" ht="12" customHeight="1" x14ac:dyDescent="0.2">
      <c r="A12" s="80" t="s">
        <v>20</v>
      </c>
      <c r="B12" s="99" t="s">
        <v>21</v>
      </c>
      <c r="C12" s="94">
        <v>480</v>
      </c>
      <c r="D12" s="94">
        <v>43</v>
      </c>
      <c r="E12" s="94">
        <f t="shared" si="5"/>
        <v>23</v>
      </c>
      <c r="F12" s="100">
        <v>3.97</v>
      </c>
      <c r="G12" s="94">
        <f t="shared" si="1"/>
        <v>8</v>
      </c>
      <c r="H12" s="94">
        <v>90.21</v>
      </c>
      <c r="I12" s="94">
        <f t="shared" si="2"/>
        <v>26</v>
      </c>
      <c r="J12" s="94">
        <v>825</v>
      </c>
      <c r="K12" s="94">
        <f t="shared" si="3"/>
        <v>17</v>
      </c>
      <c r="L12" s="94">
        <f t="shared" si="0"/>
        <v>74</v>
      </c>
      <c r="M12" s="136">
        <v>10</v>
      </c>
      <c r="N12" s="94">
        <f t="shared" si="4"/>
        <v>10</v>
      </c>
      <c r="O12" s="36">
        <v>10</v>
      </c>
      <c r="P12" s="42" t="s">
        <v>8</v>
      </c>
      <c r="Q12" s="36" t="s">
        <v>194</v>
      </c>
    </row>
    <row r="13" spans="1:17" ht="12" customHeight="1" x14ac:dyDescent="0.2">
      <c r="A13" s="80" t="s">
        <v>19</v>
      </c>
      <c r="B13" s="99" t="s">
        <v>47</v>
      </c>
      <c r="C13" s="94">
        <v>1375</v>
      </c>
      <c r="D13" s="94">
        <v>66</v>
      </c>
      <c r="E13" s="94">
        <f t="shared" si="5"/>
        <v>8</v>
      </c>
      <c r="F13" s="100">
        <v>3.66</v>
      </c>
      <c r="G13" s="94">
        <f t="shared" si="1"/>
        <v>17</v>
      </c>
      <c r="H13" s="94">
        <v>97.16</v>
      </c>
      <c r="I13" s="94">
        <f t="shared" si="2"/>
        <v>23</v>
      </c>
      <c r="J13" s="94">
        <v>392.5</v>
      </c>
      <c r="K13" s="94">
        <f t="shared" si="3"/>
        <v>28</v>
      </c>
      <c r="L13" s="94">
        <f t="shared" si="0"/>
        <v>76</v>
      </c>
      <c r="M13" s="136">
        <v>11</v>
      </c>
      <c r="N13" s="94">
        <f t="shared" si="4"/>
        <v>11</v>
      </c>
      <c r="O13" s="36">
        <v>11</v>
      </c>
      <c r="P13" s="42" t="s">
        <v>11</v>
      </c>
      <c r="Q13" s="36" t="s">
        <v>195</v>
      </c>
    </row>
    <row r="14" spans="1:17" ht="12" customHeight="1" x14ac:dyDescent="0.2">
      <c r="A14" s="80" t="s">
        <v>94</v>
      </c>
      <c r="B14" s="99" t="s">
        <v>73</v>
      </c>
      <c r="C14" s="94">
        <v>2390</v>
      </c>
      <c r="D14" s="94">
        <v>19</v>
      </c>
      <c r="E14" s="94">
        <f t="shared" si="5"/>
        <v>47</v>
      </c>
      <c r="F14" s="100">
        <v>4.01</v>
      </c>
      <c r="G14" s="94">
        <f t="shared" si="1"/>
        <v>4</v>
      </c>
      <c r="H14" s="94">
        <v>268</v>
      </c>
      <c r="I14" s="94">
        <f t="shared" si="2"/>
        <v>3</v>
      </c>
      <c r="J14" s="94">
        <v>571</v>
      </c>
      <c r="K14" s="94">
        <f t="shared" si="3"/>
        <v>24</v>
      </c>
      <c r="L14" s="94">
        <f t="shared" si="0"/>
        <v>78</v>
      </c>
      <c r="M14" s="136">
        <v>12</v>
      </c>
      <c r="N14" s="94">
        <f t="shared" si="4"/>
        <v>12</v>
      </c>
      <c r="O14" s="36">
        <v>12</v>
      </c>
      <c r="P14" s="83" t="s">
        <v>82</v>
      </c>
      <c r="Q14" s="36" t="s">
        <v>193</v>
      </c>
    </row>
    <row r="15" spans="1:17" ht="12" customHeight="1" x14ac:dyDescent="0.2">
      <c r="A15" s="95" t="s">
        <v>267</v>
      </c>
      <c r="B15" s="96" t="s">
        <v>315</v>
      </c>
      <c r="C15" s="97">
        <v>1084</v>
      </c>
      <c r="D15" s="97">
        <v>69</v>
      </c>
      <c r="E15" s="94">
        <f t="shared" si="5"/>
        <v>6</v>
      </c>
      <c r="F15" s="98">
        <v>2.93</v>
      </c>
      <c r="G15" s="94">
        <f t="shared" si="1"/>
        <v>49</v>
      </c>
      <c r="H15" s="97">
        <v>194</v>
      </c>
      <c r="I15" s="94">
        <f t="shared" si="2"/>
        <v>11</v>
      </c>
      <c r="J15" s="97">
        <v>930</v>
      </c>
      <c r="K15" s="94">
        <f t="shared" si="3"/>
        <v>15</v>
      </c>
      <c r="L15" s="97">
        <f t="shared" si="0"/>
        <v>81</v>
      </c>
      <c r="M15" s="136">
        <v>13</v>
      </c>
      <c r="N15" s="94">
        <f t="shared" si="4"/>
        <v>13</v>
      </c>
      <c r="O15" s="36">
        <v>13</v>
      </c>
      <c r="P15" s="42" t="s">
        <v>10</v>
      </c>
      <c r="Q15" s="36" t="s">
        <v>196</v>
      </c>
    </row>
    <row r="16" spans="1:17" ht="12" customHeight="1" x14ac:dyDescent="0.2">
      <c r="A16" s="80" t="s">
        <v>24</v>
      </c>
      <c r="B16" s="99" t="s">
        <v>25</v>
      </c>
      <c r="C16" s="94">
        <v>423</v>
      </c>
      <c r="D16" s="94">
        <v>38</v>
      </c>
      <c r="E16" s="94">
        <f t="shared" si="5"/>
        <v>30</v>
      </c>
      <c r="F16" s="100">
        <v>3.66</v>
      </c>
      <c r="G16" s="94">
        <f t="shared" si="1"/>
        <v>17</v>
      </c>
      <c r="H16" s="94">
        <v>81.87</v>
      </c>
      <c r="I16" s="94">
        <f t="shared" si="2"/>
        <v>29</v>
      </c>
      <c r="J16" s="94">
        <v>1191</v>
      </c>
      <c r="K16" s="94">
        <f t="shared" si="3"/>
        <v>7</v>
      </c>
      <c r="L16" s="94">
        <f t="shared" si="0"/>
        <v>83</v>
      </c>
      <c r="M16" s="136">
        <v>14</v>
      </c>
      <c r="N16" s="94">
        <f t="shared" si="4"/>
        <v>14</v>
      </c>
      <c r="O16" s="36">
        <v>14</v>
      </c>
      <c r="P16" s="42" t="s">
        <v>24</v>
      </c>
      <c r="Q16" s="36" t="s">
        <v>199</v>
      </c>
    </row>
    <row r="17" spans="1:17" ht="12" customHeight="1" x14ac:dyDescent="0.2">
      <c r="A17" s="80" t="s">
        <v>11</v>
      </c>
      <c r="B17" s="99" t="s">
        <v>53</v>
      </c>
      <c r="C17" s="94">
        <v>1671</v>
      </c>
      <c r="D17" s="94">
        <v>66</v>
      </c>
      <c r="E17" s="94">
        <f t="shared" si="5"/>
        <v>8</v>
      </c>
      <c r="F17" s="100">
        <v>3.52</v>
      </c>
      <c r="G17" s="94">
        <f t="shared" si="1"/>
        <v>28</v>
      </c>
      <c r="H17" s="94">
        <v>130.81</v>
      </c>
      <c r="I17" s="94">
        <f t="shared" si="2"/>
        <v>15</v>
      </c>
      <c r="J17" s="94">
        <v>298</v>
      </c>
      <c r="K17" s="94">
        <f t="shared" si="3"/>
        <v>33</v>
      </c>
      <c r="L17" s="94">
        <f t="shared" si="0"/>
        <v>84</v>
      </c>
      <c r="M17" s="136">
        <v>15</v>
      </c>
      <c r="N17" s="94">
        <f t="shared" si="4"/>
        <v>15</v>
      </c>
      <c r="O17" s="36">
        <v>15</v>
      </c>
      <c r="P17" s="42" t="s">
        <v>51</v>
      </c>
      <c r="Q17" s="36" t="s">
        <v>200</v>
      </c>
    </row>
    <row r="18" spans="1:17" ht="12" customHeight="1" x14ac:dyDescent="0.2">
      <c r="A18" s="80" t="s">
        <v>98</v>
      </c>
      <c r="B18" s="99" t="s">
        <v>75</v>
      </c>
      <c r="C18" s="94">
        <v>409</v>
      </c>
      <c r="D18" s="94">
        <v>58</v>
      </c>
      <c r="E18" s="94">
        <f t="shared" si="5"/>
        <v>14</v>
      </c>
      <c r="F18" s="100">
        <v>3.61</v>
      </c>
      <c r="G18" s="94">
        <f t="shared" si="1"/>
        <v>22</v>
      </c>
      <c r="H18" s="94">
        <v>76</v>
      </c>
      <c r="I18" s="94">
        <f t="shared" si="2"/>
        <v>34</v>
      </c>
      <c r="J18" s="94">
        <v>881</v>
      </c>
      <c r="K18" s="94">
        <f t="shared" si="3"/>
        <v>16</v>
      </c>
      <c r="L18" s="94">
        <f t="shared" si="0"/>
        <v>86</v>
      </c>
      <c r="M18" s="136">
        <v>15</v>
      </c>
      <c r="N18" s="94">
        <f t="shared" si="4"/>
        <v>16</v>
      </c>
      <c r="O18" s="36">
        <v>15</v>
      </c>
      <c r="P18" s="42" t="s">
        <v>102</v>
      </c>
      <c r="Q18" s="36" t="s">
        <v>198</v>
      </c>
    </row>
    <row r="19" spans="1:17" ht="12" customHeight="1" x14ac:dyDescent="0.2">
      <c r="A19" s="80" t="s">
        <v>10</v>
      </c>
      <c r="B19" s="99" t="s">
        <v>155</v>
      </c>
      <c r="C19" s="94">
        <v>369</v>
      </c>
      <c r="D19" s="94">
        <v>52</v>
      </c>
      <c r="E19" s="94">
        <f t="shared" si="5"/>
        <v>17</v>
      </c>
      <c r="F19" s="100">
        <v>3.74</v>
      </c>
      <c r="G19" s="94">
        <f t="shared" si="1"/>
        <v>16</v>
      </c>
      <c r="H19" s="94">
        <v>34.409999999999997</v>
      </c>
      <c r="I19" s="94">
        <f t="shared" si="2"/>
        <v>45</v>
      </c>
      <c r="J19" s="94">
        <v>986.4</v>
      </c>
      <c r="K19" s="94">
        <f t="shared" si="3"/>
        <v>13</v>
      </c>
      <c r="L19" s="94">
        <f t="shared" si="0"/>
        <v>91</v>
      </c>
      <c r="M19" s="136">
        <v>17</v>
      </c>
      <c r="N19" s="94">
        <f t="shared" si="4"/>
        <v>17</v>
      </c>
      <c r="O19" s="36">
        <v>17</v>
      </c>
      <c r="P19" s="42" t="s">
        <v>17</v>
      </c>
      <c r="Q19" s="36" t="s">
        <v>201</v>
      </c>
    </row>
    <row r="20" spans="1:17" ht="12" customHeight="1" x14ac:dyDescent="0.2">
      <c r="A20" s="80" t="s">
        <v>51</v>
      </c>
      <c r="B20" s="99" t="s">
        <v>55</v>
      </c>
      <c r="C20" s="94">
        <v>1060</v>
      </c>
      <c r="D20" s="94">
        <v>34</v>
      </c>
      <c r="E20" s="94">
        <f t="shared" si="5"/>
        <v>33</v>
      </c>
      <c r="F20" s="100">
        <v>4.17</v>
      </c>
      <c r="G20" s="94">
        <f t="shared" si="1"/>
        <v>1</v>
      </c>
      <c r="H20" s="94">
        <v>106.65</v>
      </c>
      <c r="I20" s="94">
        <f t="shared" si="2"/>
        <v>21</v>
      </c>
      <c r="J20" s="94">
        <v>240</v>
      </c>
      <c r="K20" s="94">
        <f t="shared" si="3"/>
        <v>38</v>
      </c>
      <c r="L20" s="94">
        <f t="shared" si="0"/>
        <v>93</v>
      </c>
      <c r="M20" s="136">
        <v>18</v>
      </c>
      <c r="N20" s="94">
        <f t="shared" si="4"/>
        <v>18</v>
      </c>
      <c r="O20" s="36">
        <v>18</v>
      </c>
      <c r="P20" s="42" t="s">
        <v>7</v>
      </c>
      <c r="Q20" s="36" t="s">
        <v>204</v>
      </c>
    </row>
    <row r="21" spans="1:17" ht="12" customHeight="1" x14ac:dyDescent="0.2">
      <c r="A21" s="80" t="s">
        <v>82</v>
      </c>
      <c r="B21" s="99" t="s">
        <v>61</v>
      </c>
      <c r="C21" s="94">
        <v>5500</v>
      </c>
      <c r="D21" s="94">
        <v>45</v>
      </c>
      <c r="E21" s="94">
        <f t="shared" si="5"/>
        <v>22</v>
      </c>
      <c r="F21" s="100">
        <v>2.46</v>
      </c>
      <c r="G21" s="94">
        <f t="shared" si="1"/>
        <v>51</v>
      </c>
      <c r="H21" s="94">
        <v>216</v>
      </c>
      <c r="I21" s="94">
        <f t="shared" si="2"/>
        <v>10</v>
      </c>
      <c r="J21" s="94">
        <v>996</v>
      </c>
      <c r="K21" s="94">
        <f t="shared" si="3"/>
        <v>11</v>
      </c>
      <c r="L21" s="94">
        <f t="shared" si="0"/>
        <v>94</v>
      </c>
      <c r="M21" s="136">
        <v>19</v>
      </c>
      <c r="N21" s="94">
        <f t="shared" si="4"/>
        <v>19</v>
      </c>
      <c r="O21" s="36">
        <v>19</v>
      </c>
      <c r="P21" s="42" t="s">
        <v>69</v>
      </c>
      <c r="Q21" s="36" t="s">
        <v>202</v>
      </c>
    </row>
    <row r="22" spans="1:17" ht="12" customHeight="1" x14ac:dyDescent="0.2">
      <c r="A22" s="80" t="s">
        <v>7</v>
      </c>
      <c r="B22" s="99" t="s">
        <v>3</v>
      </c>
      <c r="C22" s="94">
        <v>2622</v>
      </c>
      <c r="D22" s="94">
        <v>46</v>
      </c>
      <c r="E22" s="94">
        <f t="shared" si="5"/>
        <v>20</v>
      </c>
      <c r="F22" s="100">
        <v>4.01</v>
      </c>
      <c r="G22" s="94">
        <f t="shared" si="1"/>
        <v>4</v>
      </c>
      <c r="H22" s="94">
        <v>92.53</v>
      </c>
      <c r="I22" s="94">
        <f t="shared" si="2"/>
        <v>25</v>
      </c>
      <c r="J22" s="94">
        <v>156</v>
      </c>
      <c r="K22" s="94">
        <f t="shared" si="3"/>
        <v>45</v>
      </c>
      <c r="L22" s="94">
        <f t="shared" si="0"/>
        <v>94</v>
      </c>
      <c r="M22" s="136">
        <v>19</v>
      </c>
      <c r="N22" s="94">
        <f t="shared" si="4"/>
        <v>19</v>
      </c>
      <c r="O22" s="36">
        <v>19</v>
      </c>
      <c r="P22" s="42" t="s">
        <v>86</v>
      </c>
      <c r="Q22" s="36" t="s">
        <v>206</v>
      </c>
    </row>
    <row r="23" spans="1:17" ht="12" customHeight="1" x14ac:dyDescent="0.2">
      <c r="A23" s="80" t="s">
        <v>69</v>
      </c>
      <c r="B23" s="99" t="s">
        <v>47</v>
      </c>
      <c r="C23" s="94">
        <v>1390</v>
      </c>
      <c r="D23" s="94">
        <v>60</v>
      </c>
      <c r="E23" s="94">
        <f t="shared" si="5"/>
        <v>13</v>
      </c>
      <c r="F23" s="100">
        <v>3.25</v>
      </c>
      <c r="G23" s="94">
        <f t="shared" si="1"/>
        <v>39</v>
      </c>
      <c r="H23" s="94">
        <v>131</v>
      </c>
      <c r="I23" s="94">
        <f t="shared" si="2"/>
        <v>14</v>
      </c>
      <c r="J23" s="94">
        <v>360</v>
      </c>
      <c r="K23" s="94">
        <f t="shared" si="3"/>
        <v>29</v>
      </c>
      <c r="L23" s="94">
        <f t="shared" si="0"/>
        <v>95</v>
      </c>
      <c r="M23" s="136">
        <v>21</v>
      </c>
      <c r="N23" s="94">
        <f t="shared" si="4"/>
        <v>21</v>
      </c>
      <c r="O23" s="36">
        <v>21</v>
      </c>
      <c r="P23" s="42" t="s">
        <v>85</v>
      </c>
      <c r="Q23" s="36" t="s">
        <v>205</v>
      </c>
    </row>
    <row r="24" spans="1:17" ht="12" customHeight="1" x14ac:dyDescent="0.2">
      <c r="A24" s="106" t="s">
        <v>10</v>
      </c>
      <c r="B24" s="107" t="s">
        <v>314</v>
      </c>
      <c r="C24" s="108">
        <v>1064</v>
      </c>
      <c r="D24" s="108">
        <v>42</v>
      </c>
      <c r="E24" s="108">
        <f t="shared" si="5"/>
        <v>24</v>
      </c>
      <c r="F24" s="109">
        <v>3.99</v>
      </c>
      <c r="G24" s="108">
        <f t="shared" si="1"/>
        <v>6</v>
      </c>
      <c r="H24" s="108">
        <v>34.020000000000003</v>
      </c>
      <c r="I24" s="108">
        <f t="shared" si="2"/>
        <v>46</v>
      </c>
      <c r="J24" s="108">
        <v>679</v>
      </c>
      <c r="K24" s="108">
        <f t="shared" si="3"/>
        <v>21</v>
      </c>
      <c r="L24" s="108">
        <f t="shared" si="0"/>
        <v>97</v>
      </c>
      <c r="M24" s="137">
        <v>21</v>
      </c>
      <c r="N24" s="108">
        <f t="shared" si="4"/>
        <v>22</v>
      </c>
      <c r="O24" s="36">
        <v>21</v>
      </c>
      <c r="P24" s="80" t="s">
        <v>79</v>
      </c>
      <c r="Q24" s="36" t="s">
        <v>207</v>
      </c>
    </row>
    <row r="25" spans="1:17" ht="12" customHeight="1" x14ac:dyDescent="0.2">
      <c r="A25" s="95" t="s">
        <v>272</v>
      </c>
      <c r="B25" s="96" t="s">
        <v>273</v>
      </c>
      <c r="C25" s="97">
        <v>938</v>
      </c>
      <c r="D25" s="97">
        <v>61</v>
      </c>
      <c r="E25" s="94">
        <f t="shared" si="5"/>
        <v>12</v>
      </c>
      <c r="F25" s="98">
        <v>3.16</v>
      </c>
      <c r="G25" s="94">
        <f t="shared" si="1"/>
        <v>41</v>
      </c>
      <c r="H25" s="97">
        <v>230</v>
      </c>
      <c r="I25" s="94">
        <f t="shared" si="2"/>
        <v>8</v>
      </c>
      <c r="J25" s="97">
        <v>284</v>
      </c>
      <c r="K25" s="94">
        <f t="shared" si="3"/>
        <v>36</v>
      </c>
      <c r="L25" s="97">
        <f t="shared" si="0"/>
        <v>97</v>
      </c>
      <c r="M25" s="136">
        <v>23</v>
      </c>
      <c r="N25" s="94">
        <f t="shared" si="4"/>
        <v>22</v>
      </c>
      <c r="O25" s="36">
        <v>23</v>
      </c>
      <c r="P25" s="42" t="s">
        <v>87</v>
      </c>
      <c r="Q25" s="36" t="s">
        <v>208</v>
      </c>
    </row>
    <row r="26" spans="1:17" ht="12" customHeight="1" x14ac:dyDescent="0.2">
      <c r="A26" s="106" t="s">
        <v>86</v>
      </c>
      <c r="B26" s="107" t="s">
        <v>64</v>
      </c>
      <c r="C26" s="108">
        <v>1010</v>
      </c>
      <c r="D26" s="108">
        <v>22</v>
      </c>
      <c r="E26" s="108">
        <f t="shared" si="5"/>
        <v>44</v>
      </c>
      <c r="F26" s="109">
        <v>3.92</v>
      </c>
      <c r="G26" s="108">
        <f t="shared" si="1"/>
        <v>10</v>
      </c>
      <c r="H26" s="108">
        <v>268</v>
      </c>
      <c r="I26" s="108">
        <f t="shared" si="2"/>
        <v>3</v>
      </c>
      <c r="J26" s="108">
        <v>172</v>
      </c>
      <c r="K26" s="108">
        <f t="shared" si="3"/>
        <v>42</v>
      </c>
      <c r="L26" s="108">
        <f t="shared" si="0"/>
        <v>99</v>
      </c>
      <c r="M26" s="137">
        <v>24</v>
      </c>
      <c r="N26" s="108">
        <f t="shared" si="4"/>
        <v>24</v>
      </c>
      <c r="O26" s="36">
        <v>24</v>
      </c>
      <c r="P26" s="42" t="s">
        <v>88</v>
      </c>
      <c r="Q26" s="36" t="s">
        <v>211</v>
      </c>
    </row>
    <row r="27" spans="1:17" ht="12" customHeight="1" x14ac:dyDescent="0.2">
      <c r="A27" s="80" t="s">
        <v>17</v>
      </c>
      <c r="B27" s="99" t="s">
        <v>40</v>
      </c>
      <c r="C27" s="94">
        <v>529</v>
      </c>
      <c r="D27" s="94">
        <v>75</v>
      </c>
      <c r="E27" s="94">
        <f t="shared" si="5"/>
        <v>4</v>
      </c>
      <c r="F27" s="100">
        <v>1.5</v>
      </c>
      <c r="G27" s="94">
        <f t="shared" si="1"/>
        <v>55</v>
      </c>
      <c r="H27" s="94">
        <v>145.74</v>
      </c>
      <c r="I27" s="94">
        <f t="shared" si="2"/>
        <v>13</v>
      </c>
      <c r="J27" s="94">
        <v>327.60000000000002</v>
      </c>
      <c r="K27" s="94">
        <f t="shared" si="3"/>
        <v>30</v>
      </c>
      <c r="L27" s="94">
        <f t="shared" si="0"/>
        <v>102</v>
      </c>
      <c r="M27" s="136">
        <v>25</v>
      </c>
      <c r="N27" s="94">
        <f t="shared" si="4"/>
        <v>25</v>
      </c>
      <c r="O27" s="36">
        <v>25</v>
      </c>
      <c r="P27" s="74" t="s">
        <v>70</v>
      </c>
      <c r="Q27" s="36" t="s">
        <v>209</v>
      </c>
    </row>
    <row r="28" spans="1:17" ht="12" customHeight="1" x14ac:dyDescent="0.2">
      <c r="A28" s="80" t="s">
        <v>87</v>
      </c>
      <c r="B28" s="99" t="s">
        <v>47</v>
      </c>
      <c r="C28" s="94">
        <v>1400</v>
      </c>
      <c r="D28" s="94">
        <v>55</v>
      </c>
      <c r="E28" s="94">
        <f t="shared" si="5"/>
        <v>16</v>
      </c>
      <c r="F28" s="100">
        <v>3.34</v>
      </c>
      <c r="G28" s="94">
        <f t="shared" si="1"/>
        <v>35</v>
      </c>
      <c r="H28" s="94">
        <v>90</v>
      </c>
      <c r="I28" s="94">
        <f t="shared" si="2"/>
        <v>27</v>
      </c>
      <c r="J28" s="94">
        <v>539</v>
      </c>
      <c r="K28" s="94">
        <f t="shared" si="3"/>
        <v>25</v>
      </c>
      <c r="L28" s="94">
        <f t="shared" si="0"/>
        <v>103</v>
      </c>
      <c r="M28" s="136">
        <v>26</v>
      </c>
      <c r="N28" s="94">
        <f t="shared" si="4"/>
        <v>26</v>
      </c>
      <c r="O28" s="36">
        <v>26</v>
      </c>
      <c r="P28" s="42" t="s">
        <v>22</v>
      </c>
      <c r="Q28" s="36" t="s">
        <v>213</v>
      </c>
    </row>
    <row r="29" spans="1:17" ht="12" customHeight="1" x14ac:dyDescent="0.2">
      <c r="A29" s="80" t="s">
        <v>84</v>
      </c>
      <c r="B29" s="99" t="s">
        <v>46</v>
      </c>
      <c r="C29" s="94">
        <v>1150</v>
      </c>
      <c r="D29" s="94">
        <v>77</v>
      </c>
      <c r="E29" s="94">
        <f t="shared" si="5"/>
        <v>3</v>
      </c>
      <c r="F29" s="100">
        <v>2.33</v>
      </c>
      <c r="G29" s="94">
        <f t="shared" si="1"/>
        <v>53</v>
      </c>
      <c r="H29" s="94">
        <v>121</v>
      </c>
      <c r="I29" s="94">
        <f t="shared" si="2"/>
        <v>17</v>
      </c>
      <c r="J29" s="94">
        <v>301</v>
      </c>
      <c r="K29" s="94">
        <f t="shared" si="3"/>
        <v>32</v>
      </c>
      <c r="L29" s="94">
        <f t="shared" si="0"/>
        <v>105</v>
      </c>
      <c r="M29" s="136">
        <v>27</v>
      </c>
      <c r="N29" s="94">
        <f t="shared" si="4"/>
        <v>27</v>
      </c>
      <c r="O29" s="36">
        <v>27</v>
      </c>
      <c r="P29" s="42" t="s">
        <v>9</v>
      </c>
      <c r="Q29" s="36" t="s">
        <v>214</v>
      </c>
    </row>
    <row r="30" spans="1:17" ht="12" customHeight="1" x14ac:dyDescent="0.2">
      <c r="A30" s="80" t="s">
        <v>150</v>
      </c>
      <c r="B30" s="99" t="s">
        <v>151</v>
      </c>
      <c r="C30" s="94">
        <v>1890</v>
      </c>
      <c r="D30" s="94">
        <v>56</v>
      </c>
      <c r="E30" s="94">
        <f t="shared" si="5"/>
        <v>15</v>
      </c>
      <c r="F30" s="100">
        <v>2.91</v>
      </c>
      <c r="G30" s="94">
        <f t="shared" si="1"/>
        <v>50</v>
      </c>
      <c r="H30" s="94">
        <v>265</v>
      </c>
      <c r="I30" s="94">
        <f t="shared" si="2"/>
        <v>6</v>
      </c>
      <c r="J30" s="94">
        <v>282</v>
      </c>
      <c r="K30" s="94">
        <f t="shared" si="3"/>
        <v>37</v>
      </c>
      <c r="L30" s="94">
        <f t="shared" si="0"/>
        <v>108</v>
      </c>
      <c r="M30" s="136">
        <v>28</v>
      </c>
      <c r="N30" s="94">
        <f t="shared" si="4"/>
        <v>28</v>
      </c>
      <c r="O30" s="36">
        <v>28</v>
      </c>
      <c r="P30" s="83" t="s">
        <v>89</v>
      </c>
      <c r="Q30" s="36" t="s">
        <v>212</v>
      </c>
    </row>
    <row r="31" spans="1:17" ht="12" customHeight="1" x14ac:dyDescent="0.2">
      <c r="A31" s="128" t="s">
        <v>304</v>
      </c>
      <c r="B31" s="129" t="s">
        <v>305</v>
      </c>
      <c r="C31" s="130">
        <v>1320</v>
      </c>
      <c r="D31" s="130">
        <v>24</v>
      </c>
      <c r="E31" s="94">
        <f t="shared" si="5"/>
        <v>41</v>
      </c>
      <c r="F31" s="131">
        <v>3.89</v>
      </c>
      <c r="G31" s="94">
        <f t="shared" si="1"/>
        <v>12</v>
      </c>
      <c r="H31" s="130">
        <v>73</v>
      </c>
      <c r="I31" s="94">
        <f t="shared" si="2"/>
        <v>35</v>
      </c>
      <c r="J31" s="130">
        <v>662</v>
      </c>
      <c r="K31" s="94">
        <f t="shared" si="3"/>
        <v>22</v>
      </c>
      <c r="L31" s="132">
        <f t="shared" si="0"/>
        <v>110</v>
      </c>
      <c r="M31" s="136">
        <v>29</v>
      </c>
      <c r="N31" s="94">
        <f t="shared" si="4"/>
        <v>30</v>
      </c>
      <c r="O31" s="36">
        <v>29</v>
      </c>
      <c r="P31" s="42" t="s">
        <v>306</v>
      </c>
      <c r="Q31" s="36" t="s">
        <v>307</v>
      </c>
    </row>
    <row r="32" spans="1:17" ht="12" customHeight="1" x14ac:dyDescent="0.2">
      <c r="A32" s="128" t="s">
        <v>99</v>
      </c>
      <c r="B32" s="129" t="s">
        <v>78</v>
      </c>
      <c r="C32" s="130">
        <v>1184</v>
      </c>
      <c r="D32" s="130">
        <v>66</v>
      </c>
      <c r="E32" s="94">
        <f t="shared" si="5"/>
        <v>8</v>
      </c>
      <c r="F32" s="131">
        <v>1.98</v>
      </c>
      <c r="G32" s="94">
        <f t="shared" si="1"/>
        <v>54</v>
      </c>
      <c r="H32" s="130">
        <v>113</v>
      </c>
      <c r="I32" s="94">
        <f t="shared" si="2"/>
        <v>19</v>
      </c>
      <c r="J32" s="130">
        <v>302</v>
      </c>
      <c r="K32" s="94">
        <f t="shared" si="3"/>
        <v>31</v>
      </c>
      <c r="L32" s="130">
        <f t="shared" si="0"/>
        <v>112</v>
      </c>
      <c r="M32" s="136">
        <v>30</v>
      </c>
      <c r="N32" s="94">
        <f t="shared" si="4"/>
        <v>31</v>
      </c>
      <c r="O32" s="36">
        <v>30</v>
      </c>
      <c r="P32" s="80" t="s">
        <v>81</v>
      </c>
      <c r="Q32" s="36" t="s">
        <v>215</v>
      </c>
    </row>
    <row r="33" spans="1:17" ht="12" customHeight="1" x14ac:dyDescent="0.2">
      <c r="A33" s="133" t="s">
        <v>263</v>
      </c>
      <c r="B33" s="134" t="s">
        <v>241</v>
      </c>
      <c r="C33" s="132">
        <v>2638</v>
      </c>
      <c r="D33" s="132">
        <v>39</v>
      </c>
      <c r="E33" s="94">
        <f t="shared" si="5"/>
        <v>29</v>
      </c>
      <c r="F33" s="135">
        <v>3.92</v>
      </c>
      <c r="G33" s="94">
        <f t="shared" si="1"/>
        <v>10</v>
      </c>
      <c r="H33" s="132">
        <v>68</v>
      </c>
      <c r="I33" s="94">
        <f t="shared" si="2"/>
        <v>37</v>
      </c>
      <c r="J33" s="132">
        <v>207</v>
      </c>
      <c r="K33" s="94">
        <f t="shared" si="3"/>
        <v>41</v>
      </c>
      <c r="L33" s="132">
        <f t="shared" si="0"/>
        <v>117</v>
      </c>
      <c r="M33" s="136">
        <v>31</v>
      </c>
      <c r="N33" s="94">
        <f t="shared" si="4"/>
        <v>33</v>
      </c>
      <c r="O33" s="36">
        <v>31</v>
      </c>
      <c r="P33" s="82" t="s">
        <v>90</v>
      </c>
      <c r="Q33" s="36" t="s">
        <v>216</v>
      </c>
    </row>
    <row r="34" spans="1:17" ht="12" customHeight="1" x14ac:dyDescent="0.2">
      <c r="A34" s="133" t="s">
        <v>281</v>
      </c>
      <c r="B34" s="134" t="s">
        <v>302</v>
      </c>
      <c r="C34" s="132">
        <v>240</v>
      </c>
      <c r="D34" s="132">
        <v>46</v>
      </c>
      <c r="E34" s="94">
        <f t="shared" si="5"/>
        <v>20</v>
      </c>
      <c r="F34" s="135">
        <v>3.12</v>
      </c>
      <c r="G34" s="94">
        <f t="shared" si="1"/>
        <v>42</v>
      </c>
      <c r="H34" s="132">
        <v>79</v>
      </c>
      <c r="I34" s="94">
        <f t="shared" si="2"/>
        <v>31</v>
      </c>
      <c r="J34" s="132">
        <v>597</v>
      </c>
      <c r="K34" s="94">
        <f t="shared" si="3"/>
        <v>23</v>
      </c>
      <c r="L34" s="132">
        <f t="shared" si="0"/>
        <v>116</v>
      </c>
      <c r="M34" s="136">
        <v>31</v>
      </c>
      <c r="N34" s="94">
        <f t="shared" si="4"/>
        <v>32</v>
      </c>
      <c r="O34" s="36">
        <v>31</v>
      </c>
      <c r="P34" s="42" t="s">
        <v>293</v>
      </c>
      <c r="Q34" s="36" t="s">
        <v>295</v>
      </c>
    </row>
    <row r="35" spans="1:17" ht="12" customHeight="1" x14ac:dyDescent="0.2">
      <c r="A35" s="128" t="s">
        <v>93</v>
      </c>
      <c r="B35" s="129" t="s">
        <v>72</v>
      </c>
      <c r="C35" s="130">
        <v>2332</v>
      </c>
      <c r="D35" s="130">
        <v>15</v>
      </c>
      <c r="E35" s="94">
        <f t="shared" si="5"/>
        <v>48</v>
      </c>
      <c r="F35" s="131">
        <v>3.61</v>
      </c>
      <c r="G35" s="94">
        <f t="shared" si="1"/>
        <v>22</v>
      </c>
      <c r="H35" s="130">
        <v>48</v>
      </c>
      <c r="I35" s="94">
        <f t="shared" si="2"/>
        <v>42</v>
      </c>
      <c r="J35" s="130">
        <v>987</v>
      </c>
      <c r="K35" s="94">
        <f t="shared" si="3"/>
        <v>12</v>
      </c>
      <c r="L35" s="130">
        <f t="shared" si="0"/>
        <v>124</v>
      </c>
      <c r="M35" s="136">
        <v>33</v>
      </c>
      <c r="N35" s="94">
        <f t="shared" si="4"/>
        <v>34</v>
      </c>
      <c r="O35" s="36">
        <v>33</v>
      </c>
      <c r="P35" s="74" t="s">
        <v>16</v>
      </c>
      <c r="Q35" s="81" t="s">
        <v>217</v>
      </c>
    </row>
    <row r="36" spans="1:17" ht="12" customHeight="1" x14ac:dyDescent="0.2">
      <c r="A36" s="128" t="s">
        <v>88</v>
      </c>
      <c r="B36" s="129" t="s">
        <v>62</v>
      </c>
      <c r="C36" s="130">
        <v>2300</v>
      </c>
      <c r="D36" s="130">
        <v>37</v>
      </c>
      <c r="E36" s="94">
        <f t="shared" si="5"/>
        <v>31</v>
      </c>
      <c r="F36" s="131">
        <v>3.65</v>
      </c>
      <c r="G36" s="94">
        <f t="shared" si="1"/>
        <v>19</v>
      </c>
      <c r="H36" s="130">
        <v>18</v>
      </c>
      <c r="I36" s="94">
        <f t="shared" si="2"/>
        <v>50</v>
      </c>
      <c r="J36" s="130">
        <v>481</v>
      </c>
      <c r="K36" s="94">
        <f t="shared" si="3"/>
        <v>26</v>
      </c>
      <c r="L36" s="130">
        <f t="shared" si="0"/>
        <v>126</v>
      </c>
      <c r="M36" s="136">
        <v>34</v>
      </c>
      <c r="N36" s="94">
        <f t="shared" si="4"/>
        <v>35</v>
      </c>
      <c r="O36" s="36">
        <v>34</v>
      </c>
      <c r="P36" s="80" t="s">
        <v>91</v>
      </c>
      <c r="Q36" s="36" t="s">
        <v>218</v>
      </c>
    </row>
    <row r="37" spans="1:17" ht="12" customHeight="1" x14ac:dyDescent="0.2">
      <c r="A37" s="128" t="s">
        <v>92</v>
      </c>
      <c r="B37" s="129" t="s">
        <v>71</v>
      </c>
      <c r="C37" s="130">
        <v>1353</v>
      </c>
      <c r="D37" s="130">
        <v>11</v>
      </c>
      <c r="E37" s="94">
        <f t="shared" si="5"/>
        <v>54</v>
      </c>
      <c r="F37" s="131">
        <v>3.44</v>
      </c>
      <c r="G37" s="94">
        <f t="shared" si="1"/>
        <v>33</v>
      </c>
      <c r="H37" s="130">
        <v>48</v>
      </c>
      <c r="I37" s="94">
        <f t="shared" si="2"/>
        <v>42</v>
      </c>
      <c r="J37" s="130">
        <v>5400</v>
      </c>
      <c r="K37" s="94">
        <f t="shared" si="3"/>
        <v>1</v>
      </c>
      <c r="L37" s="130">
        <f t="shared" si="0"/>
        <v>130</v>
      </c>
      <c r="M37" s="136">
        <v>35</v>
      </c>
      <c r="N37" s="94">
        <f t="shared" si="4"/>
        <v>36</v>
      </c>
      <c r="O37" s="36">
        <v>35</v>
      </c>
      <c r="P37" s="79" t="s">
        <v>12</v>
      </c>
      <c r="Q37" s="36" t="s">
        <v>219</v>
      </c>
    </row>
    <row r="38" spans="1:17" ht="12" customHeight="1" x14ac:dyDescent="0.2">
      <c r="A38" s="128" t="s">
        <v>9</v>
      </c>
      <c r="B38" s="129" t="s">
        <v>58</v>
      </c>
      <c r="C38" s="130">
        <v>878</v>
      </c>
      <c r="D38" s="130">
        <v>31</v>
      </c>
      <c r="E38" s="94">
        <f t="shared" si="5"/>
        <v>37</v>
      </c>
      <c r="F38" s="131">
        <v>3.48</v>
      </c>
      <c r="G38" s="94">
        <f t="shared" si="1"/>
        <v>30</v>
      </c>
      <c r="H38" s="130">
        <v>93.98</v>
      </c>
      <c r="I38" s="94">
        <f t="shared" si="2"/>
        <v>24</v>
      </c>
      <c r="J38" s="130">
        <v>235</v>
      </c>
      <c r="K38" s="94">
        <f t="shared" si="3"/>
        <v>39</v>
      </c>
      <c r="L38" s="130">
        <f t="shared" si="0"/>
        <v>130</v>
      </c>
      <c r="M38" s="136">
        <v>35</v>
      </c>
      <c r="N38" s="94">
        <f t="shared" si="4"/>
        <v>36</v>
      </c>
      <c r="O38" s="36">
        <v>35</v>
      </c>
      <c r="P38" s="79" t="s">
        <v>92</v>
      </c>
      <c r="Q38" s="36" t="s">
        <v>222</v>
      </c>
    </row>
    <row r="39" spans="1:17" ht="12" customHeight="1" x14ac:dyDescent="0.2">
      <c r="A39" s="133" t="s">
        <v>282</v>
      </c>
      <c r="B39" s="134" t="s">
        <v>300</v>
      </c>
      <c r="C39" s="132">
        <v>5150</v>
      </c>
      <c r="D39" s="132">
        <v>20</v>
      </c>
      <c r="E39" s="94">
        <f t="shared" si="5"/>
        <v>45</v>
      </c>
      <c r="F39" s="135">
        <v>3.49</v>
      </c>
      <c r="G39" s="94">
        <f t="shared" si="1"/>
        <v>29</v>
      </c>
      <c r="H39" s="132">
        <v>28</v>
      </c>
      <c r="I39" s="94">
        <f t="shared" si="2"/>
        <v>48</v>
      </c>
      <c r="J39" s="132">
        <v>1029</v>
      </c>
      <c r="K39" s="94">
        <f t="shared" si="3"/>
        <v>10</v>
      </c>
      <c r="L39" s="132">
        <f t="shared" si="0"/>
        <v>132</v>
      </c>
      <c r="M39" s="136">
        <v>37</v>
      </c>
      <c r="N39" s="94">
        <f t="shared" si="4"/>
        <v>39</v>
      </c>
      <c r="O39" s="36">
        <v>37</v>
      </c>
      <c r="P39" s="79" t="s">
        <v>291</v>
      </c>
      <c r="Q39" s="36" t="s">
        <v>285</v>
      </c>
    </row>
    <row r="40" spans="1:17" ht="12" customHeight="1" x14ac:dyDescent="0.2">
      <c r="A40" s="133" t="s">
        <v>264</v>
      </c>
      <c r="B40" s="134" t="s">
        <v>243</v>
      </c>
      <c r="C40" s="132">
        <v>148</v>
      </c>
      <c r="D40" s="132">
        <v>40</v>
      </c>
      <c r="E40" s="94">
        <f t="shared" si="5"/>
        <v>26</v>
      </c>
      <c r="F40" s="135">
        <v>2.38</v>
      </c>
      <c r="G40" s="94">
        <f t="shared" si="1"/>
        <v>52</v>
      </c>
      <c r="H40" s="132">
        <v>49</v>
      </c>
      <c r="I40" s="94">
        <f t="shared" si="2"/>
        <v>41</v>
      </c>
      <c r="J40" s="132">
        <v>943</v>
      </c>
      <c r="K40" s="94">
        <f t="shared" si="3"/>
        <v>14</v>
      </c>
      <c r="L40" s="132">
        <f t="shared" si="0"/>
        <v>133</v>
      </c>
      <c r="M40" s="136">
        <v>38</v>
      </c>
      <c r="N40" s="94">
        <f t="shared" si="4"/>
        <v>40</v>
      </c>
      <c r="O40" s="36">
        <v>38</v>
      </c>
      <c r="P40" s="79" t="s">
        <v>50</v>
      </c>
      <c r="Q40" s="36" t="s">
        <v>220</v>
      </c>
    </row>
    <row r="41" spans="1:17" ht="12" customHeight="1" x14ac:dyDescent="0.2">
      <c r="A41" s="128" t="s">
        <v>22</v>
      </c>
      <c r="B41" s="129" t="s">
        <v>23</v>
      </c>
      <c r="C41" s="130">
        <v>4775</v>
      </c>
      <c r="D41" s="130">
        <v>40</v>
      </c>
      <c r="E41" s="94">
        <f t="shared" si="5"/>
        <v>26</v>
      </c>
      <c r="F41" s="131">
        <v>4.0599999999999996</v>
      </c>
      <c r="G41" s="94">
        <f t="shared" si="1"/>
        <v>3</v>
      </c>
      <c r="H41" s="130">
        <v>0</v>
      </c>
      <c r="I41" s="94">
        <f t="shared" si="2"/>
        <v>52</v>
      </c>
      <c r="J41" s="130">
        <v>69</v>
      </c>
      <c r="K41" s="94">
        <f t="shared" si="3"/>
        <v>52</v>
      </c>
      <c r="L41" s="130">
        <f t="shared" si="0"/>
        <v>133</v>
      </c>
      <c r="M41" s="136">
        <v>38</v>
      </c>
      <c r="N41" s="94">
        <f t="shared" si="4"/>
        <v>40</v>
      </c>
      <c r="O41" s="36">
        <v>38</v>
      </c>
      <c r="P41" s="79" t="s">
        <v>93</v>
      </c>
      <c r="Q41" s="36" t="s">
        <v>223</v>
      </c>
    </row>
    <row r="42" spans="1:17" ht="12" customHeight="1" x14ac:dyDescent="0.2">
      <c r="A42" s="128" t="s">
        <v>81</v>
      </c>
      <c r="B42" s="129" t="s">
        <v>43</v>
      </c>
      <c r="C42" s="130">
        <v>1817</v>
      </c>
      <c r="D42" s="130">
        <v>28</v>
      </c>
      <c r="E42" s="94">
        <f t="shared" si="5"/>
        <v>38</v>
      </c>
      <c r="F42" s="131">
        <v>3.56</v>
      </c>
      <c r="G42" s="94">
        <f t="shared" si="1"/>
        <v>27</v>
      </c>
      <c r="H42" s="130">
        <v>118</v>
      </c>
      <c r="I42" s="94">
        <f t="shared" si="2"/>
        <v>18</v>
      </c>
      <c r="J42" s="130">
        <v>122</v>
      </c>
      <c r="K42" s="94">
        <f t="shared" si="3"/>
        <v>48</v>
      </c>
      <c r="L42" s="130">
        <f t="shared" si="0"/>
        <v>131</v>
      </c>
      <c r="M42" s="136">
        <v>38</v>
      </c>
      <c r="N42" s="94">
        <f t="shared" si="4"/>
        <v>38</v>
      </c>
      <c r="O42" s="36">
        <v>38</v>
      </c>
      <c r="P42" s="79" t="s">
        <v>94</v>
      </c>
      <c r="Q42" s="36" t="s">
        <v>224</v>
      </c>
    </row>
    <row r="43" spans="1:17" ht="12" customHeight="1" x14ac:dyDescent="0.2">
      <c r="A43" s="128" t="s">
        <v>90</v>
      </c>
      <c r="B43" s="129" t="s">
        <v>49</v>
      </c>
      <c r="C43" s="130">
        <v>624</v>
      </c>
      <c r="D43" s="130">
        <v>34</v>
      </c>
      <c r="E43" s="94">
        <f t="shared" si="5"/>
        <v>33</v>
      </c>
      <c r="F43" s="131">
        <v>3.339</v>
      </c>
      <c r="G43" s="94">
        <f t="shared" si="1"/>
        <v>35</v>
      </c>
      <c r="H43" s="130">
        <v>77</v>
      </c>
      <c r="I43" s="94">
        <f t="shared" si="2"/>
        <v>33</v>
      </c>
      <c r="J43" s="130">
        <v>297</v>
      </c>
      <c r="K43" s="94">
        <f t="shared" si="3"/>
        <v>34</v>
      </c>
      <c r="L43" s="130">
        <f t="shared" si="0"/>
        <v>135</v>
      </c>
      <c r="M43" s="136">
        <v>41</v>
      </c>
      <c r="N43" s="94">
        <f t="shared" si="4"/>
        <v>42</v>
      </c>
      <c r="O43" s="36">
        <v>41</v>
      </c>
      <c r="P43" s="79" t="s">
        <v>95</v>
      </c>
      <c r="Q43" s="36" t="s">
        <v>225</v>
      </c>
    </row>
    <row r="44" spans="1:17" ht="12" customHeight="1" x14ac:dyDescent="0.2">
      <c r="A44" s="133" t="s">
        <v>268</v>
      </c>
      <c r="B44" s="134" t="s">
        <v>271</v>
      </c>
      <c r="C44" s="132">
        <v>1524</v>
      </c>
      <c r="D44" s="132">
        <v>15</v>
      </c>
      <c r="E44" s="94">
        <f t="shared" si="5"/>
        <v>48</v>
      </c>
      <c r="F44" s="135">
        <v>3.95</v>
      </c>
      <c r="G44" s="94">
        <f t="shared" si="1"/>
        <v>9</v>
      </c>
      <c r="H44" s="132">
        <v>69</v>
      </c>
      <c r="I44" s="94">
        <f t="shared" si="2"/>
        <v>36</v>
      </c>
      <c r="J44" s="132">
        <v>152</v>
      </c>
      <c r="K44" s="94">
        <f t="shared" si="3"/>
        <v>46</v>
      </c>
      <c r="L44" s="132">
        <f t="shared" si="0"/>
        <v>139</v>
      </c>
      <c r="M44" s="136">
        <v>42</v>
      </c>
      <c r="N44" s="94">
        <f t="shared" si="4"/>
        <v>43</v>
      </c>
      <c r="O44" s="36">
        <v>42</v>
      </c>
      <c r="P44" s="79" t="s">
        <v>96</v>
      </c>
      <c r="Q44" s="36" t="s">
        <v>226</v>
      </c>
    </row>
    <row r="45" spans="1:17" ht="12" customHeight="1" x14ac:dyDescent="0.2">
      <c r="A45" s="128" t="s">
        <v>91</v>
      </c>
      <c r="B45" s="129" t="s">
        <v>38</v>
      </c>
      <c r="C45" s="130">
        <v>1815</v>
      </c>
      <c r="D45" s="130">
        <v>35</v>
      </c>
      <c r="E45" s="94">
        <f t="shared" si="5"/>
        <v>32</v>
      </c>
      <c r="F45" s="131">
        <v>3.34</v>
      </c>
      <c r="G45" s="94">
        <f t="shared" si="1"/>
        <v>35</v>
      </c>
      <c r="H45" s="130">
        <v>58</v>
      </c>
      <c r="I45" s="94">
        <f t="shared" si="2"/>
        <v>38</v>
      </c>
      <c r="J45" s="130">
        <v>234</v>
      </c>
      <c r="K45" s="94">
        <f t="shared" si="3"/>
        <v>40</v>
      </c>
      <c r="L45" s="130">
        <f t="shared" si="0"/>
        <v>145</v>
      </c>
      <c r="M45" s="136">
        <v>43</v>
      </c>
      <c r="N45" s="94">
        <f t="shared" si="4"/>
        <v>44</v>
      </c>
      <c r="O45" s="36">
        <v>43</v>
      </c>
      <c r="P45" s="79" t="s">
        <v>244</v>
      </c>
      <c r="Q45" s="36" t="s">
        <v>247</v>
      </c>
    </row>
    <row r="46" spans="1:17" ht="12" customHeight="1" x14ac:dyDescent="0.2">
      <c r="A46" s="133" t="s">
        <v>279</v>
      </c>
      <c r="B46" s="134" t="s">
        <v>280</v>
      </c>
      <c r="C46" s="132">
        <v>1350</v>
      </c>
      <c r="D46" s="132">
        <v>7</v>
      </c>
      <c r="E46" s="94">
        <f t="shared" si="5"/>
        <v>55</v>
      </c>
      <c r="F46" s="135">
        <v>3.04</v>
      </c>
      <c r="G46" s="94">
        <f t="shared" si="1"/>
        <v>44</v>
      </c>
      <c r="H46" s="132">
        <v>80</v>
      </c>
      <c r="I46" s="94">
        <f t="shared" si="2"/>
        <v>30</v>
      </c>
      <c r="J46" s="132">
        <v>792</v>
      </c>
      <c r="K46" s="94">
        <f t="shared" si="3"/>
        <v>18</v>
      </c>
      <c r="L46" s="132">
        <f t="shared" si="0"/>
        <v>147</v>
      </c>
      <c r="M46" s="136">
        <v>44</v>
      </c>
      <c r="N46" s="94">
        <f t="shared" si="4"/>
        <v>45</v>
      </c>
      <c r="O46" s="36">
        <v>44</v>
      </c>
      <c r="P46" s="79" t="s">
        <v>290</v>
      </c>
      <c r="Q46" s="36" t="s">
        <v>287</v>
      </c>
    </row>
    <row r="47" spans="1:17" ht="12" customHeight="1" x14ac:dyDescent="0.2">
      <c r="A47" s="133" t="s">
        <v>269</v>
      </c>
      <c r="B47" s="134" t="s">
        <v>255</v>
      </c>
      <c r="C47" s="132">
        <v>260</v>
      </c>
      <c r="D47" s="132">
        <v>12</v>
      </c>
      <c r="E47" s="94">
        <f t="shared" si="5"/>
        <v>50</v>
      </c>
      <c r="F47" s="135">
        <v>3.06</v>
      </c>
      <c r="G47" s="94">
        <f t="shared" si="1"/>
        <v>43</v>
      </c>
      <c r="H47" s="132">
        <v>84</v>
      </c>
      <c r="I47" s="94">
        <f t="shared" si="2"/>
        <v>28</v>
      </c>
      <c r="J47" s="132">
        <v>424</v>
      </c>
      <c r="K47" s="94">
        <f t="shared" si="3"/>
        <v>27</v>
      </c>
      <c r="L47" s="132">
        <f t="shared" si="0"/>
        <v>148</v>
      </c>
      <c r="M47" s="136">
        <v>45</v>
      </c>
      <c r="N47" s="94">
        <f t="shared" si="4"/>
        <v>46</v>
      </c>
      <c r="O47" s="36">
        <v>45</v>
      </c>
      <c r="P47" s="79" t="s">
        <v>244</v>
      </c>
      <c r="Q47" s="36" t="s">
        <v>245</v>
      </c>
    </row>
    <row r="48" spans="1:17" x14ac:dyDescent="0.2">
      <c r="A48" s="128" t="s">
        <v>12</v>
      </c>
      <c r="B48" s="129" t="s">
        <v>13</v>
      </c>
      <c r="C48" s="130">
        <v>2044</v>
      </c>
      <c r="D48" s="130">
        <v>32</v>
      </c>
      <c r="E48" s="94">
        <f t="shared" si="5"/>
        <v>36</v>
      </c>
      <c r="F48" s="131">
        <v>3.83</v>
      </c>
      <c r="G48" s="94">
        <f t="shared" si="1"/>
        <v>14</v>
      </c>
      <c r="H48" s="130">
        <v>7.48</v>
      </c>
      <c r="I48" s="94">
        <f t="shared" si="2"/>
        <v>51</v>
      </c>
      <c r="J48" s="130">
        <v>74</v>
      </c>
      <c r="K48" s="94">
        <f t="shared" si="3"/>
        <v>51</v>
      </c>
      <c r="L48" s="130">
        <f t="shared" si="0"/>
        <v>152</v>
      </c>
      <c r="M48" s="136">
        <v>46</v>
      </c>
      <c r="N48" s="94">
        <f t="shared" si="4"/>
        <v>47</v>
      </c>
      <c r="O48" s="36">
        <v>46</v>
      </c>
      <c r="P48" s="79" t="s">
        <v>249</v>
      </c>
      <c r="Q48" s="36" t="s">
        <v>252</v>
      </c>
    </row>
    <row r="49" spans="1:18" ht="12" customHeight="1" x14ac:dyDescent="0.2">
      <c r="A49" s="128" t="s">
        <v>97</v>
      </c>
      <c r="B49" s="129" t="s">
        <v>77</v>
      </c>
      <c r="C49" s="130">
        <v>755</v>
      </c>
      <c r="D49" s="130">
        <v>23</v>
      </c>
      <c r="E49" s="94">
        <f t="shared" si="5"/>
        <v>43</v>
      </c>
      <c r="F49" s="131">
        <v>3.45</v>
      </c>
      <c r="G49" s="94">
        <f t="shared" si="1"/>
        <v>32</v>
      </c>
      <c r="H49" s="130">
        <v>55</v>
      </c>
      <c r="I49" s="94">
        <f t="shared" si="2"/>
        <v>39</v>
      </c>
      <c r="J49" s="130">
        <v>158</v>
      </c>
      <c r="K49" s="94">
        <f t="shared" si="3"/>
        <v>44</v>
      </c>
      <c r="L49" s="130">
        <f t="shared" si="0"/>
        <v>158</v>
      </c>
      <c r="M49" s="136">
        <v>47</v>
      </c>
      <c r="N49" s="94">
        <f t="shared" si="4"/>
        <v>48</v>
      </c>
      <c r="O49" s="36">
        <v>47</v>
      </c>
      <c r="P49" s="79" t="s">
        <v>250</v>
      </c>
      <c r="Q49" s="36" t="s">
        <v>253</v>
      </c>
    </row>
    <row r="50" spans="1:18" ht="12" customHeight="1" x14ac:dyDescent="0.2">
      <c r="A50" s="133" t="s">
        <v>262</v>
      </c>
      <c r="B50" s="134" t="s">
        <v>240</v>
      </c>
      <c r="C50" s="132">
        <v>1328</v>
      </c>
      <c r="D50" s="132">
        <v>33</v>
      </c>
      <c r="E50" s="94">
        <f t="shared" si="5"/>
        <v>35</v>
      </c>
      <c r="F50" s="135">
        <v>3.57</v>
      </c>
      <c r="G50" s="94">
        <f t="shared" si="1"/>
        <v>25</v>
      </c>
      <c r="H50" s="132">
        <v>21</v>
      </c>
      <c r="I50" s="94">
        <f t="shared" si="2"/>
        <v>49</v>
      </c>
      <c r="J50" s="132">
        <v>86</v>
      </c>
      <c r="K50" s="94">
        <f t="shared" si="3"/>
        <v>49</v>
      </c>
      <c r="L50" s="132">
        <f t="shared" si="0"/>
        <v>158</v>
      </c>
      <c r="M50" s="136">
        <v>47</v>
      </c>
      <c r="N50" s="94">
        <f t="shared" si="4"/>
        <v>48</v>
      </c>
      <c r="O50" s="36">
        <v>47</v>
      </c>
      <c r="P50" s="79" t="s">
        <v>251</v>
      </c>
      <c r="Q50" s="36" t="s">
        <v>254</v>
      </c>
    </row>
    <row r="51" spans="1:18" ht="12" customHeight="1" x14ac:dyDescent="0.2">
      <c r="A51" s="133" t="s">
        <v>303</v>
      </c>
      <c r="B51" s="134" t="s">
        <v>278</v>
      </c>
      <c r="C51" s="132">
        <v>1040</v>
      </c>
      <c r="D51" s="132">
        <v>24</v>
      </c>
      <c r="E51" s="94">
        <f t="shared" si="5"/>
        <v>41</v>
      </c>
      <c r="F51" s="135">
        <v>3.04</v>
      </c>
      <c r="G51" s="94">
        <f t="shared" si="1"/>
        <v>44</v>
      </c>
      <c r="H51" s="132">
        <v>79</v>
      </c>
      <c r="I51" s="94">
        <f t="shared" si="2"/>
        <v>31</v>
      </c>
      <c r="J51" s="132">
        <v>164</v>
      </c>
      <c r="K51" s="94">
        <f t="shared" si="3"/>
        <v>43</v>
      </c>
      <c r="L51" s="132">
        <f t="shared" si="0"/>
        <v>159</v>
      </c>
      <c r="M51" s="136">
        <v>49</v>
      </c>
      <c r="N51" s="94">
        <f t="shared" si="4"/>
        <v>50</v>
      </c>
      <c r="O51" s="36">
        <v>49</v>
      </c>
      <c r="P51" s="79" t="s">
        <v>289</v>
      </c>
      <c r="Q51" s="36" t="s">
        <v>286</v>
      </c>
    </row>
    <row r="52" spans="1:18" ht="12" customHeight="1" x14ac:dyDescent="0.2">
      <c r="A52" s="80" t="s">
        <v>50</v>
      </c>
      <c r="B52" s="99" t="s">
        <v>45</v>
      </c>
      <c r="C52" s="94">
        <v>1595</v>
      </c>
      <c r="D52" s="94">
        <v>12</v>
      </c>
      <c r="E52" s="94">
        <f t="shared" si="5"/>
        <v>50</v>
      </c>
      <c r="F52" s="100">
        <v>3.83</v>
      </c>
      <c r="G52" s="94">
        <f t="shared" si="1"/>
        <v>14</v>
      </c>
      <c r="H52" s="94">
        <v>0</v>
      </c>
      <c r="I52" s="94">
        <f t="shared" si="2"/>
        <v>52</v>
      </c>
      <c r="J52" s="94">
        <v>40</v>
      </c>
      <c r="K52" s="94">
        <f t="shared" si="3"/>
        <v>54</v>
      </c>
      <c r="L52" s="94">
        <f t="shared" si="0"/>
        <v>170</v>
      </c>
      <c r="M52" s="136">
        <v>50</v>
      </c>
      <c r="N52" s="94">
        <f t="shared" si="4"/>
        <v>51</v>
      </c>
      <c r="O52" s="36">
        <v>50</v>
      </c>
      <c r="P52" s="79" t="s">
        <v>256</v>
      </c>
      <c r="Q52" s="36" t="s">
        <v>257</v>
      </c>
    </row>
    <row r="53" spans="1:18" ht="12" customHeight="1" x14ac:dyDescent="0.2">
      <c r="A53" s="80" t="s">
        <v>14</v>
      </c>
      <c r="B53" s="99" t="s">
        <v>59</v>
      </c>
      <c r="C53" s="94">
        <v>875</v>
      </c>
      <c r="D53" s="94">
        <v>28</v>
      </c>
      <c r="E53" s="94">
        <f t="shared" si="5"/>
        <v>38</v>
      </c>
      <c r="F53" s="100">
        <v>3.26</v>
      </c>
      <c r="G53" s="94">
        <f t="shared" si="1"/>
        <v>38</v>
      </c>
      <c r="H53" s="94">
        <v>0</v>
      </c>
      <c r="I53" s="94">
        <f t="shared" si="2"/>
        <v>52</v>
      </c>
      <c r="J53" s="94">
        <v>86</v>
      </c>
      <c r="K53" s="94">
        <f t="shared" si="3"/>
        <v>49</v>
      </c>
      <c r="L53" s="94">
        <f t="shared" si="0"/>
        <v>177</v>
      </c>
      <c r="M53" s="136">
        <v>51</v>
      </c>
      <c r="N53" s="94">
        <f t="shared" si="4"/>
        <v>52</v>
      </c>
      <c r="O53" s="36">
        <v>51</v>
      </c>
      <c r="P53" s="79" t="s">
        <v>258</v>
      </c>
      <c r="Q53" s="36" t="s">
        <v>259</v>
      </c>
    </row>
    <row r="54" spans="1:18" ht="12" customHeight="1" x14ac:dyDescent="0.2">
      <c r="A54" s="110" t="s">
        <v>270</v>
      </c>
      <c r="B54" s="111" t="s">
        <v>242</v>
      </c>
      <c r="C54" s="112">
        <v>3330</v>
      </c>
      <c r="D54" s="112">
        <v>12</v>
      </c>
      <c r="E54" s="108">
        <f t="shared" si="5"/>
        <v>50</v>
      </c>
      <c r="F54" s="113">
        <v>3.2</v>
      </c>
      <c r="G54" s="108">
        <f t="shared" si="1"/>
        <v>40</v>
      </c>
      <c r="H54" s="112">
        <v>30</v>
      </c>
      <c r="I54" s="108">
        <f t="shared" si="2"/>
        <v>47</v>
      </c>
      <c r="J54" s="112">
        <v>138</v>
      </c>
      <c r="K54" s="108">
        <f t="shared" si="3"/>
        <v>47</v>
      </c>
      <c r="L54" s="112">
        <f t="shared" si="0"/>
        <v>184</v>
      </c>
      <c r="M54" s="137">
        <v>52</v>
      </c>
      <c r="N54" s="108">
        <f t="shared" si="4"/>
        <v>53</v>
      </c>
      <c r="O54" s="36">
        <v>52</v>
      </c>
      <c r="P54" s="79" t="s">
        <v>275</v>
      </c>
      <c r="Q54" s="36" t="s">
        <v>274</v>
      </c>
    </row>
    <row r="55" spans="1:18" ht="12" customHeight="1" x14ac:dyDescent="0.2">
      <c r="A55" s="123" t="s">
        <v>309</v>
      </c>
      <c r="B55" s="124" t="s">
        <v>310</v>
      </c>
      <c r="C55" s="122">
        <v>2150</v>
      </c>
      <c r="D55" s="122">
        <v>66</v>
      </c>
      <c r="E55" s="116">
        <f t="shared" si="5"/>
        <v>8</v>
      </c>
      <c r="F55" s="125">
        <v>2.99</v>
      </c>
      <c r="G55" s="116">
        <f t="shared" si="1"/>
        <v>47</v>
      </c>
      <c r="H55" s="122">
        <v>113</v>
      </c>
      <c r="I55" s="116">
        <f t="shared" si="2"/>
        <v>19</v>
      </c>
      <c r="J55" s="122">
        <v>285</v>
      </c>
      <c r="K55" s="116">
        <f t="shared" si="3"/>
        <v>35</v>
      </c>
      <c r="L55" s="122">
        <f t="shared" si="0"/>
        <v>109</v>
      </c>
      <c r="M55" s="138" t="s">
        <v>316</v>
      </c>
      <c r="N55" s="116">
        <f t="shared" si="4"/>
        <v>29</v>
      </c>
      <c r="P55" s="79" t="s">
        <v>311</v>
      </c>
      <c r="Q55" s="36" t="s">
        <v>313</v>
      </c>
    </row>
    <row r="56" spans="1:18" ht="12" customHeight="1" x14ac:dyDescent="0.2">
      <c r="A56" s="80" t="s">
        <v>95</v>
      </c>
      <c r="B56" s="99" t="s">
        <v>74</v>
      </c>
      <c r="C56" s="94">
        <v>3602</v>
      </c>
      <c r="D56" s="94">
        <v>12</v>
      </c>
      <c r="E56" s="94">
        <f t="shared" si="5"/>
        <v>50</v>
      </c>
      <c r="F56" s="100">
        <v>3.41</v>
      </c>
      <c r="G56" s="94">
        <f t="shared" si="1"/>
        <v>34</v>
      </c>
      <c r="H56" s="94">
        <v>0</v>
      </c>
      <c r="I56" s="94">
        <f t="shared" si="2"/>
        <v>52</v>
      </c>
      <c r="J56" s="94">
        <v>64</v>
      </c>
      <c r="K56" s="94">
        <f t="shared" si="3"/>
        <v>53</v>
      </c>
      <c r="L56" s="97">
        <f t="shared" si="0"/>
        <v>189</v>
      </c>
      <c r="M56" s="136">
        <v>53</v>
      </c>
      <c r="N56" s="94">
        <f t="shared" si="4"/>
        <v>54</v>
      </c>
      <c r="O56" s="36">
        <v>53</v>
      </c>
      <c r="P56" s="79" t="s">
        <v>260</v>
      </c>
      <c r="Q56" s="36" t="s">
        <v>261</v>
      </c>
    </row>
    <row r="57" spans="1:18" ht="12" customHeight="1" x14ac:dyDescent="0.2">
      <c r="A57" s="156" t="s">
        <v>318</v>
      </c>
      <c r="B57" s="99" t="s">
        <v>319</v>
      </c>
      <c r="C57" s="94">
        <v>1000</v>
      </c>
      <c r="D57" s="94">
        <v>28</v>
      </c>
      <c r="E57" s="94">
        <f t="shared" si="5"/>
        <v>38</v>
      </c>
      <c r="F57" s="100">
        <v>3.04</v>
      </c>
      <c r="G57" s="94">
        <f t="shared" si="1"/>
        <v>44</v>
      </c>
      <c r="H57" s="94">
        <v>45</v>
      </c>
      <c r="I57" s="94">
        <f t="shared" si="2"/>
        <v>44</v>
      </c>
      <c r="J57" s="94"/>
      <c r="K57" s="94"/>
      <c r="L57" s="97"/>
      <c r="M57" s="136"/>
      <c r="N57" s="94"/>
      <c r="P57" s="79" t="s">
        <v>320</v>
      </c>
      <c r="Q57" s="36" t="s">
        <v>321</v>
      </c>
      <c r="R57" s="36" t="s">
        <v>322</v>
      </c>
    </row>
    <row r="58" spans="1:18" ht="12" customHeight="1" x14ac:dyDescent="0.2">
      <c r="A58" s="133" t="s">
        <v>301</v>
      </c>
      <c r="B58" s="134" t="s">
        <v>284</v>
      </c>
      <c r="C58" s="132" t="s">
        <v>285</v>
      </c>
      <c r="D58" s="132" t="s">
        <v>285</v>
      </c>
      <c r="E58" s="132" t="s">
        <v>296</v>
      </c>
      <c r="F58" s="135" t="s">
        <v>285</v>
      </c>
      <c r="G58" s="132" t="s">
        <v>296</v>
      </c>
      <c r="H58" s="132" t="s">
        <v>285</v>
      </c>
      <c r="I58" s="94" t="s">
        <v>285</v>
      </c>
      <c r="J58" s="132" t="s">
        <v>285</v>
      </c>
      <c r="K58" s="132" t="s">
        <v>296</v>
      </c>
      <c r="L58" s="132" t="s">
        <v>296</v>
      </c>
      <c r="M58" s="136" t="s">
        <v>296</v>
      </c>
      <c r="N58" s="132" t="s">
        <v>296</v>
      </c>
      <c r="P58" s="79"/>
    </row>
    <row r="59" spans="1:18" ht="15.75" customHeight="1" x14ac:dyDescent="0.2">
      <c r="A59" s="45" t="s">
        <v>154</v>
      </c>
      <c r="B59" s="104" t="s">
        <v>232</v>
      </c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P59" s="79" t="s">
        <v>97</v>
      </c>
      <c r="Q59" s="36" t="s">
        <v>227</v>
      </c>
    </row>
    <row r="60" spans="1:18" ht="14.25" customHeight="1" x14ac:dyDescent="0.2">
      <c r="A60" s="102" t="s">
        <v>234</v>
      </c>
      <c r="B60" s="102" t="s">
        <v>308</v>
      </c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P60" s="79" t="s">
        <v>98</v>
      </c>
      <c r="Q60" s="36" t="s">
        <v>228</v>
      </c>
    </row>
    <row r="61" spans="1:18" x14ac:dyDescent="0.2">
      <c r="A61" s="103" t="s">
        <v>235</v>
      </c>
      <c r="B61" s="102" t="s">
        <v>236</v>
      </c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P61" s="79" t="s">
        <v>99</v>
      </c>
      <c r="Q61" s="36" t="s">
        <v>229</v>
      </c>
    </row>
  </sheetData>
  <pageMargins left="0.75" right="0.75" top="0.38" bottom="0.43" header="0.17" footer="0.28000000000000003"/>
  <pageSetup scale="7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"/>
  <sheetViews>
    <sheetView zoomScaleNormal="100" workbookViewId="0">
      <selection activeCell="A31" sqref="A31:N31"/>
    </sheetView>
  </sheetViews>
  <sheetFormatPr defaultRowHeight="12.75" x14ac:dyDescent="0.2"/>
  <cols>
    <col min="1" max="1" width="27.140625" style="36" customWidth="1"/>
    <col min="2" max="2" width="28.42578125" style="36" customWidth="1"/>
    <col min="3" max="3" width="9.28515625" style="36" bestFit="1" customWidth="1"/>
    <col min="4" max="4" width="9.42578125" style="36" customWidth="1"/>
    <col min="5" max="5" width="6.7109375" style="36" customWidth="1"/>
    <col min="6" max="6" width="6.42578125" style="36" bestFit="1" customWidth="1"/>
    <col min="7" max="7" width="6.5703125" style="36" bestFit="1" customWidth="1"/>
    <col min="8" max="9" width="7.28515625" style="36" bestFit="1" customWidth="1"/>
    <col min="10" max="11" width="7.7109375" style="36" bestFit="1" customWidth="1"/>
    <col min="12" max="12" width="6.5703125" style="36" bestFit="1" customWidth="1"/>
    <col min="13" max="13" width="6.5703125" style="36" customWidth="1"/>
    <col min="14" max="14" width="7.7109375" style="36" bestFit="1" customWidth="1"/>
    <col min="15" max="15" width="9.140625" style="36"/>
    <col min="16" max="16" width="18.28515625" style="36" customWidth="1"/>
    <col min="17" max="17" width="16.85546875" style="36" customWidth="1"/>
    <col min="18" max="16384" width="9.140625" style="36"/>
  </cols>
  <sheetData>
    <row r="1" spans="1:17" ht="15.75" x14ac:dyDescent="0.2">
      <c r="A1" s="35" t="s">
        <v>276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P1" s="93"/>
    </row>
    <row r="2" spans="1:17" ht="72" x14ac:dyDescent="0.2">
      <c r="A2" s="37" t="s">
        <v>0</v>
      </c>
      <c r="B2" s="37" t="s">
        <v>1</v>
      </c>
      <c r="C2" s="37" t="s">
        <v>15</v>
      </c>
      <c r="D2" s="37" t="s">
        <v>18</v>
      </c>
      <c r="E2" s="37" t="s">
        <v>34</v>
      </c>
      <c r="F2" s="37" t="s">
        <v>26</v>
      </c>
      <c r="G2" s="37" t="s">
        <v>35</v>
      </c>
      <c r="H2" s="37" t="s">
        <v>29</v>
      </c>
      <c r="I2" s="37" t="s">
        <v>31</v>
      </c>
      <c r="J2" s="37" t="s">
        <v>27</v>
      </c>
      <c r="K2" s="37" t="s">
        <v>28</v>
      </c>
      <c r="L2" s="37" t="s">
        <v>30</v>
      </c>
      <c r="M2" s="38" t="s">
        <v>297</v>
      </c>
      <c r="N2" s="37" t="s">
        <v>36</v>
      </c>
      <c r="P2" s="37" t="s">
        <v>0</v>
      </c>
      <c r="Q2" s="84" t="s">
        <v>183</v>
      </c>
    </row>
    <row r="3" spans="1:17" ht="12" customHeight="1" x14ac:dyDescent="0.2">
      <c r="A3" s="80" t="s">
        <v>148</v>
      </c>
      <c r="B3" s="99" t="s">
        <v>149</v>
      </c>
      <c r="C3" s="94">
        <v>2750</v>
      </c>
      <c r="D3" s="94">
        <v>71</v>
      </c>
      <c r="E3" s="94">
        <f t="shared" ref="E3:E34" si="0">RANK(D3,D$3:D$55)</f>
        <v>5</v>
      </c>
      <c r="F3" s="100">
        <v>3.57</v>
      </c>
      <c r="G3" s="94">
        <f t="shared" ref="G3:G34" si="1">RANK(ROUND(F3,2),F$3:F$55)</f>
        <v>25</v>
      </c>
      <c r="H3" s="94">
        <v>270</v>
      </c>
      <c r="I3" s="94">
        <f t="shared" ref="I3:I34" si="2">RANK(H3,H$3:H$55)</f>
        <v>2</v>
      </c>
      <c r="J3" s="94">
        <v>1587</v>
      </c>
      <c r="K3" s="94">
        <f t="shared" ref="K3:K34" si="3">RANK(J3,J$3:J$55)</f>
        <v>2</v>
      </c>
      <c r="L3" s="94">
        <f t="shared" ref="L3:L34" si="4">E3+G3+I3+K3</f>
        <v>34</v>
      </c>
      <c r="M3" s="101">
        <v>1</v>
      </c>
      <c r="N3" s="94">
        <f t="shared" ref="N3:N34" si="5">RANK(L3,L$3:L$55,1)</f>
        <v>1</v>
      </c>
      <c r="O3" s="36">
        <v>1</v>
      </c>
      <c r="P3" s="42" t="s">
        <v>50</v>
      </c>
      <c r="Q3" s="36" t="s">
        <v>184</v>
      </c>
    </row>
    <row r="4" spans="1:17" ht="12" customHeight="1" x14ac:dyDescent="0.2">
      <c r="A4" s="106" t="s">
        <v>6</v>
      </c>
      <c r="B4" s="107" t="s">
        <v>2</v>
      </c>
      <c r="C4" s="108">
        <v>954</v>
      </c>
      <c r="D4" s="108">
        <v>68</v>
      </c>
      <c r="E4" s="108">
        <f t="shared" si="0"/>
        <v>7</v>
      </c>
      <c r="F4" s="109">
        <v>3.84</v>
      </c>
      <c r="G4" s="108">
        <f t="shared" si="1"/>
        <v>13</v>
      </c>
      <c r="H4" s="108">
        <v>103.09</v>
      </c>
      <c r="I4" s="108">
        <f t="shared" si="2"/>
        <v>21</v>
      </c>
      <c r="J4" s="108">
        <v>1035</v>
      </c>
      <c r="K4" s="108">
        <f t="shared" si="3"/>
        <v>9</v>
      </c>
      <c r="L4" s="108">
        <f t="shared" si="4"/>
        <v>50</v>
      </c>
      <c r="M4" s="108">
        <v>4</v>
      </c>
      <c r="N4" s="108">
        <f t="shared" si="5"/>
        <v>2</v>
      </c>
      <c r="O4" s="36">
        <v>4</v>
      </c>
      <c r="P4" s="42" t="s">
        <v>6</v>
      </c>
      <c r="Q4" s="93" t="s">
        <v>187</v>
      </c>
    </row>
    <row r="5" spans="1:17" ht="12" customHeight="1" x14ac:dyDescent="0.2">
      <c r="A5" s="80" t="s">
        <v>96</v>
      </c>
      <c r="B5" s="99" t="s">
        <v>76</v>
      </c>
      <c r="C5" s="94">
        <v>340</v>
      </c>
      <c r="D5" s="94">
        <v>20</v>
      </c>
      <c r="E5" s="94">
        <f t="shared" si="0"/>
        <v>43</v>
      </c>
      <c r="F5" s="100">
        <v>4.16</v>
      </c>
      <c r="G5" s="94">
        <f t="shared" si="1"/>
        <v>2</v>
      </c>
      <c r="H5" s="94">
        <v>268</v>
      </c>
      <c r="I5" s="94">
        <f t="shared" si="2"/>
        <v>3</v>
      </c>
      <c r="J5" s="94">
        <v>1552</v>
      </c>
      <c r="K5" s="94">
        <f t="shared" si="3"/>
        <v>3</v>
      </c>
      <c r="L5" s="94">
        <f t="shared" si="4"/>
        <v>51</v>
      </c>
      <c r="M5" s="101">
        <v>3</v>
      </c>
      <c r="N5" s="94">
        <f t="shared" si="5"/>
        <v>3</v>
      </c>
      <c r="O5" s="36">
        <v>3</v>
      </c>
      <c r="P5" s="42" t="s">
        <v>32</v>
      </c>
      <c r="Q5" s="36" t="s">
        <v>186</v>
      </c>
    </row>
    <row r="6" spans="1:17" ht="12" customHeight="1" x14ac:dyDescent="0.2">
      <c r="A6" s="80" t="s">
        <v>152</v>
      </c>
      <c r="B6" s="99" t="s">
        <v>153</v>
      </c>
      <c r="C6" s="94">
        <v>268</v>
      </c>
      <c r="D6" s="94">
        <v>87</v>
      </c>
      <c r="E6" s="94">
        <f t="shared" si="0"/>
        <v>1</v>
      </c>
      <c r="F6" s="100">
        <v>2.95</v>
      </c>
      <c r="G6" s="94">
        <f t="shared" si="1"/>
        <v>46</v>
      </c>
      <c r="H6" s="94">
        <v>633</v>
      </c>
      <c r="I6" s="94">
        <f t="shared" si="2"/>
        <v>1</v>
      </c>
      <c r="J6" s="94">
        <v>1193</v>
      </c>
      <c r="K6" s="94">
        <f t="shared" si="3"/>
        <v>6</v>
      </c>
      <c r="L6" s="94">
        <f t="shared" si="4"/>
        <v>54</v>
      </c>
      <c r="M6" s="101">
        <v>2</v>
      </c>
      <c r="N6" s="94">
        <f t="shared" si="5"/>
        <v>4</v>
      </c>
      <c r="O6" s="36">
        <v>2</v>
      </c>
      <c r="P6" s="74" t="s">
        <v>8</v>
      </c>
      <c r="Q6" s="36" t="s">
        <v>185</v>
      </c>
    </row>
    <row r="7" spans="1:17" ht="12" customHeight="1" x14ac:dyDescent="0.2">
      <c r="A7" s="80" t="s">
        <v>32</v>
      </c>
      <c r="B7" s="99" t="s">
        <v>33</v>
      </c>
      <c r="C7" s="94">
        <v>450</v>
      </c>
      <c r="D7" s="94">
        <v>85</v>
      </c>
      <c r="E7" s="94">
        <f t="shared" si="0"/>
        <v>2</v>
      </c>
      <c r="F7" s="100">
        <v>3.58</v>
      </c>
      <c r="G7" s="94">
        <f t="shared" si="1"/>
        <v>24</v>
      </c>
      <c r="H7" s="94">
        <v>219.89</v>
      </c>
      <c r="I7" s="94">
        <f t="shared" si="2"/>
        <v>9</v>
      </c>
      <c r="J7" s="94">
        <v>769</v>
      </c>
      <c r="K7" s="94">
        <f t="shared" si="3"/>
        <v>20</v>
      </c>
      <c r="L7" s="94">
        <f t="shared" si="4"/>
        <v>55</v>
      </c>
      <c r="M7" s="101">
        <v>5</v>
      </c>
      <c r="N7" s="94">
        <f t="shared" si="5"/>
        <v>5</v>
      </c>
      <c r="O7" s="36">
        <v>5</v>
      </c>
      <c r="P7" s="80" t="s">
        <v>80</v>
      </c>
      <c r="Q7" s="36" t="s">
        <v>188</v>
      </c>
    </row>
    <row r="8" spans="1:17" ht="12" customHeight="1" x14ac:dyDescent="0.2">
      <c r="A8" s="80" t="s">
        <v>80</v>
      </c>
      <c r="B8" s="99" t="s">
        <v>42</v>
      </c>
      <c r="C8" s="94">
        <v>1120</v>
      </c>
      <c r="D8" s="94">
        <v>51</v>
      </c>
      <c r="E8" s="94">
        <f t="shared" si="0"/>
        <v>17</v>
      </c>
      <c r="F8" s="100">
        <v>3.48</v>
      </c>
      <c r="G8" s="94">
        <f t="shared" si="1"/>
        <v>30</v>
      </c>
      <c r="H8" s="94">
        <v>178</v>
      </c>
      <c r="I8" s="94">
        <f t="shared" si="2"/>
        <v>12</v>
      </c>
      <c r="J8" s="94">
        <v>1229</v>
      </c>
      <c r="K8" s="94">
        <f t="shared" si="3"/>
        <v>5</v>
      </c>
      <c r="L8" s="94">
        <f t="shared" si="4"/>
        <v>64</v>
      </c>
      <c r="M8" s="101">
        <v>6</v>
      </c>
      <c r="N8" s="94">
        <f t="shared" si="5"/>
        <v>6</v>
      </c>
      <c r="O8" s="36">
        <v>6</v>
      </c>
      <c r="P8" s="80" t="s">
        <v>81</v>
      </c>
      <c r="Q8" s="36" t="s">
        <v>189</v>
      </c>
    </row>
    <row r="9" spans="1:17" ht="12" customHeight="1" x14ac:dyDescent="0.2">
      <c r="A9" s="106" t="s">
        <v>51</v>
      </c>
      <c r="B9" s="107" t="s">
        <v>52</v>
      </c>
      <c r="C9" s="108">
        <v>1289</v>
      </c>
      <c r="D9" s="108">
        <v>51</v>
      </c>
      <c r="E9" s="108">
        <f t="shared" si="0"/>
        <v>17</v>
      </c>
      <c r="F9" s="109">
        <v>3.99</v>
      </c>
      <c r="G9" s="108">
        <f t="shared" si="1"/>
        <v>6</v>
      </c>
      <c r="H9" s="108">
        <v>52.36</v>
      </c>
      <c r="I9" s="108">
        <f t="shared" si="2"/>
        <v>39</v>
      </c>
      <c r="J9" s="108">
        <v>1453</v>
      </c>
      <c r="K9" s="108">
        <f t="shared" si="3"/>
        <v>4</v>
      </c>
      <c r="L9" s="108">
        <f t="shared" si="4"/>
        <v>66</v>
      </c>
      <c r="M9" s="108">
        <v>8</v>
      </c>
      <c r="N9" s="108">
        <f t="shared" si="5"/>
        <v>7</v>
      </c>
      <c r="O9" s="36">
        <v>8</v>
      </c>
      <c r="P9" s="42" t="s">
        <v>19</v>
      </c>
      <c r="Q9" s="36" t="s">
        <v>191</v>
      </c>
    </row>
    <row r="10" spans="1:17" ht="12" customHeight="1" x14ac:dyDescent="0.2">
      <c r="A10" s="80" t="s">
        <v>81</v>
      </c>
      <c r="B10" s="99" t="s">
        <v>39</v>
      </c>
      <c r="C10" s="94">
        <v>1352</v>
      </c>
      <c r="D10" s="94">
        <v>42</v>
      </c>
      <c r="E10" s="94">
        <f t="shared" si="0"/>
        <v>23</v>
      </c>
      <c r="F10" s="100">
        <v>3.63</v>
      </c>
      <c r="G10" s="94">
        <f t="shared" si="1"/>
        <v>20</v>
      </c>
      <c r="H10" s="94">
        <v>260</v>
      </c>
      <c r="I10" s="94">
        <f t="shared" si="2"/>
        <v>7</v>
      </c>
      <c r="J10" s="94">
        <v>771</v>
      </c>
      <c r="K10" s="94">
        <f t="shared" si="3"/>
        <v>19</v>
      </c>
      <c r="L10" s="94">
        <f t="shared" si="4"/>
        <v>69</v>
      </c>
      <c r="M10" s="126">
        <v>7</v>
      </c>
      <c r="N10" s="94">
        <f t="shared" si="5"/>
        <v>8</v>
      </c>
      <c r="O10" s="36">
        <v>7</v>
      </c>
      <c r="P10" s="42" t="s">
        <v>51</v>
      </c>
      <c r="Q10" s="36" t="s">
        <v>190</v>
      </c>
    </row>
    <row r="11" spans="1:17" ht="12" customHeight="1" x14ac:dyDescent="0.2">
      <c r="A11" s="95" t="s">
        <v>266</v>
      </c>
      <c r="B11" s="96" t="s">
        <v>238</v>
      </c>
      <c r="C11" s="97">
        <v>2900</v>
      </c>
      <c r="D11" s="97">
        <v>40</v>
      </c>
      <c r="E11" s="94">
        <f t="shared" si="0"/>
        <v>25</v>
      </c>
      <c r="F11" s="98">
        <v>3.62</v>
      </c>
      <c r="G11" s="94">
        <f t="shared" si="1"/>
        <v>21</v>
      </c>
      <c r="H11" s="97">
        <v>126</v>
      </c>
      <c r="I11" s="94">
        <f t="shared" si="2"/>
        <v>16</v>
      </c>
      <c r="J11" s="97">
        <v>1083</v>
      </c>
      <c r="K11" s="94">
        <f t="shared" si="3"/>
        <v>8</v>
      </c>
      <c r="L11" s="97">
        <f t="shared" si="4"/>
        <v>70</v>
      </c>
      <c r="M11" s="127">
        <v>9</v>
      </c>
      <c r="N11" s="94">
        <f t="shared" si="5"/>
        <v>9</v>
      </c>
      <c r="O11" s="36">
        <v>9</v>
      </c>
      <c r="P11" s="80" t="s">
        <v>20</v>
      </c>
      <c r="Q11" s="36" t="s">
        <v>192</v>
      </c>
    </row>
    <row r="12" spans="1:17" ht="12" customHeight="1" x14ac:dyDescent="0.2">
      <c r="A12" s="80" t="s">
        <v>20</v>
      </c>
      <c r="B12" s="99" t="s">
        <v>21</v>
      </c>
      <c r="C12" s="94">
        <v>480</v>
      </c>
      <c r="D12" s="94">
        <v>43</v>
      </c>
      <c r="E12" s="94">
        <f t="shared" si="0"/>
        <v>22</v>
      </c>
      <c r="F12" s="100">
        <v>3.97</v>
      </c>
      <c r="G12" s="94">
        <f t="shared" si="1"/>
        <v>8</v>
      </c>
      <c r="H12" s="94">
        <v>90.21</v>
      </c>
      <c r="I12" s="94">
        <f t="shared" si="2"/>
        <v>25</v>
      </c>
      <c r="J12" s="94">
        <v>825</v>
      </c>
      <c r="K12" s="94">
        <f t="shared" si="3"/>
        <v>17</v>
      </c>
      <c r="L12" s="94">
        <f t="shared" si="4"/>
        <v>72</v>
      </c>
      <c r="M12" s="126">
        <v>11</v>
      </c>
      <c r="N12" s="94">
        <f t="shared" si="5"/>
        <v>10</v>
      </c>
      <c r="O12" s="36">
        <v>11</v>
      </c>
      <c r="P12" s="42" t="s">
        <v>8</v>
      </c>
      <c r="Q12" s="36" t="s">
        <v>194</v>
      </c>
    </row>
    <row r="13" spans="1:17" ht="12" customHeight="1" x14ac:dyDescent="0.2">
      <c r="A13" s="80" t="s">
        <v>19</v>
      </c>
      <c r="B13" s="99" t="s">
        <v>47</v>
      </c>
      <c r="C13" s="94">
        <v>1375</v>
      </c>
      <c r="D13" s="94">
        <v>66</v>
      </c>
      <c r="E13" s="94">
        <f t="shared" si="0"/>
        <v>8</v>
      </c>
      <c r="F13" s="100">
        <v>3.66</v>
      </c>
      <c r="G13" s="94">
        <f t="shared" si="1"/>
        <v>17</v>
      </c>
      <c r="H13" s="94">
        <v>97.16</v>
      </c>
      <c r="I13" s="94">
        <f t="shared" si="2"/>
        <v>22</v>
      </c>
      <c r="J13" s="94">
        <v>392.5</v>
      </c>
      <c r="K13" s="94">
        <f t="shared" si="3"/>
        <v>28</v>
      </c>
      <c r="L13" s="94">
        <f t="shared" si="4"/>
        <v>75</v>
      </c>
      <c r="M13" s="126">
        <v>11</v>
      </c>
      <c r="N13" s="94">
        <f t="shared" si="5"/>
        <v>11</v>
      </c>
      <c r="O13" s="36">
        <v>11</v>
      </c>
      <c r="P13" s="42" t="s">
        <v>11</v>
      </c>
      <c r="Q13" s="36" t="s">
        <v>195</v>
      </c>
    </row>
    <row r="14" spans="1:17" ht="12" customHeight="1" x14ac:dyDescent="0.2">
      <c r="A14" s="80" t="s">
        <v>94</v>
      </c>
      <c r="B14" s="99" t="s">
        <v>73</v>
      </c>
      <c r="C14" s="94">
        <v>2390</v>
      </c>
      <c r="D14" s="94">
        <v>19</v>
      </c>
      <c r="E14" s="94">
        <f t="shared" si="0"/>
        <v>45</v>
      </c>
      <c r="F14" s="100">
        <v>4.01</v>
      </c>
      <c r="G14" s="94">
        <f t="shared" si="1"/>
        <v>4</v>
      </c>
      <c r="H14" s="94">
        <v>268</v>
      </c>
      <c r="I14" s="94">
        <f t="shared" si="2"/>
        <v>3</v>
      </c>
      <c r="J14" s="94">
        <v>571</v>
      </c>
      <c r="K14" s="94">
        <f t="shared" si="3"/>
        <v>24</v>
      </c>
      <c r="L14" s="94">
        <f t="shared" si="4"/>
        <v>76</v>
      </c>
      <c r="M14" s="126">
        <v>10</v>
      </c>
      <c r="N14" s="94">
        <f t="shared" si="5"/>
        <v>12</v>
      </c>
      <c r="O14" s="36">
        <v>10</v>
      </c>
      <c r="P14" s="83" t="s">
        <v>82</v>
      </c>
      <c r="Q14" s="36" t="s">
        <v>193</v>
      </c>
    </row>
    <row r="15" spans="1:17" ht="25.5" x14ac:dyDescent="0.2">
      <c r="A15" s="95" t="s">
        <v>267</v>
      </c>
      <c r="B15" s="96" t="s">
        <v>239</v>
      </c>
      <c r="C15" s="97">
        <v>1084</v>
      </c>
      <c r="D15" s="97">
        <v>69</v>
      </c>
      <c r="E15" s="94">
        <f t="shared" si="0"/>
        <v>6</v>
      </c>
      <c r="F15" s="98">
        <v>2.93</v>
      </c>
      <c r="G15" s="94">
        <f t="shared" si="1"/>
        <v>47</v>
      </c>
      <c r="H15" s="97">
        <v>194</v>
      </c>
      <c r="I15" s="94">
        <f t="shared" si="2"/>
        <v>11</v>
      </c>
      <c r="J15" s="97">
        <v>930</v>
      </c>
      <c r="K15" s="94">
        <f t="shared" si="3"/>
        <v>15</v>
      </c>
      <c r="L15" s="97">
        <f t="shared" si="4"/>
        <v>79</v>
      </c>
      <c r="M15" s="127">
        <v>13</v>
      </c>
      <c r="N15" s="94">
        <f t="shared" si="5"/>
        <v>13</v>
      </c>
      <c r="O15" s="36">
        <v>13</v>
      </c>
      <c r="P15" s="42" t="s">
        <v>10</v>
      </c>
      <c r="Q15" s="36" t="s">
        <v>196</v>
      </c>
    </row>
    <row r="16" spans="1:17" ht="12" customHeight="1" x14ac:dyDescent="0.2">
      <c r="A16" s="80" t="s">
        <v>24</v>
      </c>
      <c r="B16" s="99" t="s">
        <v>25</v>
      </c>
      <c r="C16" s="94">
        <v>423</v>
      </c>
      <c r="D16" s="94">
        <v>38</v>
      </c>
      <c r="E16" s="94">
        <f t="shared" si="0"/>
        <v>29</v>
      </c>
      <c r="F16" s="100">
        <v>3.66</v>
      </c>
      <c r="G16" s="94">
        <f t="shared" si="1"/>
        <v>17</v>
      </c>
      <c r="H16" s="94">
        <v>81.87</v>
      </c>
      <c r="I16" s="94">
        <f t="shared" si="2"/>
        <v>28</v>
      </c>
      <c r="J16" s="94">
        <v>1191</v>
      </c>
      <c r="K16" s="94">
        <f t="shared" si="3"/>
        <v>7</v>
      </c>
      <c r="L16" s="94">
        <f t="shared" si="4"/>
        <v>81</v>
      </c>
      <c r="M16" s="126">
        <v>16</v>
      </c>
      <c r="N16" s="94">
        <f t="shared" si="5"/>
        <v>14</v>
      </c>
      <c r="O16" s="36">
        <v>16</v>
      </c>
      <c r="P16" s="42" t="s">
        <v>24</v>
      </c>
      <c r="Q16" s="36" t="s">
        <v>199</v>
      </c>
    </row>
    <row r="17" spans="1:17" ht="12" customHeight="1" x14ac:dyDescent="0.2">
      <c r="A17" s="80" t="s">
        <v>11</v>
      </c>
      <c r="B17" s="99" t="s">
        <v>53</v>
      </c>
      <c r="C17" s="94">
        <v>1671</v>
      </c>
      <c r="D17" s="94">
        <v>66</v>
      </c>
      <c r="E17" s="94">
        <f t="shared" si="0"/>
        <v>8</v>
      </c>
      <c r="F17" s="100">
        <v>3.52</v>
      </c>
      <c r="G17" s="94">
        <f t="shared" si="1"/>
        <v>28</v>
      </c>
      <c r="H17" s="94">
        <v>130.81</v>
      </c>
      <c r="I17" s="94">
        <f t="shared" si="2"/>
        <v>15</v>
      </c>
      <c r="J17" s="94">
        <v>298</v>
      </c>
      <c r="K17" s="94">
        <f t="shared" si="3"/>
        <v>33</v>
      </c>
      <c r="L17" s="94">
        <f t="shared" si="4"/>
        <v>84</v>
      </c>
      <c r="M17" s="126">
        <v>16</v>
      </c>
      <c r="N17" s="94">
        <f t="shared" si="5"/>
        <v>15</v>
      </c>
      <c r="O17" s="36">
        <v>16</v>
      </c>
      <c r="P17" s="42" t="s">
        <v>51</v>
      </c>
      <c r="Q17" s="36" t="s">
        <v>200</v>
      </c>
    </row>
    <row r="18" spans="1:17" ht="12" customHeight="1" x14ac:dyDescent="0.2">
      <c r="A18" s="80" t="s">
        <v>98</v>
      </c>
      <c r="B18" s="99" t="s">
        <v>75</v>
      </c>
      <c r="C18" s="94">
        <v>409</v>
      </c>
      <c r="D18" s="94">
        <v>58</v>
      </c>
      <c r="E18" s="94">
        <f t="shared" si="0"/>
        <v>13</v>
      </c>
      <c r="F18" s="100">
        <v>3.61</v>
      </c>
      <c r="G18" s="94">
        <f t="shared" si="1"/>
        <v>22</v>
      </c>
      <c r="H18" s="94">
        <v>76</v>
      </c>
      <c r="I18" s="94">
        <f t="shared" si="2"/>
        <v>33</v>
      </c>
      <c r="J18" s="94">
        <v>881</v>
      </c>
      <c r="K18" s="94">
        <f t="shared" si="3"/>
        <v>16</v>
      </c>
      <c r="L18" s="94">
        <f t="shared" si="4"/>
        <v>84</v>
      </c>
      <c r="M18" s="126">
        <v>15</v>
      </c>
      <c r="N18" s="94">
        <f t="shared" si="5"/>
        <v>15</v>
      </c>
      <c r="O18" s="36">
        <v>15</v>
      </c>
      <c r="P18" s="42" t="s">
        <v>102</v>
      </c>
      <c r="Q18" s="36" t="s">
        <v>198</v>
      </c>
    </row>
    <row r="19" spans="1:17" ht="12" customHeight="1" x14ac:dyDescent="0.2">
      <c r="A19" s="80" t="s">
        <v>10</v>
      </c>
      <c r="B19" s="99" t="s">
        <v>155</v>
      </c>
      <c r="C19" s="94">
        <v>369</v>
      </c>
      <c r="D19" s="94">
        <v>52</v>
      </c>
      <c r="E19" s="94">
        <f t="shared" si="0"/>
        <v>16</v>
      </c>
      <c r="F19" s="100">
        <v>3.74</v>
      </c>
      <c r="G19" s="94">
        <f t="shared" si="1"/>
        <v>16</v>
      </c>
      <c r="H19" s="94">
        <v>34.409999999999997</v>
      </c>
      <c r="I19" s="94">
        <f t="shared" si="2"/>
        <v>43</v>
      </c>
      <c r="J19" s="94">
        <v>986.4</v>
      </c>
      <c r="K19" s="94">
        <f t="shared" si="3"/>
        <v>13</v>
      </c>
      <c r="L19" s="94">
        <f t="shared" si="4"/>
        <v>88</v>
      </c>
      <c r="M19" s="126">
        <v>18</v>
      </c>
      <c r="N19" s="94">
        <f t="shared" si="5"/>
        <v>17</v>
      </c>
      <c r="O19" s="36">
        <v>18</v>
      </c>
      <c r="P19" s="42" t="s">
        <v>17</v>
      </c>
      <c r="Q19" s="36" t="s">
        <v>201</v>
      </c>
    </row>
    <row r="20" spans="1:17" ht="12" customHeight="1" x14ac:dyDescent="0.2">
      <c r="A20" s="80" t="s">
        <v>51</v>
      </c>
      <c r="B20" s="99" t="s">
        <v>55</v>
      </c>
      <c r="C20" s="94">
        <v>1060</v>
      </c>
      <c r="D20" s="94">
        <v>34</v>
      </c>
      <c r="E20" s="94">
        <f t="shared" si="0"/>
        <v>32</v>
      </c>
      <c r="F20" s="100">
        <v>4.17</v>
      </c>
      <c r="G20" s="94">
        <f t="shared" si="1"/>
        <v>1</v>
      </c>
      <c r="H20" s="94">
        <v>106.65</v>
      </c>
      <c r="I20" s="94">
        <f t="shared" si="2"/>
        <v>20</v>
      </c>
      <c r="J20" s="94">
        <v>240</v>
      </c>
      <c r="K20" s="94">
        <f t="shared" si="3"/>
        <v>37</v>
      </c>
      <c r="L20" s="94">
        <f t="shared" si="4"/>
        <v>90</v>
      </c>
      <c r="M20" s="126">
        <v>22</v>
      </c>
      <c r="N20" s="94">
        <f t="shared" si="5"/>
        <v>18</v>
      </c>
      <c r="O20" s="36">
        <v>22</v>
      </c>
      <c r="P20" s="42" t="s">
        <v>7</v>
      </c>
      <c r="Q20" s="36" t="s">
        <v>204</v>
      </c>
    </row>
    <row r="21" spans="1:17" ht="12" customHeight="1" x14ac:dyDescent="0.2">
      <c r="A21" s="80" t="s">
        <v>82</v>
      </c>
      <c r="B21" s="99" t="s">
        <v>61</v>
      </c>
      <c r="C21" s="94">
        <v>5500</v>
      </c>
      <c r="D21" s="94">
        <v>45</v>
      </c>
      <c r="E21" s="94">
        <f t="shared" si="0"/>
        <v>21</v>
      </c>
      <c r="F21" s="100">
        <v>2.46</v>
      </c>
      <c r="G21" s="94">
        <f t="shared" si="1"/>
        <v>49</v>
      </c>
      <c r="H21" s="94">
        <v>216</v>
      </c>
      <c r="I21" s="94">
        <f t="shared" si="2"/>
        <v>10</v>
      </c>
      <c r="J21" s="94">
        <v>996</v>
      </c>
      <c r="K21" s="94">
        <f t="shared" si="3"/>
        <v>11</v>
      </c>
      <c r="L21" s="94">
        <f t="shared" si="4"/>
        <v>91</v>
      </c>
      <c r="M21" s="126">
        <v>19</v>
      </c>
      <c r="N21" s="94">
        <f t="shared" si="5"/>
        <v>19</v>
      </c>
      <c r="O21" s="36">
        <v>19</v>
      </c>
      <c r="P21" s="42" t="s">
        <v>69</v>
      </c>
      <c r="Q21" s="36" t="s">
        <v>202</v>
      </c>
    </row>
    <row r="22" spans="1:17" ht="12" customHeight="1" x14ac:dyDescent="0.2">
      <c r="A22" s="80" t="s">
        <v>7</v>
      </c>
      <c r="B22" s="99" t="s">
        <v>3</v>
      </c>
      <c r="C22" s="94">
        <v>2622</v>
      </c>
      <c r="D22" s="94">
        <v>46</v>
      </c>
      <c r="E22" s="94">
        <f t="shared" si="0"/>
        <v>19</v>
      </c>
      <c r="F22" s="100">
        <v>4.01</v>
      </c>
      <c r="G22" s="94">
        <f t="shared" si="1"/>
        <v>4</v>
      </c>
      <c r="H22" s="94">
        <v>92.53</v>
      </c>
      <c r="I22" s="94">
        <f t="shared" si="2"/>
        <v>24</v>
      </c>
      <c r="J22" s="94">
        <v>156</v>
      </c>
      <c r="K22" s="94">
        <f t="shared" si="3"/>
        <v>44</v>
      </c>
      <c r="L22" s="94">
        <f t="shared" si="4"/>
        <v>91</v>
      </c>
      <c r="M22" s="126">
        <v>24</v>
      </c>
      <c r="N22" s="94">
        <f t="shared" si="5"/>
        <v>19</v>
      </c>
      <c r="O22" s="36">
        <v>24</v>
      </c>
      <c r="P22" s="42" t="s">
        <v>86</v>
      </c>
      <c r="Q22" s="36" t="s">
        <v>206</v>
      </c>
    </row>
    <row r="23" spans="1:17" ht="12" customHeight="1" x14ac:dyDescent="0.2">
      <c r="A23" s="80" t="s">
        <v>69</v>
      </c>
      <c r="B23" s="99" t="s">
        <v>47</v>
      </c>
      <c r="C23" s="94">
        <v>1390</v>
      </c>
      <c r="D23" s="94">
        <v>60</v>
      </c>
      <c r="E23" s="94">
        <f t="shared" si="0"/>
        <v>12</v>
      </c>
      <c r="F23" s="100">
        <v>3.25</v>
      </c>
      <c r="G23" s="94">
        <f t="shared" si="1"/>
        <v>39</v>
      </c>
      <c r="H23" s="94">
        <v>131</v>
      </c>
      <c r="I23" s="94">
        <f t="shared" si="2"/>
        <v>14</v>
      </c>
      <c r="J23" s="94">
        <v>360</v>
      </c>
      <c r="K23" s="94">
        <f t="shared" si="3"/>
        <v>29</v>
      </c>
      <c r="L23" s="94">
        <f t="shared" si="4"/>
        <v>94</v>
      </c>
      <c r="M23" s="126">
        <v>23</v>
      </c>
      <c r="N23" s="94">
        <f t="shared" si="5"/>
        <v>21</v>
      </c>
      <c r="O23" s="36">
        <v>23</v>
      </c>
      <c r="P23" s="42" t="s">
        <v>85</v>
      </c>
      <c r="Q23" s="36" t="s">
        <v>205</v>
      </c>
    </row>
    <row r="24" spans="1:17" ht="25.5" x14ac:dyDescent="0.2">
      <c r="A24" s="106" t="s">
        <v>10</v>
      </c>
      <c r="B24" s="107" t="s">
        <v>5</v>
      </c>
      <c r="C24" s="108">
        <v>1064</v>
      </c>
      <c r="D24" s="108">
        <v>42</v>
      </c>
      <c r="E24" s="108">
        <f t="shared" si="0"/>
        <v>23</v>
      </c>
      <c r="F24" s="109">
        <v>3.99</v>
      </c>
      <c r="G24" s="108">
        <f t="shared" si="1"/>
        <v>6</v>
      </c>
      <c r="H24" s="108">
        <v>34.020000000000003</v>
      </c>
      <c r="I24" s="108">
        <f t="shared" si="2"/>
        <v>44</v>
      </c>
      <c r="J24" s="108">
        <v>679</v>
      </c>
      <c r="K24" s="108">
        <f t="shared" si="3"/>
        <v>21</v>
      </c>
      <c r="L24" s="108">
        <f t="shared" si="4"/>
        <v>94</v>
      </c>
      <c r="M24" s="108">
        <v>24</v>
      </c>
      <c r="N24" s="108">
        <f t="shared" si="5"/>
        <v>21</v>
      </c>
      <c r="O24" s="36">
        <v>24</v>
      </c>
      <c r="P24" s="80" t="s">
        <v>79</v>
      </c>
      <c r="Q24" s="36" t="s">
        <v>207</v>
      </c>
    </row>
    <row r="25" spans="1:17" ht="12" customHeight="1" x14ac:dyDescent="0.2">
      <c r="A25" s="95" t="s">
        <v>272</v>
      </c>
      <c r="B25" s="96" t="s">
        <v>273</v>
      </c>
      <c r="C25" s="97">
        <v>938</v>
      </c>
      <c r="D25" s="97">
        <v>61</v>
      </c>
      <c r="E25" s="94">
        <f t="shared" si="0"/>
        <v>11</v>
      </c>
      <c r="F25" s="98">
        <v>3.16</v>
      </c>
      <c r="G25" s="94">
        <f t="shared" si="1"/>
        <v>41</v>
      </c>
      <c r="H25" s="97">
        <v>230</v>
      </c>
      <c r="I25" s="94">
        <f t="shared" si="2"/>
        <v>8</v>
      </c>
      <c r="J25" s="97">
        <v>284</v>
      </c>
      <c r="K25" s="94">
        <f t="shared" si="3"/>
        <v>35</v>
      </c>
      <c r="L25" s="97">
        <f t="shared" si="4"/>
        <v>95</v>
      </c>
      <c r="M25" s="127">
        <v>24</v>
      </c>
      <c r="N25" s="94">
        <f t="shared" si="5"/>
        <v>23</v>
      </c>
      <c r="O25" s="36">
        <v>24</v>
      </c>
      <c r="P25" s="42" t="s">
        <v>87</v>
      </c>
      <c r="Q25" s="36" t="s">
        <v>208</v>
      </c>
    </row>
    <row r="26" spans="1:17" ht="12" customHeight="1" x14ac:dyDescent="0.2">
      <c r="A26" s="106" t="s">
        <v>86</v>
      </c>
      <c r="B26" s="107" t="s">
        <v>64</v>
      </c>
      <c r="C26" s="108">
        <v>1010</v>
      </c>
      <c r="D26" s="108">
        <v>22</v>
      </c>
      <c r="E26" s="108">
        <f t="shared" si="0"/>
        <v>42</v>
      </c>
      <c r="F26" s="109">
        <v>3.92</v>
      </c>
      <c r="G26" s="108">
        <f t="shared" si="1"/>
        <v>10</v>
      </c>
      <c r="H26" s="108">
        <v>268</v>
      </c>
      <c r="I26" s="108">
        <f t="shared" si="2"/>
        <v>3</v>
      </c>
      <c r="J26" s="108">
        <v>172</v>
      </c>
      <c r="K26" s="108">
        <f t="shared" si="3"/>
        <v>41</v>
      </c>
      <c r="L26" s="108">
        <f t="shared" si="4"/>
        <v>96</v>
      </c>
      <c r="M26" s="108">
        <v>27</v>
      </c>
      <c r="N26" s="108">
        <f t="shared" si="5"/>
        <v>24</v>
      </c>
      <c r="O26" s="36">
        <v>27</v>
      </c>
      <c r="P26" s="42" t="s">
        <v>88</v>
      </c>
      <c r="Q26" s="36" t="s">
        <v>211</v>
      </c>
    </row>
    <row r="27" spans="1:17" ht="12" customHeight="1" x14ac:dyDescent="0.2">
      <c r="A27" s="80" t="s">
        <v>17</v>
      </c>
      <c r="B27" s="99" t="s">
        <v>40</v>
      </c>
      <c r="C27" s="94">
        <v>529</v>
      </c>
      <c r="D27" s="94">
        <v>75</v>
      </c>
      <c r="E27" s="94">
        <f t="shared" si="0"/>
        <v>4</v>
      </c>
      <c r="F27" s="100">
        <v>1.5</v>
      </c>
      <c r="G27" s="94">
        <f t="shared" si="1"/>
        <v>53</v>
      </c>
      <c r="H27" s="94">
        <v>145.74</v>
      </c>
      <c r="I27" s="94">
        <f t="shared" si="2"/>
        <v>13</v>
      </c>
      <c r="J27" s="94">
        <v>327.60000000000002</v>
      </c>
      <c r="K27" s="94">
        <f t="shared" si="3"/>
        <v>30</v>
      </c>
      <c r="L27" s="94">
        <f t="shared" si="4"/>
        <v>100</v>
      </c>
      <c r="M27" s="101">
        <v>27</v>
      </c>
      <c r="N27" s="94">
        <f t="shared" si="5"/>
        <v>25</v>
      </c>
      <c r="O27" s="36">
        <v>27</v>
      </c>
      <c r="P27" s="74" t="s">
        <v>70</v>
      </c>
      <c r="Q27" s="36" t="s">
        <v>209</v>
      </c>
    </row>
    <row r="28" spans="1:17" ht="12" customHeight="1" x14ac:dyDescent="0.2">
      <c r="A28" s="80" t="s">
        <v>87</v>
      </c>
      <c r="B28" s="99" t="s">
        <v>47</v>
      </c>
      <c r="C28" s="94">
        <v>1400</v>
      </c>
      <c r="D28" s="94">
        <v>55</v>
      </c>
      <c r="E28" s="94">
        <f t="shared" si="0"/>
        <v>15</v>
      </c>
      <c r="F28" s="100">
        <v>3.34</v>
      </c>
      <c r="G28" s="94">
        <f t="shared" si="1"/>
        <v>35</v>
      </c>
      <c r="H28" s="94">
        <v>90</v>
      </c>
      <c r="I28" s="94">
        <f t="shared" si="2"/>
        <v>26</v>
      </c>
      <c r="J28" s="94">
        <v>539</v>
      </c>
      <c r="K28" s="94">
        <f t="shared" si="3"/>
        <v>25</v>
      </c>
      <c r="L28" s="94">
        <f t="shared" si="4"/>
        <v>101</v>
      </c>
      <c r="M28" s="101">
        <v>30</v>
      </c>
      <c r="N28" s="94">
        <f t="shared" si="5"/>
        <v>26</v>
      </c>
      <c r="O28" s="36">
        <v>30</v>
      </c>
      <c r="P28" s="42" t="s">
        <v>22</v>
      </c>
      <c r="Q28" s="36" t="s">
        <v>213</v>
      </c>
    </row>
    <row r="29" spans="1:17" ht="12" customHeight="1" x14ac:dyDescent="0.2">
      <c r="A29" s="80" t="s">
        <v>84</v>
      </c>
      <c r="B29" s="99" t="s">
        <v>46</v>
      </c>
      <c r="C29" s="94">
        <v>1150</v>
      </c>
      <c r="D29" s="94">
        <v>77</v>
      </c>
      <c r="E29" s="94">
        <f t="shared" si="0"/>
        <v>3</v>
      </c>
      <c r="F29" s="100">
        <v>2.33</v>
      </c>
      <c r="G29" s="94">
        <f t="shared" si="1"/>
        <v>51</v>
      </c>
      <c r="H29" s="94">
        <v>121</v>
      </c>
      <c r="I29" s="94">
        <f t="shared" si="2"/>
        <v>17</v>
      </c>
      <c r="J29" s="94">
        <v>301</v>
      </c>
      <c r="K29" s="94">
        <f t="shared" si="3"/>
        <v>32</v>
      </c>
      <c r="L29" s="94">
        <f t="shared" si="4"/>
        <v>103</v>
      </c>
      <c r="M29" s="126">
        <v>32</v>
      </c>
      <c r="N29" s="94">
        <f t="shared" si="5"/>
        <v>27</v>
      </c>
      <c r="O29" s="36">
        <v>32</v>
      </c>
      <c r="P29" s="42" t="s">
        <v>9</v>
      </c>
      <c r="Q29" s="36" t="s">
        <v>214</v>
      </c>
    </row>
    <row r="30" spans="1:17" ht="12" customHeight="1" x14ac:dyDescent="0.2">
      <c r="A30" s="80" t="s">
        <v>150</v>
      </c>
      <c r="B30" s="99" t="s">
        <v>151</v>
      </c>
      <c r="C30" s="94">
        <v>1890</v>
      </c>
      <c r="D30" s="94">
        <v>56</v>
      </c>
      <c r="E30" s="94">
        <f t="shared" si="0"/>
        <v>14</v>
      </c>
      <c r="F30" s="100">
        <v>2.91</v>
      </c>
      <c r="G30" s="94">
        <f t="shared" si="1"/>
        <v>48</v>
      </c>
      <c r="H30" s="94">
        <v>265</v>
      </c>
      <c r="I30" s="94">
        <f t="shared" si="2"/>
        <v>6</v>
      </c>
      <c r="J30" s="94">
        <v>282</v>
      </c>
      <c r="K30" s="94">
        <f t="shared" si="3"/>
        <v>36</v>
      </c>
      <c r="L30" s="94">
        <f t="shared" si="4"/>
        <v>104</v>
      </c>
      <c r="M30" s="126">
        <v>30</v>
      </c>
      <c r="N30" s="94">
        <f t="shared" si="5"/>
        <v>28</v>
      </c>
      <c r="O30" s="36">
        <v>30</v>
      </c>
      <c r="P30" s="83" t="s">
        <v>89</v>
      </c>
      <c r="Q30" s="36" t="s">
        <v>212</v>
      </c>
    </row>
    <row r="31" spans="1:17" ht="12" customHeight="1" x14ac:dyDescent="0.2">
      <c r="A31" s="114" t="s">
        <v>304</v>
      </c>
      <c r="B31" s="115" t="s">
        <v>305</v>
      </c>
      <c r="C31" s="116">
        <v>1320</v>
      </c>
      <c r="D31" s="116">
        <v>24</v>
      </c>
      <c r="E31" s="116">
        <f t="shared" si="0"/>
        <v>39</v>
      </c>
      <c r="F31" s="117">
        <v>3.89</v>
      </c>
      <c r="G31" s="116">
        <f t="shared" si="1"/>
        <v>12</v>
      </c>
      <c r="H31" s="116">
        <v>73</v>
      </c>
      <c r="I31" s="116">
        <f t="shared" si="2"/>
        <v>34</v>
      </c>
      <c r="J31" s="116">
        <v>662</v>
      </c>
      <c r="K31" s="116">
        <f t="shared" si="3"/>
        <v>22</v>
      </c>
      <c r="L31" s="122">
        <f t="shared" si="4"/>
        <v>107</v>
      </c>
      <c r="M31" s="116" t="s">
        <v>265</v>
      </c>
      <c r="N31" s="116">
        <f t="shared" si="5"/>
        <v>29</v>
      </c>
      <c r="P31" s="42" t="s">
        <v>306</v>
      </c>
      <c r="Q31" s="36" t="s">
        <v>307</v>
      </c>
    </row>
    <row r="32" spans="1:17" ht="12" customHeight="1" x14ac:dyDescent="0.2">
      <c r="A32" s="80" t="s">
        <v>99</v>
      </c>
      <c r="B32" s="99" t="s">
        <v>78</v>
      </c>
      <c r="C32" s="94">
        <v>1184</v>
      </c>
      <c r="D32" s="94">
        <v>66</v>
      </c>
      <c r="E32" s="94">
        <f t="shared" si="0"/>
        <v>8</v>
      </c>
      <c r="F32" s="100">
        <v>1.98</v>
      </c>
      <c r="G32" s="94">
        <f t="shared" si="1"/>
        <v>52</v>
      </c>
      <c r="H32" s="94">
        <v>113</v>
      </c>
      <c r="I32" s="94">
        <f t="shared" si="2"/>
        <v>19</v>
      </c>
      <c r="J32" s="94">
        <v>302</v>
      </c>
      <c r="K32" s="94">
        <f t="shared" si="3"/>
        <v>31</v>
      </c>
      <c r="L32" s="94">
        <f t="shared" si="4"/>
        <v>110</v>
      </c>
      <c r="M32" s="126">
        <v>33</v>
      </c>
      <c r="N32" s="94">
        <f t="shared" si="5"/>
        <v>30</v>
      </c>
      <c r="O32" s="36">
        <v>33</v>
      </c>
      <c r="P32" s="80" t="s">
        <v>81</v>
      </c>
      <c r="Q32" s="36" t="s">
        <v>215</v>
      </c>
    </row>
    <row r="33" spans="1:17" ht="12" customHeight="1" x14ac:dyDescent="0.2">
      <c r="A33" s="95" t="s">
        <v>263</v>
      </c>
      <c r="B33" s="96" t="s">
        <v>241</v>
      </c>
      <c r="C33" s="97">
        <v>2638</v>
      </c>
      <c r="D33" s="97">
        <v>39</v>
      </c>
      <c r="E33" s="94">
        <f t="shared" si="0"/>
        <v>28</v>
      </c>
      <c r="F33" s="98">
        <v>3.92</v>
      </c>
      <c r="G33" s="94">
        <f t="shared" si="1"/>
        <v>10</v>
      </c>
      <c r="H33" s="97">
        <v>68</v>
      </c>
      <c r="I33" s="94">
        <f t="shared" si="2"/>
        <v>36</v>
      </c>
      <c r="J33" s="97">
        <v>207</v>
      </c>
      <c r="K33" s="94">
        <f t="shared" si="3"/>
        <v>40</v>
      </c>
      <c r="L33" s="97">
        <f t="shared" si="4"/>
        <v>114</v>
      </c>
      <c r="M33" s="127">
        <v>34</v>
      </c>
      <c r="N33" s="94">
        <f t="shared" si="5"/>
        <v>31</v>
      </c>
      <c r="O33" s="36">
        <v>34</v>
      </c>
      <c r="P33" s="82" t="s">
        <v>90</v>
      </c>
      <c r="Q33" s="36" t="s">
        <v>216</v>
      </c>
    </row>
    <row r="34" spans="1:17" ht="12" customHeight="1" x14ac:dyDescent="0.2">
      <c r="A34" s="123" t="s">
        <v>281</v>
      </c>
      <c r="B34" s="124" t="s">
        <v>302</v>
      </c>
      <c r="C34" s="122">
        <v>240</v>
      </c>
      <c r="D34" s="122">
        <v>46</v>
      </c>
      <c r="E34" s="116">
        <f t="shared" si="0"/>
        <v>19</v>
      </c>
      <c r="F34" s="125">
        <v>3.12</v>
      </c>
      <c r="G34" s="116">
        <f t="shared" si="1"/>
        <v>42</v>
      </c>
      <c r="H34" s="122">
        <v>79</v>
      </c>
      <c r="I34" s="116">
        <f t="shared" si="2"/>
        <v>30</v>
      </c>
      <c r="J34" s="122">
        <v>597</v>
      </c>
      <c r="K34" s="116">
        <f t="shared" si="3"/>
        <v>23</v>
      </c>
      <c r="L34" s="122">
        <f t="shared" si="4"/>
        <v>114</v>
      </c>
      <c r="M34" s="122" t="s">
        <v>265</v>
      </c>
      <c r="N34" s="116">
        <f t="shared" si="5"/>
        <v>31</v>
      </c>
      <c r="P34" s="42" t="s">
        <v>293</v>
      </c>
      <c r="Q34" s="36" t="s">
        <v>295</v>
      </c>
    </row>
    <row r="35" spans="1:17" ht="12" customHeight="1" x14ac:dyDescent="0.2">
      <c r="A35" s="80" t="s">
        <v>93</v>
      </c>
      <c r="B35" s="99" t="s">
        <v>72</v>
      </c>
      <c r="C35" s="94">
        <v>2332</v>
      </c>
      <c r="D35" s="94">
        <v>15</v>
      </c>
      <c r="E35" s="94">
        <f t="shared" ref="E35:E55" si="6">RANK(D35,D$3:D$55)</f>
        <v>46</v>
      </c>
      <c r="F35" s="100">
        <v>3.61</v>
      </c>
      <c r="G35" s="94">
        <f t="shared" ref="G35:G55" si="7">RANK(ROUND(F35,2),F$3:F$55)</f>
        <v>22</v>
      </c>
      <c r="H35" s="94">
        <v>48</v>
      </c>
      <c r="I35" s="94">
        <f t="shared" ref="I35:I55" si="8">RANK(H35,H$3:H$55)</f>
        <v>41</v>
      </c>
      <c r="J35" s="94">
        <v>987</v>
      </c>
      <c r="K35" s="94">
        <f t="shared" ref="K35:K55" si="9">RANK(J35,J$3:J$55)</f>
        <v>12</v>
      </c>
      <c r="L35" s="94">
        <f t="shared" ref="L35:L55" si="10">E35+G35+I35+K35</f>
        <v>121</v>
      </c>
      <c r="M35" s="101">
        <v>35</v>
      </c>
      <c r="N35" s="94">
        <f t="shared" ref="N35:N55" si="11">RANK(L35,L$3:L$55,1)</f>
        <v>33</v>
      </c>
      <c r="O35" s="36">
        <v>35</v>
      </c>
      <c r="P35" s="74" t="s">
        <v>16</v>
      </c>
      <c r="Q35" s="81" t="s">
        <v>217</v>
      </c>
    </row>
    <row r="36" spans="1:17" ht="12" customHeight="1" x14ac:dyDescent="0.2">
      <c r="A36" s="80" t="s">
        <v>88</v>
      </c>
      <c r="B36" s="99" t="s">
        <v>62</v>
      </c>
      <c r="C36" s="94">
        <v>2300</v>
      </c>
      <c r="D36" s="94">
        <v>37</v>
      </c>
      <c r="E36" s="94">
        <f t="shared" si="6"/>
        <v>30</v>
      </c>
      <c r="F36" s="100">
        <v>3.65</v>
      </c>
      <c r="G36" s="94">
        <f t="shared" si="7"/>
        <v>19</v>
      </c>
      <c r="H36" s="94">
        <v>18</v>
      </c>
      <c r="I36" s="94">
        <f t="shared" si="8"/>
        <v>48</v>
      </c>
      <c r="J36" s="94">
        <v>481</v>
      </c>
      <c r="K36" s="94">
        <f t="shared" si="9"/>
        <v>26</v>
      </c>
      <c r="L36" s="94">
        <f t="shared" si="10"/>
        <v>123</v>
      </c>
      <c r="M36" s="101">
        <v>36</v>
      </c>
      <c r="N36" s="94">
        <f t="shared" si="11"/>
        <v>34</v>
      </c>
      <c r="O36" s="36">
        <v>36</v>
      </c>
      <c r="P36" s="80" t="s">
        <v>91</v>
      </c>
      <c r="Q36" s="36" t="s">
        <v>218</v>
      </c>
    </row>
    <row r="37" spans="1:17" ht="12" customHeight="1" x14ac:dyDescent="0.2">
      <c r="A37" s="80" t="s">
        <v>92</v>
      </c>
      <c r="B37" s="99" t="s">
        <v>71</v>
      </c>
      <c r="C37" s="94">
        <v>1353</v>
      </c>
      <c r="D37" s="94">
        <v>11</v>
      </c>
      <c r="E37" s="94">
        <f t="shared" si="6"/>
        <v>52</v>
      </c>
      <c r="F37" s="100">
        <v>3.44</v>
      </c>
      <c r="G37" s="94">
        <f t="shared" si="7"/>
        <v>33</v>
      </c>
      <c r="H37" s="94">
        <v>48</v>
      </c>
      <c r="I37" s="94">
        <f t="shared" si="8"/>
        <v>41</v>
      </c>
      <c r="J37" s="94">
        <v>5400</v>
      </c>
      <c r="K37" s="94">
        <f t="shared" si="9"/>
        <v>1</v>
      </c>
      <c r="L37" s="94">
        <f t="shared" si="10"/>
        <v>127</v>
      </c>
      <c r="M37" s="101">
        <v>37</v>
      </c>
      <c r="N37" s="94">
        <f t="shared" si="11"/>
        <v>35</v>
      </c>
      <c r="O37" s="36">
        <v>37</v>
      </c>
      <c r="P37" s="79" t="s">
        <v>12</v>
      </c>
      <c r="Q37" s="36" t="s">
        <v>219</v>
      </c>
    </row>
    <row r="38" spans="1:17" ht="12" customHeight="1" x14ac:dyDescent="0.2">
      <c r="A38" s="80" t="s">
        <v>9</v>
      </c>
      <c r="B38" s="99" t="s">
        <v>58</v>
      </c>
      <c r="C38" s="94">
        <v>878</v>
      </c>
      <c r="D38" s="94">
        <v>31</v>
      </c>
      <c r="E38" s="94">
        <f t="shared" si="6"/>
        <v>36</v>
      </c>
      <c r="F38" s="100">
        <v>3.48</v>
      </c>
      <c r="G38" s="94">
        <f t="shared" si="7"/>
        <v>30</v>
      </c>
      <c r="H38" s="94">
        <v>93.98</v>
      </c>
      <c r="I38" s="94">
        <f t="shared" si="8"/>
        <v>23</v>
      </c>
      <c r="J38" s="94">
        <v>235</v>
      </c>
      <c r="K38" s="94">
        <f t="shared" si="9"/>
        <v>38</v>
      </c>
      <c r="L38" s="94">
        <f t="shared" si="10"/>
        <v>127</v>
      </c>
      <c r="M38" s="101">
        <v>39</v>
      </c>
      <c r="N38" s="94">
        <f t="shared" si="11"/>
        <v>35</v>
      </c>
      <c r="O38" s="36">
        <v>39</v>
      </c>
      <c r="P38" s="79" t="s">
        <v>92</v>
      </c>
      <c r="Q38" s="36" t="s">
        <v>222</v>
      </c>
    </row>
    <row r="39" spans="1:17" ht="12" customHeight="1" x14ac:dyDescent="0.2">
      <c r="A39" s="123" t="s">
        <v>282</v>
      </c>
      <c r="B39" s="124" t="s">
        <v>300</v>
      </c>
      <c r="C39" s="122">
        <v>5150</v>
      </c>
      <c r="D39" s="122">
        <v>20</v>
      </c>
      <c r="E39" s="116">
        <f t="shared" si="6"/>
        <v>43</v>
      </c>
      <c r="F39" s="125">
        <v>3.49</v>
      </c>
      <c r="G39" s="116">
        <f t="shared" si="7"/>
        <v>29</v>
      </c>
      <c r="H39" s="122">
        <v>28</v>
      </c>
      <c r="I39" s="116">
        <f t="shared" si="8"/>
        <v>46</v>
      </c>
      <c r="J39" s="122">
        <v>1029</v>
      </c>
      <c r="K39" s="116">
        <f t="shared" si="9"/>
        <v>10</v>
      </c>
      <c r="L39" s="122">
        <f t="shared" si="10"/>
        <v>128</v>
      </c>
      <c r="M39" s="122" t="s">
        <v>265</v>
      </c>
      <c r="N39" s="116">
        <f t="shared" si="11"/>
        <v>37</v>
      </c>
      <c r="P39" s="79" t="s">
        <v>291</v>
      </c>
      <c r="Q39" s="36" t="s">
        <v>285</v>
      </c>
    </row>
    <row r="40" spans="1:17" ht="12" customHeight="1" x14ac:dyDescent="0.2">
      <c r="A40" s="95" t="s">
        <v>264</v>
      </c>
      <c r="B40" s="96" t="s">
        <v>243</v>
      </c>
      <c r="C40" s="97">
        <v>148</v>
      </c>
      <c r="D40" s="97">
        <v>40</v>
      </c>
      <c r="E40" s="94">
        <f t="shared" si="6"/>
        <v>25</v>
      </c>
      <c r="F40" s="98">
        <v>2.38</v>
      </c>
      <c r="G40" s="94">
        <f t="shared" si="7"/>
        <v>50</v>
      </c>
      <c r="H40" s="97">
        <v>49</v>
      </c>
      <c r="I40" s="94">
        <f t="shared" si="8"/>
        <v>40</v>
      </c>
      <c r="J40" s="97">
        <v>943</v>
      </c>
      <c r="K40" s="94">
        <f t="shared" si="9"/>
        <v>14</v>
      </c>
      <c r="L40" s="97">
        <f t="shared" si="10"/>
        <v>129</v>
      </c>
      <c r="M40" s="127">
        <v>38</v>
      </c>
      <c r="N40" s="94">
        <f t="shared" si="11"/>
        <v>38</v>
      </c>
      <c r="O40" s="36">
        <v>38</v>
      </c>
      <c r="P40" s="79" t="s">
        <v>50</v>
      </c>
      <c r="Q40" s="36" t="s">
        <v>220</v>
      </c>
    </row>
    <row r="41" spans="1:17" ht="12" customHeight="1" x14ac:dyDescent="0.2">
      <c r="A41" s="80" t="s">
        <v>22</v>
      </c>
      <c r="B41" s="99" t="s">
        <v>23</v>
      </c>
      <c r="C41" s="94">
        <v>4775</v>
      </c>
      <c r="D41" s="94">
        <v>40</v>
      </c>
      <c r="E41" s="94">
        <f t="shared" si="6"/>
        <v>25</v>
      </c>
      <c r="F41" s="100">
        <v>4.0599999999999996</v>
      </c>
      <c r="G41" s="94">
        <f t="shared" si="7"/>
        <v>3</v>
      </c>
      <c r="H41" s="94">
        <v>0</v>
      </c>
      <c r="I41" s="94">
        <f t="shared" si="8"/>
        <v>50</v>
      </c>
      <c r="J41" s="94">
        <v>69</v>
      </c>
      <c r="K41" s="94">
        <f t="shared" si="9"/>
        <v>51</v>
      </c>
      <c r="L41" s="94">
        <f t="shared" si="10"/>
        <v>129</v>
      </c>
      <c r="M41" s="126">
        <v>41</v>
      </c>
      <c r="N41" s="94">
        <f t="shared" si="11"/>
        <v>38</v>
      </c>
      <c r="O41" s="36">
        <v>41</v>
      </c>
      <c r="P41" s="79" t="s">
        <v>93</v>
      </c>
      <c r="Q41" s="36" t="s">
        <v>223</v>
      </c>
    </row>
    <row r="42" spans="1:17" ht="12" customHeight="1" x14ac:dyDescent="0.2">
      <c r="A42" s="80" t="s">
        <v>81</v>
      </c>
      <c r="B42" s="99" t="s">
        <v>43</v>
      </c>
      <c r="C42" s="94">
        <v>1817</v>
      </c>
      <c r="D42" s="94">
        <v>28</v>
      </c>
      <c r="E42" s="94">
        <f t="shared" si="6"/>
        <v>37</v>
      </c>
      <c r="F42" s="100">
        <v>3.56</v>
      </c>
      <c r="G42" s="94">
        <f t="shared" si="7"/>
        <v>27</v>
      </c>
      <c r="H42" s="94">
        <v>118</v>
      </c>
      <c r="I42" s="94">
        <f t="shared" si="8"/>
        <v>18</v>
      </c>
      <c r="J42" s="94">
        <v>122</v>
      </c>
      <c r="K42" s="94">
        <f t="shared" si="9"/>
        <v>47</v>
      </c>
      <c r="L42" s="94">
        <f t="shared" si="10"/>
        <v>129</v>
      </c>
      <c r="M42" s="126">
        <v>42</v>
      </c>
      <c r="N42" s="94">
        <f t="shared" si="11"/>
        <v>38</v>
      </c>
      <c r="O42" s="36">
        <v>42</v>
      </c>
      <c r="P42" s="79" t="s">
        <v>94</v>
      </c>
      <c r="Q42" s="36" t="s">
        <v>224</v>
      </c>
    </row>
    <row r="43" spans="1:17" ht="12" customHeight="1" x14ac:dyDescent="0.2">
      <c r="A43" s="106" t="s">
        <v>90</v>
      </c>
      <c r="B43" s="107" t="s">
        <v>49</v>
      </c>
      <c r="C43" s="108">
        <v>624</v>
      </c>
      <c r="D43" s="108">
        <v>34</v>
      </c>
      <c r="E43" s="108">
        <f t="shared" si="6"/>
        <v>32</v>
      </c>
      <c r="F43" s="109">
        <v>3.339</v>
      </c>
      <c r="G43" s="108">
        <f t="shared" si="7"/>
        <v>35</v>
      </c>
      <c r="H43" s="108">
        <v>77</v>
      </c>
      <c r="I43" s="108">
        <f t="shared" si="8"/>
        <v>32</v>
      </c>
      <c r="J43" s="108">
        <v>297</v>
      </c>
      <c r="K43" s="108">
        <f t="shared" si="9"/>
        <v>34</v>
      </c>
      <c r="L43" s="108">
        <f t="shared" si="10"/>
        <v>133</v>
      </c>
      <c r="M43" s="108">
        <v>42</v>
      </c>
      <c r="N43" s="108">
        <f t="shared" si="11"/>
        <v>41</v>
      </c>
      <c r="O43" s="36">
        <v>42</v>
      </c>
      <c r="P43" s="79" t="s">
        <v>95</v>
      </c>
      <c r="Q43" s="36" t="s">
        <v>225</v>
      </c>
    </row>
    <row r="44" spans="1:17" ht="12" customHeight="1" x14ac:dyDescent="0.2">
      <c r="A44" s="95" t="s">
        <v>268</v>
      </c>
      <c r="B44" s="96" t="s">
        <v>271</v>
      </c>
      <c r="C44" s="97">
        <v>1524</v>
      </c>
      <c r="D44" s="97">
        <v>15</v>
      </c>
      <c r="E44" s="94">
        <f t="shared" si="6"/>
        <v>46</v>
      </c>
      <c r="F44" s="98">
        <v>3.95</v>
      </c>
      <c r="G44" s="94">
        <f t="shared" si="7"/>
        <v>9</v>
      </c>
      <c r="H44" s="97">
        <v>69</v>
      </c>
      <c r="I44" s="94">
        <f t="shared" si="8"/>
        <v>35</v>
      </c>
      <c r="J44" s="97">
        <v>152</v>
      </c>
      <c r="K44" s="94">
        <f t="shared" si="9"/>
        <v>45</v>
      </c>
      <c r="L44" s="97">
        <f t="shared" si="10"/>
        <v>135</v>
      </c>
      <c r="M44" s="127">
        <v>44</v>
      </c>
      <c r="N44" s="94">
        <f t="shared" si="11"/>
        <v>42</v>
      </c>
      <c r="O44" s="36">
        <v>44</v>
      </c>
      <c r="P44" s="79" t="s">
        <v>96</v>
      </c>
      <c r="Q44" s="36" t="s">
        <v>226</v>
      </c>
    </row>
    <row r="45" spans="1:17" ht="12" customHeight="1" x14ac:dyDescent="0.2">
      <c r="A45" s="80" t="s">
        <v>91</v>
      </c>
      <c r="B45" s="99" t="s">
        <v>38</v>
      </c>
      <c r="C45" s="94">
        <v>1815</v>
      </c>
      <c r="D45" s="94">
        <v>35</v>
      </c>
      <c r="E45" s="94">
        <f t="shared" si="6"/>
        <v>31</v>
      </c>
      <c r="F45" s="100">
        <v>3.34</v>
      </c>
      <c r="G45" s="94">
        <f t="shared" si="7"/>
        <v>35</v>
      </c>
      <c r="H45" s="94">
        <v>58</v>
      </c>
      <c r="I45" s="94">
        <f t="shared" si="8"/>
        <v>37</v>
      </c>
      <c r="J45" s="94">
        <v>234</v>
      </c>
      <c r="K45" s="94">
        <f t="shared" si="9"/>
        <v>39</v>
      </c>
      <c r="L45" s="94">
        <f t="shared" si="10"/>
        <v>142</v>
      </c>
      <c r="M45" s="126">
        <v>45</v>
      </c>
      <c r="N45" s="94">
        <f t="shared" si="11"/>
        <v>43</v>
      </c>
      <c r="O45" s="36">
        <v>45</v>
      </c>
      <c r="P45" s="79" t="s">
        <v>244</v>
      </c>
      <c r="Q45" s="36" t="s">
        <v>247</v>
      </c>
    </row>
    <row r="46" spans="1:17" ht="12" customHeight="1" x14ac:dyDescent="0.2">
      <c r="A46" s="123" t="s">
        <v>279</v>
      </c>
      <c r="B46" s="124" t="s">
        <v>280</v>
      </c>
      <c r="C46" s="122">
        <v>1350</v>
      </c>
      <c r="D46" s="122">
        <v>7</v>
      </c>
      <c r="E46" s="116">
        <f t="shared" si="6"/>
        <v>53</v>
      </c>
      <c r="F46" s="125">
        <v>3.04</v>
      </c>
      <c r="G46" s="116">
        <f t="shared" si="7"/>
        <v>44</v>
      </c>
      <c r="H46" s="122">
        <v>80</v>
      </c>
      <c r="I46" s="116">
        <f t="shared" si="8"/>
        <v>29</v>
      </c>
      <c r="J46" s="122">
        <v>792</v>
      </c>
      <c r="K46" s="116">
        <f t="shared" si="9"/>
        <v>18</v>
      </c>
      <c r="L46" s="122">
        <f t="shared" si="10"/>
        <v>144</v>
      </c>
      <c r="M46" s="122" t="s">
        <v>265</v>
      </c>
      <c r="N46" s="116">
        <f t="shared" si="11"/>
        <v>44</v>
      </c>
      <c r="P46" s="79" t="s">
        <v>290</v>
      </c>
      <c r="Q46" s="36" t="s">
        <v>287</v>
      </c>
    </row>
    <row r="47" spans="1:17" ht="12" customHeight="1" x14ac:dyDescent="0.2">
      <c r="A47" s="95" t="s">
        <v>269</v>
      </c>
      <c r="B47" s="96" t="s">
        <v>255</v>
      </c>
      <c r="C47" s="97">
        <v>260</v>
      </c>
      <c r="D47" s="97">
        <v>12</v>
      </c>
      <c r="E47" s="94">
        <f t="shared" si="6"/>
        <v>48</v>
      </c>
      <c r="F47" s="98">
        <v>3.06</v>
      </c>
      <c r="G47" s="94">
        <f t="shared" si="7"/>
        <v>43</v>
      </c>
      <c r="H47" s="97">
        <v>84</v>
      </c>
      <c r="I47" s="94">
        <f t="shared" si="8"/>
        <v>27</v>
      </c>
      <c r="J47" s="97">
        <v>424</v>
      </c>
      <c r="K47" s="94">
        <f t="shared" si="9"/>
        <v>27</v>
      </c>
      <c r="L47" s="97">
        <f t="shared" si="10"/>
        <v>145</v>
      </c>
      <c r="M47" s="127">
        <v>46</v>
      </c>
      <c r="N47" s="94">
        <f t="shared" si="11"/>
        <v>45</v>
      </c>
      <c r="O47" s="36">
        <v>46</v>
      </c>
      <c r="P47" s="79" t="s">
        <v>244</v>
      </c>
      <c r="Q47" s="36" t="s">
        <v>245</v>
      </c>
    </row>
    <row r="48" spans="1:17" x14ac:dyDescent="0.2">
      <c r="A48" s="80" t="s">
        <v>12</v>
      </c>
      <c r="B48" s="99" t="s">
        <v>13</v>
      </c>
      <c r="C48" s="94">
        <v>2044</v>
      </c>
      <c r="D48" s="94">
        <v>32</v>
      </c>
      <c r="E48" s="94">
        <f t="shared" si="6"/>
        <v>35</v>
      </c>
      <c r="F48" s="100">
        <v>3.83</v>
      </c>
      <c r="G48" s="94">
        <f t="shared" si="7"/>
        <v>14</v>
      </c>
      <c r="H48" s="94">
        <v>7.48</v>
      </c>
      <c r="I48" s="94">
        <f t="shared" si="8"/>
        <v>49</v>
      </c>
      <c r="J48" s="94">
        <v>74</v>
      </c>
      <c r="K48" s="94">
        <f t="shared" si="9"/>
        <v>50</v>
      </c>
      <c r="L48" s="94">
        <f t="shared" si="10"/>
        <v>148</v>
      </c>
      <c r="M48" s="126">
        <v>47</v>
      </c>
      <c r="N48" s="94">
        <f t="shared" si="11"/>
        <v>46</v>
      </c>
      <c r="O48" s="36">
        <v>47</v>
      </c>
      <c r="P48" s="79" t="s">
        <v>249</v>
      </c>
      <c r="Q48" s="36" t="s">
        <v>252</v>
      </c>
    </row>
    <row r="49" spans="1:17" ht="12" customHeight="1" x14ac:dyDescent="0.2">
      <c r="A49" s="80" t="s">
        <v>97</v>
      </c>
      <c r="B49" s="99" t="s">
        <v>77</v>
      </c>
      <c r="C49" s="94">
        <v>755</v>
      </c>
      <c r="D49" s="94">
        <v>23</v>
      </c>
      <c r="E49" s="94">
        <f t="shared" si="6"/>
        <v>41</v>
      </c>
      <c r="F49" s="100">
        <v>3.45</v>
      </c>
      <c r="G49" s="94">
        <f t="shared" si="7"/>
        <v>32</v>
      </c>
      <c r="H49" s="94">
        <v>55</v>
      </c>
      <c r="I49" s="94">
        <f t="shared" si="8"/>
        <v>38</v>
      </c>
      <c r="J49" s="94">
        <v>158</v>
      </c>
      <c r="K49" s="94">
        <f t="shared" si="9"/>
        <v>43</v>
      </c>
      <c r="L49" s="94">
        <f t="shared" si="10"/>
        <v>154</v>
      </c>
      <c r="M49" s="126">
        <v>48</v>
      </c>
      <c r="N49" s="94">
        <f t="shared" si="11"/>
        <v>47</v>
      </c>
      <c r="O49" s="36">
        <v>48</v>
      </c>
      <c r="P49" s="79" t="s">
        <v>250</v>
      </c>
      <c r="Q49" s="36" t="s">
        <v>253</v>
      </c>
    </row>
    <row r="50" spans="1:17" ht="12" customHeight="1" x14ac:dyDescent="0.2">
      <c r="A50" s="95" t="s">
        <v>262</v>
      </c>
      <c r="B50" s="96" t="s">
        <v>240</v>
      </c>
      <c r="C50" s="97">
        <v>1328</v>
      </c>
      <c r="D50" s="97">
        <v>33</v>
      </c>
      <c r="E50" s="94">
        <f t="shared" si="6"/>
        <v>34</v>
      </c>
      <c r="F50" s="98">
        <v>3.57</v>
      </c>
      <c r="G50" s="94">
        <f t="shared" si="7"/>
        <v>25</v>
      </c>
      <c r="H50" s="97">
        <v>21</v>
      </c>
      <c r="I50" s="94">
        <f t="shared" si="8"/>
        <v>47</v>
      </c>
      <c r="J50" s="97">
        <v>86</v>
      </c>
      <c r="K50" s="94">
        <f t="shared" si="9"/>
        <v>48</v>
      </c>
      <c r="L50" s="97">
        <f t="shared" si="10"/>
        <v>154</v>
      </c>
      <c r="M50" s="127">
        <v>48</v>
      </c>
      <c r="N50" s="94">
        <f t="shared" si="11"/>
        <v>47</v>
      </c>
      <c r="O50" s="36">
        <v>48</v>
      </c>
      <c r="P50" s="79" t="s">
        <v>251</v>
      </c>
      <c r="Q50" s="36" t="s">
        <v>254</v>
      </c>
    </row>
    <row r="51" spans="1:17" ht="12" customHeight="1" x14ac:dyDescent="0.2">
      <c r="A51" s="123" t="s">
        <v>303</v>
      </c>
      <c r="B51" s="124" t="s">
        <v>278</v>
      </c>
      <c r="C51" s="122">
        <v>1040</v>
      </c>
      <c r="D51" s="122">
        <v>24</v>
      </c>
      <c r="E51" s="116">
        <f t="shared" si="6"/>
        <v>39</v>
      </c>
      <c r="F51" s="125">
        <v>3.04</v>
      </c>
      <c r="G51" s="116">
        <f t="shared" si="7"/>
        <v>44</v>
      </c>
      <c r="H51" s="122">
        <v>79</v>
      </c>
      <c r="I51" s="116">
        <f t="shared" si="8"/>
        <v>30</v>
      </c>
      <c r="J51" s="122">
        <v>164</v>
      </c>
      <c r="K51" s="116">
        <f t="shared" si="9"/>
        <v>42</v>
      </c>
      <c r="L51" s="122">
        <f t="shared" si="10"/>
        <v>155</v>
      </c>
      <c r="M51" s="122" t="s">
        <v>265</v>
      </c>
      <c r="N51" s="116">
        <f t="shared" si="11"/>
        <v>49</v>
      </c>
      <c r="P51" s="79" t="s">
        <v>289</v>
      </c>
      <c r="Q51" s="36" t="s">
        <v>286</v>
      </c>
    </row>
    <row r="52" spans="1:17" ht="12" customHeight="1" x14ac:dyDescent="0.2">
      <c r="A52" s="80" t="s">
        <v>50</v>
      </c>
      <c r="B52" s="99" t="s">
        <v>45</v>
      </c>
      <c r="C52" s="94">
        <v>1595</v>
      </c>
      <c r="D52" s="94">
        <v>12</v>
      </c>
      <c r="E52" s="94">
        <f t="shared" si="6"/>
        <v>48</v>
      </c>
      <c r="F52" s="100">
        <v>3.83</v>
      </c>
      <c r="G52" s="94">
        <f t="shared" si="7"/>
        <v>14</v>
      </c>
      <c r="H52" s="94">
        <v>0</v>
      </c>
      <c r="I52" s="94">
        <f t="shared" si="8"/>
        <v>50</v>
      </c>
      <c r="J52" s="94">
        <v>40</v>
      </c>
      <c r="K52" s="94">
        <f t="shared" si="9"/>
        <v>53</v>
      </c>
      <c r="L52" s="94">
        <f t="shared" si="10"/>
        <v>165</v>
      </c>
      <c r="M52" s="126">
        <v>50</v>
      </c>
      <c r="N52" s="94">
        <f t="shared" si="11"/>
        <v>50</v>
      </c>
      <c r="O52" s="36">
        <v>50</v>
      </c>
      <c r="P52" s="79" t="s">
        <v>256</v>
      </c>
      <c r="Q52" s="36" t="s">
        <v>257</v>
      </c>
    </row>
    <row r="53" spans="1:17" ht="12" customHeight="1" x14ac:dyDescent="0.2">
      <c r="A53" s="80" t="s">
        <v>14</v>
      </c>
      <c r="B53" s="99" t="s">
        <v>59</v>
      </c>
      <c r="C53" s="94">
        <v>875</v>
      </c>
      <c r="D53" s="94">
        <v>28</v>
      </c>
      <c r="E53" s="94">
        <f t="shared" si="6"/>
        <v>37</v>
      </c>
      <c r="F53" s="100">
        <v>3.26</v>
      </c>
      <c r="G53" s="94">
        <f t="shared" si="7"/>
        <v>38</v>
      </c>
      <c r="H53" s="94">
        <v>0</v>
      </c>
      <c r="I53" s="94">
        <f t="shared" si="8"/>
        <v>50</v>
      </c>
      <c r="J53" s="94">
        <v>86</v>
      </c>
      <c r="K53" s="94">
        <f t="shared" si="9"/>
        <v>48</v>
      </c>
      <c r="L53" s="94">
        <f t="shared" si="10"/>
        <v>173</v>
      </c>
      <c r="M53" s="126">
        <v>51</v>
      </c>
      <c r="N53" s="94">
        <f t="shared" si="11"/>
        <v>51</v>
      </c>
      <c r="O53" s="36">
        <v>51</v>
      </c>
      <c r="P53" s="79" t="s">
        <v>258</v>
      </c>
      <c r="Q53" s="36" t="s">
        <v>259</v>
      </c>
    </row>
    <row r="54" spans="1:17" ht="12" customHeight="1" x14ac:dyDescent="0.2">
      <c r="A54" s="110" t="s">
        <v>270</v>
      </c>
      <c r="B54" s="111" t="s">
        <v>242</v>
      </c>
      <c r="C54" s="112">
        <v>3330</v>
      </c>
      <c r="D54" s="112">
        <v>12</v>
      </c>
      <c r="E54" s="108">
        <f t="shared" si="6"/>
        <v>48</v>
      </c>
      <c r="F54" s="113">
        <v>3.2</v>
      </c>
      <c r="G54" s="108">
        <f t="shared" si="7"/>
        <v>40</v>
      </c>
      <c r="H54" s="112">
        <v>30</v>
      </c>
      <c r="I54" s="108">
        <f t="shared" si="8"/>
        <v>45</v>
      </c>
      <c r="J54" s="112">
        <v>138</v>
      </c>
      <c r="K54" s="108">
        <f t="shared" si="9"/>
        <v>46</v>
      </c>
      <c r="L54" s="112">
        <f t="shared" si="10"/>
        <v>179</v>
      </c>
      <c r="M54" s="112">
        <v>52</v>
      </c>
      <c r="N54" s="108">
        <f t="shared" si="11"/>
        <v>52</v>
      </c>
      <c r="O54" s="36">
        <v>52</v>
      </c>
      <c r="P54" s="79" t="s">
        <v>275</v>
      </c>
      <c r="Q54" s="36" t="s">
        <v>274</v>
      </c>
    </row>
    <row r="55" spans="1:17" ht="12" customHeight="1" x14ac:dyDescent="0.2">
      <c r="A55" s="80" t="s">
        <v>95</v>
      </c>
      <c r="B55" s="99" t="s">
        <v>74</v>
      </c>
      <c r="C55" s="94">
        <v>3602</v>
      </c>
      <c r="D55" s="94">
        <v>12</v>
      </c>
      <c r="E55" s="94">
        <f t="shared" si="6"/>
        <v>48</v>
      </c>
      <c r="F55" s="100">
        <v>3.41</v>
      </c>
      <c r="G55" s="94">
        <f t="shared" si="7"/>
        <v>34</v>
      </c>
      <c r="H55" s="94">
        <v>0</v>
      </c>
      <c r="I55" s="94">
        <f t="shared" si="8"/>
        <v>50</v>
      </c>
      <c r="J55" s="94">
        <v>64</v>
      </c>
      <c r="K55" s="94">
        <f t="shared" si="9"/>
        <v>52</v>
      </c>
      <c r="L55" s="97">
        <f t="shared" si="10"/>
        <v>184</v>
      </c>
      <c r="M55" s="126">
        <v>53</v>
      </c>
      <c r="N55" s="94">
        <f t="shared" si="11"/>
        <v>53</v>
      </c>
      <c r="O55" s="36">
        <v>53</v>
      </c>
      <c r="P55" s="79" t="s">
        <v>260</v>
      </c>
      <c r="Q55" s="36" t="s">
        <v>261</v>
      </c>
    </row>
    <row r="56" spans="1:17" ht="12" customHeight="1" x14ac:dyDescent="0.2">
      <c r="A56" s="118" t="s">
        <v>301</v>
      </c>
      <c r="B56" s="119" t="s">
        <v>284</v>
      </c>
      <c r="C56" s="120" t="s">
        <v>285</v>
      </c>
      <c r="D56" s="120" t="s">
        <v>285</v>
      </c>
      <c r="E56" s="120" t="s">
        <v>296</v>
      </c>
      <c r="F56" s="121" t="s">
        <v>285</v>
      </c>
      <c r="G56" s="120" t="s">
        <v>296</v>
      </c>
      <c r="H56" s="120" t="s">
        <v>285</v>
      </c>
      <c r="I56" s="120" t="s">
        <v>296</v>
      </c>
      <c r="J56" s="120" t="s">
        <v>285</v>
      </c>
      <c r="K56" s="120" t="s">
        <v>296</v>
      </c>
      <c r="L56" s="120" t="s">
        <v>296</v>
      </c>
      <c r="M56" s="120" t="s">
        <v>265</v>
      </c>
      <c r="N56" s="120" t="s">
        <v>296</v>
      </c>
      <c r="P56" s="79"/>
    </row>
    <row r="57" spans="1:17" ht="15.75" customHeight="1" x14ac:dyDescent="0.2">
      <c r="A57" s="45" t="s">
        <v>154</v>
      </c>
      <c r="B57" s="104" t="s">
        <v>232</v>
      </c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P57" s="79" t="s">
        <v>97</v>
      </c>
      <c r="Q57" s="36" t="s">
        <v>227</v>
      </c>
    </row>
    <row r="58" spans="1:17" ht="14.25" customHeight="1" x14ac:dyDescent="0.2">
      <c r="A58" s="102" t="s">
        <v>234</v>
      </c>
      <c r="B58" s="102" t="s">
        <v>299</v>
      </c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P58" s="79" t="s">
        <v>98</v>
      </c>
      <c r="Q58" s="36" t="s">
        <v>228</v>
      </c>
    </row>
    <row r="59" spans="1:17" x14ac:dyDescent="0.2">
      <c r="A59" s="103" t="s">
        <v>235</v>
      </c>
      <c r="B59" s="102" t="s">
        <v>236</v>
      </c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P59" s="79" t="s">
        <v>99</v>
      </c>
      <c r="Q59" s="36" t="s">
        <v>229</v>
      </c>
    </row>
  </sheetData>
  <sortState ref="A3:Q59">
    <sortCondition ref="N3"/>
  </sortState>
  <pageMargins left="0.75" right="0.75" top="0.38" bottom="0.43" header="0.17" footer="0.28000000000000003"/>
  <pageSetup scale="7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4"/>
  <sheetViews>
    <sheetView topLeftCell="A34" zoomScaleNormal="100" workbookViewId="0">
      <selection activeCell="N60" sqref="N60"/>
    </sheetView>
  </sheetViews>
  <sheetFormatPr defaultRowHeight="12.75" x14ac:dyDescent="0.2"/>
  <cols>
    <col min="1" max="1" width="27.140625" style="36" customWidth="1"/>
    <col min="2" max="2" width="28.42578125" style="36" customWidth="1"/>
    <col min="3" max="3" width="9.28515625" style="36" bestFit="1" customWidth="1"/>
    <col min="4" max="4" width="9.42578125" style="36" customWidth="1"/>
    <col min="5" max="5" width="6.7109375" style="36" customWidth="1"/>
    <col min="6" max="6" width="6.42578125" style="36" bestFit="1" customWidth="1"/>
    <col min="7" max="7" width="6.5703125" style="36" bestFit="1" customWidth="1"/>
    <col min="8" max="9" width="7.28515625" style="36" bestFit="1" customWidth="1"/>
    <col min="10" max="11" width="7.7109375" style="36" bestFit="1" customWidth="1"/>
    <col min="12" max="12" width="6.5703125" style="36" bestFit="1" customWidth="1"/>
    <col min="13" max="13" width="6.5703125" style="36" customWidth="1"/>
    <col min="14" max="14" width="7.7109375" style="36" bestFit="1" customWidth="1"/>
    <col min="15" max="15" width="9.140625" style="36"/>
    <col min="16" max="16" width="18.28515625" style="36" customWidth="1"/>
    <col min="17" max="17" width="16.85546875" style="36" customWidth="1"/>
    <col min="18" max="16384" width="9.140625" style="36"/>
  </cols>
  <sheetData>
    <row r="1" spans="1:17" ht="15.75" x14ac:dyDescent="0.2">
      <c r="A1" s="35" t="s">
        <v>276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P1" s="93"/>
    </row>
    <row r="2" spans="1:17" ht="72" x14ac:dyDescent="0.2">
      <c r="A2" s="37" t="s">
        <v>0</v>
      </c>
      <c r="B2" s="37" t="s">
        <v>1</v>
      </c>
      <c r="C2" s="37" t="s">
        <v>15</v>
      </c>
      <c r="D2" s="37" t="s">
        <v>18</v>
      </c>
      <c r="E2" s="37" t="s">
        <v>34</v>
      </c>
      <c r="F2" s="37" t="s">
        <v>26</v>
      </c>
      <c r="G2" s="37" t="s">
        <v>35</v>
      </c>
      <c r="H2" s="37" t="s">
        <v>29</v>
      </c>
      <c r="I2" s="37" t="s">
        <v>31</v>
      </c>
      <c r="J2" s="37" t="s">
        <v>27</v>
      </c>
      <c r="K2" s="37" t="s">
        <v>28</v>
      </c>
      <c r="L2" s="37" t="s">
        <v>30</v>
      </c>
      <c r="M2" s="38" t="s">
        <v>297</v>
      </c>
      <c r="N2" s="37" t="s">
        <v>36</v>
      </c>
      <c r="P2" s="37" t="s">
        <v>0</v>
      </c>
      <c r="Q2" s="84" t="s">
        <v>183</v>
      </c>
    </row>
    <row r="3" spans="1:17" x14ac:dyDescent="0.2">
      <c r="A3" s="42" t="s">
        <v>148</v>
      </c>
      <c r="B3" s="43" t="s">
        <v>149</v>
      </c>
      <c r="C3" s="39">
        <v>2750</v>
      </c>
      <c r="D3" s="39">
        <v>71</v>
      </c>
      <c r="E3" s="39">
        <f t="shared" ref="E3:E34" si="0">RANK(D3,D$3:D$61)</f>
        <v>5</v>
      </c>
      <c r="F3" s="40">
        <v>3.57</v>
      </c>
      <c r="G3" s="39">
        <f t="shared" ref="G3:G34" si="1">RANK(ROUND(F3,2),F$3:F$61)</f>
        <v>27</v>
      </c>
      <c r="H3" s="39">
        <v>270</v>
      </c>
      <c r="I3" s="39">
        <f t="shared" ref="I3:I34" si="2">RANK(H3,H$3:H$61)</f>
        <v>2</v>
      </c>
      <c r="J3" s="39">
        <v>1587</v>
      </c>
      <c r="K3" s="39">
        <f t="shared" ref="K3:K34" si="3">RANK(J3,J$3:J$61)</f>
        <v>2</v>
      </c>
      <c r="L3" s="39">
        <f t="shared" ref="L3:L34" si="4">E3+G3+I3+K3</f>
        <v>36</v>
      </c>
      <c r="M3" s="41">
        <v>1</v>
      </c>
      <c r="N3" s="39">
        <f t="shared" ref="N3:N34" si="5">RANK(L3,L$3:L$61,1)</f>
        <v>2</v>
      </c>
      <c r="O3" s="36">
        <v>1</v>
      </c>
      <c r="P3" s="42" t="s">
        <v>50</v>
      </c>
      <c r="Q3" s="36" t="s">
        <v>184</v>
      </c>
    </row>
    <row r="4" spans="1:17" ht="14.25" customHeight="1" x14ac:dyDescent="0.2">
      <c r="A4" s="42" t="s">
        <v>152</v>
      </c>
      <c r="B4" s="43" t="s">
        <v>153</v>
      </c>
      <c r="C4" s="39">
        <v>268</v>
      </c>
      <c r="D4" s="39">
        <v>87</v>
      </c>
      <c r="E4" s="39">
        <f t="shared" si="0"/>
        <v>1</v>
      </c>
      <c r="F4" s="40">
        <v>2.95</v>
      </c>
      <c r="G4" s="39">
        <f t="shared" si="1"/>
        <v>50</v>
      </c>
      <c r="H4" s="39">
        <v>633</v>
      </c>
      <c r="I4" s="39">
        <f t="shared" si="2"/>
        <v>1</v>
      </c>
      <c r="J4" s="39">
        <v>1193</v>
      </c>
      <c r="K4" s="39">
        <f t="shared" si="3"/>
        <v>6</v>
      </c>
      <c r="L4" s="39">
        <f t="shared" si="4"/>
        <v>58</v>
      </c>
      <c r="M4" s="41">
        <v>2</v>
      </c>
      <c r="N4" s="39">
        <f t="shared" si="5"/>
        <v>5</v>
      </c>
      <c r="O4" s="36">
        <v>2</v>
      </c>
      <c r="P4" s="74" t="s">
        <v>8</v>
      </c>
      <c r="Q4" s="36" t="s">
        <v>185</v>
      </c>
    </row>
    <row r="5" spans="1:17" ht="14.25" customHeight="1" x14ac:dyDescent="0.2">
      <c r="A5" s="42" t="s">
        <v>96</v>
      </c>
      <c r="B5" s="43" t="s">
        <v>76</v>
      </c>
      <c r="C5" s="39">
        <v>340</v>
      </c>
      <c r="D5" s="39">
        <v>20</v>
      </c>
      <c r="E5" s="39">
        <f t="shared" si="0"/>
        <v>48</v>
      </c>
      <c r="F5" s="40">
        <v>4.16</v>
      </c>
      <c r="G5" s="39">
        <f t="shared" si="1"/>
        <v>3</v>
      </c>
      <c r="H5" s="39">
        <v>268</v>
      </c>
      <c r="I5" s="39">
        <f t="shared" si="2"/>
        <v>3</v>
      </c>
      <c r="J5" s="39">
        <v>1552</v>
      </c>
      <c r="K5" s="39">
        <f t="shared" si="3"/>
        <v>3</v>
      </c>
      <c r="L5" s="39">
        <f t="shared" si="4"/>
        <v>57</v>
      </c>
      <c r="M5" s="41">
        <v>3</v>
      </c>
      <c r="N5" s="39">
        <f t="shared" si="5"/>
        <v>4</v>
      </c>
      <c r="O5" s="36">
        <v>3</v>
      </c>
      <c r="P5" s="42" t="s">
        <v>32</v>
      </c>
      <c r="Q5" s="36" t="s">
        <v>186</v>
      </c>
    </row>
    <row r="6" spans="1:17" ht="14.25" customHeight="1" x14ac:dyDescent="0.2">
      <c r="A6" s="42" t="s">
        <v>6</v>
      </c>
      <c r="B6" s="43" t="s">
        <v>2</v>
      </c>
      <c r="C6" s="39">
        <v>954</v>
      </c>
      <c r="D6" s="39">
        <v>68</v>
      </c>
      <c r="E6" s="39">
        <f t="shared" si="0"/>
        <v>8</v>
      </c>
      <c r="F6" s="40">
        <v>3.84</v>
      </c>
      <c r="G6" s="39">
        <f t="shared" si="1"/>
        <v>15</v>
      </c>
      <c r="H6" s="39">
        <v>103.09</v>
      </c>
      <c r="I6" s="39">
        <f t="shared" si="2"/>
        <v>24</v>
      </c>
      <c r="J6" s="39">
        <v>1035</v>
      </c>
      <c r="K6" s="39">
        <f t="shared" si="3"/>
        <v>9</v>
      </c>
      <c r="L6" s="39">
        <f t="shared" si="4"/>
        <v>56</v>
      </c>
      <c r="M6" s="41">
        <v>4</v>
      </c>
      <c r="N6" s="39">
        <f t="shared" si="5"/>
        <v>3</v>
      </c>
      <c r="O6" s="36">
        <v>4</v>
      </c>
      <c r="P6" s="42" t="s">
        <v>6</v>
      </c>
      <c r="Q6" s="93" t="s">
        <v>187</v>
      </c>
    </row>
    <row r="7" spans="1:17" ht="14.25" customHeight="1" x14ac:dyDescent="0.2">
      <c r="A7" s="42" t="s">
        <v>32</v>
      </c>
      <c r="B7" s="43" t="s">
        <v>33</v>
      </c>
      <c r="C7" s="39">
        <v>450</v>
      </c>
      <c r="D7" s="39">
        <v>85</v>
      </c>
      <c r="E7" s="39">
        <f t="shared" si="0"/>
        <v>2</v>
      </c>
      <c r="F7" s="40">
        <v>3.58</v>
      </c>
      <c r="G7" s="39">
        <f t="shared" si="1"/>
        <v>26</v>
      </c>
      <c r="H7" s="39">
        <v>219.89</v>
      </c>
      <c r="I7" s="39">
        <f t="shared" si="2"/>
        <v>11</v>
      </c>
      <c r="J7" s="39">
        <v>769</v>
      </c>
      <c r="K7" s="39">
        <f t="shared" si="3"/>
        <v>20</v>
      </c>
      <c r="L7" s="39">
        <f t="shared" si="4"/>
        <v>59</v>
      </c>
      <c r="M7" s="41">
        <v>5</v>
      </c>
      <c r="N7" s="39">
        <f t="shared" si="5"/>
        <v>6</v>
      </c>
      <c r="O7" s="36">
        <v>5</v>
      </c>
      <c r="P7" s="80" t="s">
        <v>80</v>
      </c>
      <c r="Q7" s="36" t="s">
        <v>188</v>
      </c>
    </row>
    <row r="8" spans="1:17" ht="14.25" customHeight="1" x14ac:dyDescent="0.2">
      <c r="A8" s="42" t="s">
        <v>80</v>
      </c>
      <c r="B8" s="43" t="s">
        <v>42</v>
      </c>
      <c r="C8" s="39">
        <v>1120</v>
      </c>
      <c r="D8" s="39">
        <v>51</v>
      </c>
      <c r="E8" s="39">
        <f t="shared" si="0"/>
        <v>19</v>
      </c>
      <c r="F8" s="40">
        <v>3.48</v>
      </c>
      <c r="G8" s="39">
        <f t="shared" si="1"/>
        <v>32</v>
      </c>
      <c r="H8" s="39">
        <v>178</v>
      </c>
      <c r="I8" s="39">
        <f t="shared" si="2"/>
        <v>14</v>
      </c>
      <c r="J8" s="39">
        <v>1229</v>
      </c>
      <c r="K8" s="39">
        <f t="shared" si="3"/>
        <v>5</v>
      </c>
      <c r="L8" s="39">
        <f t="shared" si="4"/>
        <v>70</v>
      </c>
      <c r="M8" s="41">
        <v>6</v>
      </c>
      <c r="N8" s="39">
        <f t="shared" si="5"/>
        <v>7</v>
      </c>
      <c r="O8" s="36">
        <v>6</v>
      </c>
      <c r="P8" s="80" t="s">
        <v>81</v>
      </c>
      <c r="Q8" s="36" t="s">
        <v>189</v>
      </c>
    </row>
    <row r="9" spans="1:17" ht="14.25" customHeight="1" x14ac:dyDescent="0.2">
      <c r="A9" s="42" t="s">
        <v>81</v>
      </c>
      <c r="B9" s="43" t="s">
        <v>39</v>
      </c>
      <c r="C9" s="39">
        <v>1352</v>
      </c>
      <c r="D9" s="39">
        <v>42</v>
      </c>
      <c r="E9" s="39">
        <f t="shared" si="0"/>
        <v>26</v>
      </c>
      <c r="F9" s="40">
        <v>3.63</v>
      </c>
      <c r="G9" s="39">
        <f t="shared" si="1"/>
        <v>22</v>
      </c>
      <c r="H9" s="39">
        <v>260</v>
      </c>
      <c r="I9" s="39">
        <f t="shared" si="2"/>
        <v>7</v>
      </c>
      <c r="J9" s="39">
        <v>771</v>
      </c>
      <c r="K9" s="39">
        <f t="shared" si="3"/>
        <v>19</v>
      </c>
      <c r="L9" s="39">
        <f t="shared" si="4"/>
        <v>74</v>
      </c>
      <c r="M9" s="41">
        <v>7</v>
      </c>
      <c r="N9" s="39">
        <f t="shared" si="5"/>
        <v>8</v>
      </c>
      <c r="O9" s="36">
        <v>7</v>
      </c>
      <c r="P9" s="42" t="s">
        <v>51</v>
      </c>
      <c r="Q9" s="36" t="s">
        <v>190</v>
      </c>
    </row>
    <row r="10" spans="1:17" ht="14.25" customHeight="1" x14ac:dyDescent="0.2">
      <c r="A10" s="42" t="s">
        <v>51</v>
      </c>
      <c r="B10" s="43" t="s">
        <v>52</v>
      </c>
      <c r="C10" s="39">
        <v>1289</v>
      </c>
      <c r="D10" s="39">
        <v>51</v>
      </c>
      <c r="E10" s="39">
        <f t="shared" si="0"/>
        <v>19</v>
      </c>
      <c r="F10" s="40">
        <v>3.99</v>
      </c>
      <c r="G10" s="39">
        <f t="shared" si="1"/>
        <v>8</v>
      </c>
      <c r="H10" s="39">
        <v>52.36</v>
      </c>
      <c r="I10" s="39">
        <f t="shared" si="2"/>
        <v>44</v>
      </c>
      <c r="J10" s="39">
        <v>1453</v>
      </c>
      <c r="K10" s="39">
        <f t="shared" si="3"/>
        <v>4</v>
      </c>
      <c r="L10" s="39">
        <f t="shared" si="4"/>
        <v>75</v>
      </c>
      <c r="M10" s="41">
        <v>8</v>
      </c>
      <c r="N10" s="39">
        <f t="shared" si="5"/>
        <v>9</v>
      </c>
      <c r="O10" s="36">
        <v>8</v>
      </c>
      <c r="P10" s="42" t="s">
        <v>19</v>
      </c>
      <c r="Q10" s="36" t="s">
        <v>191</v>
      </c>
    </row>
    <row r="11" spans="1:17" ht="14.25" customHeight="1" x14ac:dyDescent="0.2">
      <c r="A11" s="69" t="s">
        <v>266</v>
      </c>
      <c r="B11" s="70" t="s">
        <v>238</v>
      </c>
      <c r="C11" s="71">
        <v>2900</v>
      </c>
      <c r="D11" s="71">
        <v>40</v>
      </c>
      <c r="E11" s="39">
        <f t="shared" si="0"/>
        <v>28</v>
      </c>
      <c r="F11" s="72">
        <v>3.62</v>
      </c>
      <c r="G11" s="39">
        <f t="shared" si="1"/>
        <v>23</v>
      </c>
      <c r="H11" s="71">
        <v>126</v>
      </c>
      <c r="I11" s="39">
        <f t="shared" si="2"/>
        <v>18</v>
      </c>
      <c r="J11" s="71">
        <v>1083</v>
      </c>
      <c r="K11" s="39">
        <f t="shared" si="3"/>
        <v>8</v>
      </c>
      <c r="L11" s="71">
        <f t="shared" si="4"/>
        <v>77</v>
      </c>
      <c r="M11" s="71">
        <v>9</v>
      </c>
      <c r="N11" s="71">
        <f t="shared" si="5"/>
        <v>10</v>
      </c>
      <c r="O11" s="36">
        <v>9</v>
      </c>
      <c r="P11" s="80" t="s">
        <v>20</v>
      </c>
      <c r="Q11" s="36" t="s">
        <v>192</v>
      </c>
    </row>
    <row r="12" spans="1:17" ht="14.25" customHeight="1" x14ac:dyDescent="0.2">
      <c r="A12" s="42" t="s">
        <v>94</v>
      </c>
      <c r="B12" s="43" t="s">
        <v>73</v>
      </c>
      <c r="C12" s="39">
        <v>2390</v>
      </c>
      <c r="D12" s="39">
        <v>19</v>
      </c>
      <c r="E12" s="39">
        <f t="shared" si="0"/>
        <v>50</v>
      </c>
      <c r="F12" s="40">
        <v>4.01</v>
      </c>
      <c r="G12" s="39">
        <f t="shared" si="1"/>
        <v>6</v>
      </c>
      <c r="H12" s="39">
        <v>268</v>
      </c>
      <c r="I12" s="39">
        <f t="shared" si="2"/>
        <v>3</v>
      </c>
      <c r="J12" s="39">
        <v>571</v>
      </c>
      <c r="K12" s="39">
        <f t="shared" si="3"/>
        <v>25</v>
      </c>
      <c r="L12" s="39">
        <f t="shared" si="4"/>
        <v>84</v>
      </c>
      <c r="M12" s="41">
        <v>10</v>
      </c>
      <c r="N12" s="39">
        <f t="shared" si="5"/>
        <v>13</v>
      </c>
      <c r="O12" s="36">
        <v>10</v>
      </c>
      <c r="P12" s="83" t="s">
        <v>82</v>
      </c>
      <c r="Q12" s="36" t="s">
        <v>193</v>
      </c>
    </row>
    <row r="13" spans="1:17" ht="14.25" customHeight="1" x14ac:dyDescent="0.2">
      <c r="A13" s="42" t="s">
        <v>20</v>
      </c>
      <c r="B13" s="43" t="s">
        <v>21</v>
      </c>
      <c r="C13" s="39">
        <v>480</v>
      </c>
      <c r="D13" s="39">
        <v>43</v>
      </c>
      <c r="E13" s="39">
        <f t="shared" si="0"/>
        <v>25</v>
      </c>
      <c r="F13" s="40">
        <v>3.97</v>
      </c>
      <c r="G13" s="39">
        <f t="shared" si="1"/>
        <v>10</v>
      </c>
      <c r="H13" s="39">
        <v>90.21</v>
      </c>
      <c r="I13" s="39">
        <f t="shared" si="2"/>
        <v>28</v>
      </c>
      <c r="J13" s="39">
        <v>825</v>
      </c>
      <c r="K13" s="39">
        <f t="shared" si="3"/>
        <v>17</v>
      </c>
      <c r="L13" s="39">
        <f t="shared" si="4"/>
        <v>80</v>
      </c>
      <c r="M13" s="41">
        <v>11</v>
      </c>
      <c r="N13" s="39">
        <f t="shared" si="5"/>
        <v>11</v>
      </c>
      <c r="O13" s="36">
        <v>11</v>
      </c>
      <c r="P13" s="42" t="s">
        <v>8</v>
      </c>
      <c r="Q13" s="36" t="s">
        <v>194</v>
      </c>
    </row>
    <row r="14" spans="1:17" ht="14.25" customHeight="1" x14ac:dyDescent="0.2">
      <c r="A14" s="42" t="s">
        <v>19</v>
      </c>
      <c r="B14" s="43" t="s">
        <v>47</v>
      </c>
      <c r="C14" s="39">
        <v>1375</v>
      </c>
      <c r="D14" s="39">
        <v>66</v>
      </c>
      <c r="E14" s="39">
        <f t="shared" si="0"/>
        <v>9</v>
      </c>
      <c r="F14" s="40">
        <v>3.66</v>
      </c>
      <c r="G14" s="39">
        <f t="shared" si="1"/>
        <v>19</v>
      </c>
      <c r="H14" s="39">
        <v>97.16</v>
      </c>
      <c r="I14" s="39">
        <f t="shared" si="2"/>
        <v>25</v>
      </c>
      <c r="J14" s="39">
        <v>392.5</v>
      </c>
      <c r="K14" s="39">
        <f t="shared" si="3"/>
        <v>30</v>
      </c>
      <c r="L14" s="39">
        <f t="shared" si="4"/>
        <v>83</v>
      </c>
      <c r="M14" s="41">
        <v>11</v>
      </c>
      <c r="N14" s="39">
        <f t="shared" si="5"/>
        <v>12</v>
      </c>
      <c r="O14" s="36">
        <v>11</v>
      </c>
      <c r="P14" s="42" t="s">
        <v>11</v>
      </c>
      <c r="Q14" s="36" t="s">
        <v>195</v>
      </c>
    </row>
    <row r="15" spans="1:17" ht="30" x14ac:dyDescent="0.2">
      <c r="A15" s="69" t="s">
        <v>267</v>
      </c>
      <c r="B15" s="70" t="s">
        <v>239</v>
      </c>
      <c r="C15" s="71">
        <v>1084</v>
      </c>
      <c r="D15" s="71">
        <v>69</v>
      </c>
      <c r="E15" s="39">
        <f t="shared" si="0"/>
        <v>6</v>
      </c>
      <c r="F15" s="72">
        <v>2.93</v>
      </c>
      <c r="G15" s="39">
        <f t="shared" si="1"/>
        <v>51</v>
      </c>
      <c r="H15" s="71">
        <v>194</v>
      </c>
      <c r="I15" s="39">
        <f t="shared" si="2"/>
        <v>13</v>
      </c>
      <c r="J15" s="71">
        <v>930</v>
      </c>
      <c r="K15" s="39">
        <f t="shared" si="3"/>
        <v>15</v>
      </c>
      <c r="L15" s="71">
        <f t="shared" si="4"/>
        <v>85</v>
      </c>
      <c r="M15" s="71">
        <v>13</v>
      </c>
      <c r="N15" s="71">
        <f t="shared" si="5"/>
        <v>14</v>
      </c>
      <c r="O15" s="36">
        <v>13</v>
      </c>
      <c r="P15" s="42" t="s">
        <v>10</v>
      </c>
      <c r="Q15" s="36" t="s">
        <v>196</v>
      </c>
    </row>
    <row r="16" spans="1:17" ht="14.25" customHeight="1" x14ac:dyDescent="0.2">
      <c r="A16" s="92" t="s">
        <v>8</v>
      </c>
      <c r="B16" s="43" t="s">
        <v>48</v>
      </c>
      <c r="C16" s="39">
        <v>1323</v>
      </c>
      <c r="D16" s="39">
        <v>45</v>
      </c>
      <c r="E16" s="39">
        <f t="shared" si="0"/>
        <v>23</v>
      </c>
      <c r="F16" s="40">
        <v>4.2300000000000004</v>
      </c>
      <c r="G16" s="39">
        <f t="shared" si="1"/>
        <v>1</v>
      </c>
      <c r="H16" s="39">
        <v>57.82</v>
      </c>
      <c r="I16" s="39">
        <f t="shared" si="2"/>
        <v>42</v>
      </c>
      <c r="J16" s="39">
        <v>525</v>
      </c>
      <c r="K16" s="39">
        <f t="shared" si="3"/>
        <v>27</v>
      </c>
      <c r="L16" s="39">
        <f t="shared" si="4"/>
        <v>93</v>
      </c>
      <c r="M16" s="41">
        <v>14</v>
      </c>
      <c r="N16" s="39">
        <f t="shared" si="5"/>
        <v>18</v>
      </c>
      <c r="O16" s="36">
        <v>14</v>
      </c>
      <c r="P16" s="80" t="s">
        <v>83</v>
      </c>
      <c r="Q16" s="36" t="s">
        <v>197</v>
      </c>
    </row>
    <row r="17" spans="1:17" ht="14.25" customHeight="1" x14ac:dyDescent="0.2">
      <c r="A17" s="42" t="s">
        <v>98</v>
      </c>
      <c r="B17" s="43" t="s">
        <v>75</v>
      </c>
      <c r="C17" s="39">
        <v>409</v>
      </c>
      <c r="D17" s="39">
        <v>58</v>
      </c>
      <c r="E17" s="39">
        <f t="shared" si="0"/>
        <v>14</v>
      </c>
      <c r="F17" s="40">
        <v>3.61</v>
      </c>
      <c r="G17" s="39">
        <f t="shared" si="1"/>
        <v>24</v>
      </c>
      <c r="H17" s="39">
        <v>76</v>
      </c>
      <c r="I17" s="39">
        <f t="shared" si="2"/>
        <v>36</v>
      </c>
      <c r="J17" s="39">
        <v>881</v>
      </c>
      <c r="K17" s="39">
        <f t="shared" si="3"/>
        <v>16</v>
      </c>
      <c r="L17" s="39">
        <f t="shared" si="4"/>
        <v>90</v>
      </c>
      <c r="M17" s="41">
        <v>15</v>
      </c>
      <c r="N17" s="39">
        <f t="shared" si="5"/>
        <v>16</v>
      </c>
      <c r="O17" s="36">
        <v>15</v>
      </c>
      <c r="P17" s="42" t="s">
        <v>102</v>
      </c>
      <c r="Q17" s="36" t="s">
        <v>198</v>
      </c>
    </row>
    <row r="18" spans="1:17" ht="12.75" customHeight="1" x14ac:dyDescent="0.2">
      <c r="A18" s="42" t="s">
        <v>24</v>
      </c>
      <c r="B18" s="43" t="s">
        <v>25</v>
      </c>
      <c r="C18" s="39">
        <v>423</v>
      </c>
      <c r="D18" s="39">
        <v>38</v>
      </c>
      <c r="E18" s="39">
        <f t="shared" si="0"/>
        <v>32</v>
      </c>
      <c r="F18" s="40">
        <v>3.66</v>
      </c>
      <c r="G18" s="39">
        <f t="shared" si="1"/>
        <v>19</v>
      </c>
      <c r="H18" s="39">
        <v>81.87</v>
      </c>
      <c r="I18" s="39">
        <f t="shared" si="2"/>
        <v>31</v>
      </c>
      <c r="J18" s="39">
        <v>1191</v>
      </c>
      <c r="K18" s="39">
        <f t="shared" si="3"/>
        <v>7</v>
      </c>
      <c r="L18" s="39">
        <f t="shared" si="4"/>
        <v>89</v>
      </c>
      <c r="M18" s="41">
        <v>16</v>
      </c>
      <c r="N18" s="39">
        <f t="shared" si="5"/>
        <v>15</v>
      </c>
      <c r="O18" s="36">
        <v>16</v>
      </c>
      <c r="P18" s="42" t="s">
        <v>24</v>
      </c>
      <c r="Q18" s="36" t="s">
        <v>199</v>
      </c>
    </row>
    <row r="19" spans="1:17" x14ac:dyDescent="0.2">
      <c r="A19" s="42" t="s">
        <v>11</v>
      </c>
      <c r="B19" s="43" t="s">
        <v>53</v>
      </c>
      <c r="C19" s="39">
        <v>1671</v>
      </c>
      <c r="D19" s="39">
        <v>66</v>
      </c>
      <c r="E19" s="39">
        <f t="shared" si="0"/>
        <v>9</v>
      </c>
      <c r="F19" s="40">
        <v>3.52</v>
      </c>
      <c r="G19" s="39">
        <f t="shared" si="1"/>
        <v>30</v>
      </c>
      <c r="H19" s="39">
        <v>130.81</v>
      </c>
      <c r="I19" s="39">
        <f t="shared" si="2"/>
        <v>17</v>
      </c>
      <c r="J19" s="39">
        <v>298</v>
      </c>
      <c r="K19" s="39">
        <f t="shared" si="3"/>
        <v>36</v>
      </c>
      <c r="L19" s="39">
        <f t="shared" si="4"/>
        <v>92</v>
      </c>
      <c r="M19" s="41">
        <v>16</v>
      </c>
      <c r="N19" s="39">
        <f t="shared" si="5"/>
        <v>17</v>
      </c>
      <c r="O19" s="36">
        <v>16</v>
      </c>
      <c r="P19" s="42" t="s">
        <v>51</v>
      </c>
      <c r="Q19" s="36" t="s">
        <v>200</v>
      </c>
    </row>
    <row r="20" spans="1:17" ht="25.5" x14ac:dyDescent="0.2">
      <c r="A20" s="42" t="s">
        <v>10</v>
      </c>
      <c r="B20" s="43" t="s">
        <v>155</v>
      </c>
      <c r="C20" s="39">
        <v>369</v>
      </c>
      <c r="D20" s="39">
        <v>52</v>
      </c>
      <c r="E20" s="39">
        <f t="shared" si="0"/>
        <v>17</v>
      </c>
      <c r="F20" s="40">
        <v>3.74</v>
      </c>
      <c r="G20" s="39">
        <f t="shared" si="1"/>
        <v>18</v>
      </c>
      <c r="H20" s="39">
        <v>34.409999999999997</v>
      </c>
      <c r="I20" s="39">
        <f t="shared" si="2"/>
        <v>48</v>
      </c>
      <c r="J20" s="39">
        <v>986.4</v>
      </c>
      <c r="K20" s="39">
        <f t="shared" si="3"/>
        <v>13</v>
      </c>
      <c r="L20" s="39">
        <f t="shared" si="4"/>
        <v>96</v>
      </c>
      <c r="M20" s="41">
        <v>18</v>
      </c>
      <c r="N20" s="39">
        <f t="shared" si="5"/>
        <v>19</v>
      </c>
      <c r="O20" s="36">
        <v>18</v>
      </c>
      <c r="P20" s="42" t="s">
        <v>17</v>
      </c>
      <c r="Q20" s="36" t="s">
        <v>201</v>
      </c>
    </row>
    <row r="21" spans="1:17" ht="14.25" customHeight="1" x14ac:dyDescent="0.2">
      <c r="A21" s="42" t="s">
        <v>82</v>
      </c>
      <c r="B21" s="43" t="s">
        <v>61</v>
      </c>
      <c r="C21" s="39">
        <v>5500</v>
      </c>
      <c r="D21" s="39">
        <v>45</v>
      </c>
      <c r="E21" s="39">
        <f t="shared" si="0"/>
        <v>23</v>
      </c>
      <c r="F21" s="40">
        <v>2.46</v>
      </c>
      <c r="G21" s="39">
        <f t="shared" si="1"/>
        <v>54</v>
      </c>
      <c r="H21" s="39">
        <v>216</v>
      </c>
      <c r="I21" s="39">
        <f t="shared" si="2"/>
        <v>12</v>
      </c>
      <c r="J21" s="39">
        <v>996</v>
      </c>
      <c r="K21" s="39">
        <f t="shared" si="3"/>
        <v>11</v>
      </c>
      <c r="L21" s="39">
        <f t="shared" si="4"/>
        <v>100</v>
      </c>
      <c r="M21" s="41">
        <v>19</v>
      </c>
      <c r="N21" s="39">
        <f t="shared" si="5"/>
        <v>21</v>
      </c>
      <c r="O21" s="36">
        <v>19</v>
      </c>
      <c r="P21" s="42" t="s">
        <v>69</v>
      </c>
      <c r="Q21" s="36" t="s">
        <v>202</v>
      </c>
    </row>
    <row r="22" spans="1:17" ht="14.25" customHeight="1" x14ac:dyDescent="0.2">
      <c r="A22" s="74" t="s">
        <v>83</v>
      </c>
      <c r="B22" s="75" t="s">
        <v>56</v>
      </c>
      <c r="C22" s="76">
        <v>830</v>
      </c>
      <c r="D22" s="76">
        <v>69</v>
      </c>
      <c r="E22" s="39">
        <f t="shared" si="0"/>
        <v>6</v>
      </c>
      <c r="F22" s="77">
        <v>3.3</v>
      </c>
      <c r="G22" s="39">
        <f t="shared" si="1"/>
        <v>41</v>
      </c>
      <c r="H22" s="76">
        <v>240</v>
      </c>
      <c r="I22" s="39">
        <f t="shared" si="2"/>
        <v>8</v>
      </c>
      <c r="J22" s="76">
        <v>202</v>
      </c>
      <c r="K22" s="39">
        <f t="shared" si="3"/>
        <v>44</v>
      </c>
      <c r="L22" s="76">
        <f t="shared" si="4"/>
        <v>99</v>
      </c>
      <c r="M22" s="78">
        <v>19</v>
      </c>
      <c r="N22" s="39">
        <f t="shared" si="5"/>
        <v>20</v>
      </c>
      <c r="O22" s="36">
        <v>19</v>
      </c>
      <c r="P22" s="83" t="s">
        <v>84</v>
      </c>
      <c r="Q22" s="36" t="s">
        <v>201</v>
      </c>
    </row>
    <row r="23" spans="1:17" ht="14.25" customHeight="1" x14ac:dyDescent="0.2">
      <c r="A23" s="74" t="s">
        <v>102</v>
      </c>
      <c r="B23" s="75" t="s">
        <v>41</v>
      </c>
      <c r="C23" s="76">
        <v>1005</v>
      </c>
      <c r="D23" s="76">
        <v>52</v>
      </c>
      <c r="E23" s="39">
        <f t="shared" si="0"/>
        <v>17</v>
      </c>
      <c r="F23" s="77">
        <v>3.48</v>
      </c>
      <c r="G23" s="39">
        <f t="shared" si="1"/>
        <v>32</v>
      </c>
      <c r="H23" s="76">
        <v>120</v>
      </c>
      <c r="I23" s="39">
        <f t="shared" si="2"/>
        <v>20</v>
      </c>
      <c r="J23" s="76">
        <v>343</v>
      </c>
      <c r="K23" s="39">
        <f t="shared" si="3"/>
        <v>32</v>
      </c>
      <c r="L23" s="76">
        <f t="shared" si="4"/>
        <v>101</v>
      </c>
      <c r="M23" s="78">
        <v>21</v>
      </c>
      <c r="N23" s="39">
        <f t="shared" si="5"/>
        <v>22</v>
      </c>
      <c r="O23" s="36">
        <v>21</v>
      </c>
      <c r="P23" s="42" t="s">
        <v>10</v>
      </c>
      <c r="Q23" s="36" t="s">
        <v>203</v>
      </c>
    </row>
    <row r="24" spans="1:17" ht="12.75" customHeight="1" x14ac:dyDescent="0.2">
      <c r="A24" s="42" t="s">
        <v>51</v>
      </c>
      <c r="B24" s="43" t="s">
        <v>55</v>
      </c>
      <c r="C24" s="39">
        <v>1060</v>
      </c>
      <c r="D24" s="39">
        <v>34</v>
      </c>
      <c r="E24" s="39">
        <f t="shared" si="0"/>
        <v>36</v>
      </c>
      <c r="F24" s="40">
        <v>4.17</v>
      </c>
      <c r="G24" s="39">
        <f t="shared" si="1"/>
        <v>2</v>
      </c>
      <c r="H24" s="39">
        <v>106.65</v>
      </c>
      <c r="I24" s="39">
        <f t="shared" si="2"/>
        <v>23</v>
      </c>
      <c r="J24" s="39">
        <v>240</v>
      </c>
      <c r="K24" s="39">
        <f t="shared" si="3"/>
        <v>40</v>
      </c>
      <c r="L24" s="39">
        <f t="shared" si="4"/>
        <v>101</v>
      </c>
      <c r="M24" s="41">
        <v>22</v>
      </c>
      <c r="N24" s="39">
        <f t="shared" si="5"/>
        <v>22</v>
      </c>
      <c r="O24" s="36">
        <v>22</v>
      </c>
      <c r="P24" s="42" t="s">
        <v>7</v>
      </c>
      <c r="Q24" s="36" t="s">
        <v>204</v>
      </c>
    </row>
    <row r="25" spans="1:17" x14ac:dyDescent="0.2">
      <c r="A25" s="42" t="s">
        <v>69</v>
      </c>
      <c r="B25" s="43" t="s">
        <v>47</v>
      </c>
      <c r="C25" s="39">
        <v>1390</v>
      </c>
      <c r="D25" s="39">
        <v>60</v>
      </c>
      <c r="E25" s="39">
        <f t="shared" si="0"/>
        <v>13</v>
      </c>
      <c r="F25" s="40">
        <v>3.25</v>
      </c>
      <c r="G25" s="39">
        <f t="shared" si="1"/>
        <v>43</v>
      </c>
      <c r="H25" s="39">
        <v>131</v>
      </c>
      <c r="I25" s="39">
        <f t="shared" si="2"/>
        <v>16</v>
      </c>
      <c r="J25" s="39">
        <v>360</v>
      </c>
      <c r="K25" s="39">
        <f t="shared" si="3"/>
        <v>31</v>
      </c>
      <c r="L25" s="39">
        <f t="shared" si="4"/>
        <v>103</v>
      </c>
      <c r="M25" s="41">
        <v>23</v>
      </c>
      <c r="N25" s="39">
        <f t="shared" si="5"/>
        <v>24</v>
      </c>
      <c r="O25" s="36">
        <v>23</v>
      </c>
      <c r="P25" s="42" t="s">
        <v>85</v>
      </c>
      <c r="Q25" s="36" t="s">
        <v>205</v>
      </c>
    </row>
    <row r="26" spans="1:17" ht="14.25" customHeight="1" x14ac:dyDescent="0.2">
      <c r="A26" s="42" t="s">
        <v>7</v>
      </c>
      <c r="B26" s="43" t="s">
        <v>3</v>
      </c>
      <c r="C26" s="39">
        <v>2622</v>
      </c>
      <c r="D26" s="39">
        <v>46</v>
      </c>
      <c r="E26" s="39">
        <f t="shared" si="0"/>
        <v>21</v>
      </c>
      <c r="F26" s="40">
        <v>4.01</v>
      </c>
      <c r="G26" s="39">
        <f t="shared" si="1"/>
        <v>6</v>
      </c>
      <c r="H26" s="39">
        <v>92.53</v>
      </c>
      <c r="I26" s="39">
        <f t="shared" si="2"/>
        <v>27</v>
      </c>
      <c r="J26" s="39">
        <v>156</v>
      </c>
      <c r="K26" s="39">
        <f t="shared" si="3"/>
        <v>49</v>
      </c>
      <c r="L26" s="39">
        <f t="shared" si="4"/>
        <v>103</v>
      </c>
      <c r="M26" s="41">
        <v>24</v>
      </c>
      <c r="N26" s="39">
        <f t="shared" si="5"/>
        <v>24</v>
      </c>
      <c r="O26" s="36">
        <v>24</v>
      </c>
      <c r="P26" s="42" t="s">
        <v>86</v>
      </c>
      <c r="Q26" s="36" t="s">
        <v>206</v>
      </c>
    </row>
    <row r="27" spans="1:17" ht="25.5" x14ac:dyDescent="0.2">
      <c r="A27" s="42" t="s">
        <v>10</v>
      </c>
      <c r="B27" s="43" t="s">
        <v>5</v>
      </c>
      <c r="C27" s="39">
        <v>1064</v>
      </c>
      <c r="D27" s="39">
        <v>42</v>
      </c>
      <c r="E27" s="39">
        <f t="shared" si="0"/>
        <v>26</v>
      </c>
      <c r="F27" s="40">
        <v>3.99</v>
      </c>
      <c r="G27" s="39">
        <f t="shared" si="1"/>
        <v>8</v>
      </c>
      <c r="H27" s="39">
        <v>34.020000000000003</v>
      </c>
      <c r="I27" s="39">
        <f t="shared" si="2"/>
        <v>49</v>
      </c>
      <c r="J27" s="39">
        <v>679</v>
      </c>
      <c r="K27" s="39">
        <f t="shared" si="3"/>
        <v>22</v>
      </c>
      <c r="L27" s="39">
        <f t="shared" si="4"/>
        <v>105</v>
      </c>
      <c r="M27" s="41">
        <v>24</v>
      </c>
      <c r="N27" s="39">
        <f t="shared" si="5"/>
        <v>27</v>
      </c>
      <c r="O27" s="36">
        <v>24</v>
      </c>
      <c r="P27" s="80" t="s">
        <v>79</v>
      </c>
      <c r="Q27" s="36" t="s">
        <v>207</v>
      </c>
    </row>
    <row r="28" spans="1:17" ht="14.25" customHeight="1" x14ac:dyDescent="0.2">
      <c r="A28" s="69" t="s">
        <v>272</v>
      </c>
      <c r="B28" s="70" t="s">
        <v>273</v>
      </c>
      <c r="C28" s="71">
        <v>938</v>
      </c>
      <c r="D28" s="71">
        <v>61</v>
      </c>
      <c r="E28" s="39">
        <f t="shared" si="0"/>
        <v>12</v>
      </c>
      <c r="F28" s="72">
        <v>3.16</v>
      </c>
      <c r="G28" s="39">
        <f t="shared" si="1"/>
        <v>45</v>
      </c>
      <c r="H28" s="71">
        <v>230</v>
      </c>
      <c r="I28" s="39">
        <f t="shared" si="2"/>
        <v>9</v>
      </c>
      <c r="J28" s="71">
        <v>284</v>
      </c>
      <c r="K28" s="39">
        <f t="shared" si="3"/>
        <v>38</v>
      </c>
      <c r="L28" s="71">
        <f t="shared" si="4"/>
        <v>104</v>
      </c>
      <c r="M28" s="71">
        <v>24</v>
      </c>
      <c r="N28" s="71">
        <f t="shared" si="5"/>
        <v>26</v>
      </c>
      <c r="O28" s="36">
        <v>24</v>
      </c>
      <c r="P28" s="42" t="s">
        <v>87</v>
      </c>
      <c r="Q28" s="36" t="s">
        <v>208</v>
      </c>
    </row>
    <row r="29" spans="1:17" ht="14.25" customHeight="1" x14ac:dyDescent="0.2">
      <c r="A29" s="42" t="s">
        <v>17</v>
      </c>
      <c r="B29" s="43" t="s">
        <v>40</v>
      </c>
      <c r="C29" s="39">
        <v>529</v>
      </c>
      <c r="D29" s="39">
        <v>75</v>
      </c>
      <c r="E29" s="39">
        <f t="shared" si="0"/>
        <v>4</v>
      </c>
      <c r="F29" s="40">
        <v>1.5</v>
      </c>
      <c r="G29" s="39">
        <f t="shared" si="1"/>
        <v>58</v>
      </c>
      <c r="H29" s="39">
        <v>145.74</v>
      </c>
      <c r="I29" s="39">
        <f t="shared" si="2"/>
        <v>15</v>
      </c>
      <c r="J29" s="39">
        <v>327.60000000000002</v>
      </c>
      <c r="K29" s="39">
        <f t="shared" si="3"/>
        <v>33</v>
      </c>
      <c r="L29" s="39">
        <f t="shared" si="4"/>
        <v>110</v>
      </c>
      <c r="M29" s="41">
        <v>27</v>
      </c>
      <c r="N29" s="39">
        <f t="shared" si="5"/>
        <v>31</v>
      </c>
      <c r="O29" s="36">
        <v>27</v>
      </c>
      <c r="P29" s="74" t="s">
        <v>70</v>
      </c>
      <c r="Q29" s="36" t="s">
        <v>209</v>
      </c>
    </row>
    <row r="30" spans="1:17" ht="14.25" customHeight="1" x14ac:dyDescent="0.2">
      <c r="A30" s="42" t="s">
        <v>79</v>
      </c>
      <c r="B30" s="43" t="s">
        <v>37</v>
      </c>
      <c r="C30" s="39">
        <v>3198</v>
      </c>
      <c r="D30" s="39">
        <v>25</v>
      </c>
      <c r="E30" s="39">
        <f t="shared" si="0"/>
        <v>43</v>
      </c>
      <c r="F30" s="40">
        <v>4.07</v>
      </c>
      <c r="G30" s="39">
        <f t="shared" si="1"/>
        <v>4</v>
      </c>
      <c r="H30" s="39">
        <v>61</v>
      </c>
      <c r="I30" s="39">
        <f t="shared" si="2"/>
        <v>40</v>
      </c>
      <c r="J30" s="39">
        <v>716</v>
      </c>
      <c r="K30" s="39">
        <f t="shared" si="3"/>
        <v>21</v>
      </c>
      <c r="L30" s="39">
        <f t="shared" si="4"/>
        <v>108</v>
      </c>
      <c r="M30" s="41">
        <v>27</v>
      </c>
      <c r="N30" s="39">
        <f t="shared" si="5"/>
        <v>28</v>
      </c>
      <c r="O30" s="36">
        <v>27</v>
      </c>
      <c r="P30" s="74" t="s">
        <v>67</v>
      </c>
      <c r="Q30" s="36" t="s">
        <v>210</v>
      </c>
    </row>
    <row r="31" spans="1:17" ht="14.25" customHeight="1" x14ac:dyDescent="0.2">
      <c r="A31" s="42" t="s">
        <v>86</v>
      </c>
      <c r="B31" s="43" t="s">
        <v>64</v>
      </c>
      <c r="C31" s="39">
        <v>1010</v>
      </c>
      <c r="D31" s="39">
        <v>22</v>
      </c>
      <c r="E31" s="39">
        <f t="shared" si="0"/>
        <v>47</v>
      </c>
      <c r="F31" s="40">
        <v>3.92</v>
      </c>
      <c r="G31" s="39">
        <f t="shared" si="1"/>
        <v>12</v>
      </c>
      <c r="H31" s="39">
        <v>268</v>
      </c>
      <c r="I31" s="39">
        <f t="shared" si="2"/>
        <v>3</v>
      </c>
      <c r="J31" s="39">
        <v>172</v>
      </c>
      <c r="K31" s="39">
        <f t="shared" si="3"/>
        <v>46</v>
      </c>
      <c r="L31" s="39">
        <f t="shared" si="4"/>
        <v>108</v>
      </c>
      <c r="M31" s="41">
        <v>27</v>
      </c>
      <c r="N31" s="39">
        <f t="shared" si="5"/>
        <v>28</v>
      </c>
      <c r="O31" s="36">
        <v>27</v>
      </c>
      <c r="P31" s="42" t="s">
        <v>88</v>
      </c>
      <c r="Q31" s="36" t="s">
        <v>211</v>
      </c>
    </row>
    <row r="32" spans="1:17" ht="14.25" customHeight="1" x14ac:dyDescent="0.2">
      <c r="A32" s="42" t="s">
        <v>150</v>
      </c>
      <c r="B32" s="43" t="s">
        <v>151</v>
      </c>
      <c r="C32" s="39">
        <v>1890</v>
      </c>
      <c r="D32" s="39">
        <v>56</v>
      </c>
      <c r="E32" s="39">
        <f t="shared" si="0"/>
        <v>15</v>
      </c>
      <c r="F32" s="40">
        <v>2.91</v>
      </c>
      <c r="G32" s="39">
        <f t="shared" si="1"/>
        <v>52</v>
      </c>
      <c r="H32" s="39">
        <v>265</v>
      </c>
      <c r="I32" s="39">
        <f t="shared" si="2"/>
        <v>6</v>
      </c>
      <c r="J32" s="39">
        <v>282</v>
      </c>
      <c r="K32" s="39">
        <f t="shared" si="3"/>
        <v>39</v>
      </c>
      <c r="L32" s="39">
        <f t="shared" si="4"/>
        <v>112</v>
      </c>
      <c r="M32" s="41">
        <v>30</v>
      </c>
      <c r="N32" s="39">
        <f t="shared" si="5"/>
        <v>32</v>
      </c>
      <c r="O32" s="36">
        <v>30</v>
      </c>
      <c r="P32" s="83" t="s">
        <v>89</v>
      </c>
      <c r="Q32" s="36" t="s">
        <v>212</v>
      </c>
    </row>
    <row r="33" spans="1:17" x14ac:dyDescent="0.2">
      <c r="A33" s="42" t="s">
        <v>87</v>
      </c>
      <c r="B33" s="43" t="s">
        <v>47</v>
      </c>
      <c r="C33" s="39">
        <v>1400</v>
      </c>
      <c r="D33" s="39">
        <v>55</v>
      </c>
      <c r="E33" s="39">
        <f t="shared" si="0"/>
        <v>16</v>
      </c>
      <c r="F33" s="40">
        <v>3.34</v>
      </c>
      <c r="G33" s="39">
        <f t="shared" si="1"/>
        <v>38</v>
      </c>
      <c r="H33" s="39">
        <v>90</v>
      </c>
      <c r="I33" s="39">
        <f t="shared" si="2"/>
        <v>29</v>
      </c>
      <c r="J33" s="39">
        <v>539</v>
      </c>
      <c r="K33" s="39">
        <f t="shared" si="3"/>
        <v>26</v>
      </c>
      <c r="L33" s="39">
        <f t="shared" si="4"/>
        <v>109</v>
      </c>
      <c r="M33" s="41">
        <v>30</v>
      </c>
      <c r="N33" s="39">
        <f t="shared" si="5"/>
        <v>30</v>
      </c>
      <c r="O33" s="36">
        <v>30</v>
      </c>
      <c r="P33" s="42" t="s">
        <v>22</v>
      </c>
      <c r="Q33" s="36" t="s">
        <v>213</v>
      </c>
    </row>
    <row r="34" spans="1:17" x14ac:dyDescent="0.2">
      <c r="A34" s="42" t="s">
        <v>84</v>
      </c>
      <c r="B34" s="43" t="s">
        <v>46</v>
      </c>
      <c r="C34" s="39">
        <v>1150</v>
      </c>
      <c r="D34" s="39">
        <v>77</v>
      </c>
      <c r="E34" s="39">
        <f t="shared" si="0"/>
        <v>3</v>
      </c>
      <c r="F34" s="40">
        <v>2.33</v>
      </c>
      <c r="G34" s="39">
        <f t="shared" si="1"/>
        <v>56</v>
      </c>
      <c r="H34" s="39">
        <v>121</v>
      </c>
      <c r="I34" s="39">
        <f t="shared" si="2"/>
        <v>19</v>
      </c>
      <c r="J34" s="39">
        <v>301</v>
      </c>
      <c r="K34" s="39">
        <f t="shared" si="3"/>
        <v>35</v>
      </c>
      <c r="L34" s="39">
        <f t="shared" si="4"/>
        <v>113</v>
      </c>
      <c r="M34" s="41">
        <v>32</v>
      </c>
      <c r="N34" s="39">
        <f t="shared" si="5"/>
        <v>33</v>
      </c>
      <c r="O34" s="36">
        <v>32</v>
      </c>
      <c r="P34" s="42" t="s">
        <v>9</v>
      </c>
      <c r="Q34" s="36" t="s">
        <v>214</v>
      </c>
    </row>
    <row r="35" spans="1:17" x14ac:dyDescent="0.2">
      <c r="A35" s="42" t="s">
        <v>99</v>
      </c>
      <c r="B35" s="43" t="s">
        <v>78</v>
      </c>
      <c r="C35" s="39">
        <v>1184</v>
      </c>
      <c r="D35" s="39">
        <v>66</v>
      </c>
      <c r="E35" s="39">
        <f t="shared" ref="E35:E58" si="6">RANK(D35,D$3:D$61)</f>
        <v>9</v>
      </c>
      <c r="F35" s="40">
        <v>1.98</v>
      </c>
      <c r="G35" s="39">
        <f t="shared" ref="G35:G58" si="7">RANK(ROUND(F35,2),F$3:F$61)</f>
        <v>57</v>
      </c>
      <c r="H35" s="39">
        <v>113</v>
      </c>
      <c r="I35" s="39">
        <f t="shared" ref="I35:I58" si="8">RANK(H35,H$3:H$61)</f>
        <v>22</v>
      </c>
      <c r="J35" s="39">
        <v>302</v>
      </c>
      <c r="K35" s="39">
        <f t="shared" ref="K35:K58" si="9">RANK(J35,J$3:J$61)</f>
        <v>34</v>
      </c>
      <c r="L35" s="39">
        <f t="shared" ref="L35:L58" si="10">E35+G35+I35+K35</f>
        <v>122</v>
      </c>
      <c r="M35" s="41">
        <v>33</v>
      </c>
      <c r="N35" s="39">
        <f t="shared" ref="N35:N58" si="11">RANK(L35,L$3:L$61,1)</f>
        <v>34</v>
      </c>
      <c r="O35" s="36">
        <v>33</v>
      </c>
      <c r="P35" s="80" t="s">
        <v>81</v>
      </c>
      <c r="Q35" s="36" t="s">
        <v>215</v>
      </c>
    </row>
    <row r="36" spans="1:17" ht="15" x14ac:dyDescent="0.2">
      <c r="A36" s="69" t="s">
        <v>263</v>
      </c>
      <c r="B36" s="70" t="s">
        <v>241</v>
      </c>
      <c r="C36" s="71">
        <v>2638</v>
      </c>
      <c r="D36" s="71">
        <v>39</v>
      </c>
      <c r="E36" s="39">
        <f t="shared" si="6"/>
        <v>31</v>
      </c>
      <c r="F36" s="72">
        <v>3.92</v>
      </c>
      <c r="G36" s="39">
        <f t="shared" si="7"/>
        <v>12</v>
      </c>
      <c r="H36" s="71">
        <v>68</v>
      </c>
      <c r="I36" s="39">
        <f t="shared" si="8"/>
        <v>39</v>
      </c>
      <c r="J36" s="71">
        <v>207</v>
      </c>
      <c r="K36" s="39">
        <f t="shared" si="9"/>
        <v>43</v>
      </c>
      <c r="L36" s="71">
        <f t="shared" si="10"/>
        <v>125</v>
      </c>
      <c r="M36" s="71">
        <v>34</v>
      </c>
      <c r="N36" s="71">
        <f t="shared" si="11"/>
        <v>36</v>
      </c>
      <c r="O36" s="36">
        <v>34</v>
      </c>
      <c r="P36" s="82" t="s">
        <v>90</v>
      </c>
      <c r="Q36" s="36" t="s">
        <v>216</v>
      </c>
    </row>
    <row r="37" spans="1:17" x14ac:dyDescent="0.2">
      <c r="A37" s="42" t="s">
        <v>93</v>
      </c>
      <c r="B37" s="43" t="s">
        <v>72</v>
      </c>
      <c r="C37" s="39">
        <v>2332</v>
      </c>
      <c r="D37" s="39">
        <v>15</v>
      </c>
      <c r="E37" s="39">
        <f t="shared" si="6"/>
        <v>51</v>
      </c>
      <c r="F37" s="40">
        <v>3.61</v>
      </c>
      <c r="G37" s="39">
        <f t="shared" si="7"/>
        <v>24</v>
      </c>
      <c r="H37" s="39">
        <v>48</v>
      </c>
      <c r="I37" s="39">
        <f t="shared" si="8"/>
        <v>46</v>
      </c>
      <c r="J37" s="39">
        <v>987</v>
      </c>
      <c r="K37" s="39">
        <f t="shared" si="9"/>
        <v>12</v>
      </c>
      <c r="L37" s="39">
        <f t="shared" si="10"/>
        <v>133</v>
      </c>
      <c r="M37" s="41">
        <v>35</v>
      </c>
      <c r="N37" s="39">
        <f t="shared" si="11"/>
        <v>37</v>
      </c>
      <c r="O37" s="36">
        <v>35</v>
      </c>
      <c r="P37" s="74" t="s">
        <v>16</v>
      </c>
      <c r="Q37" s="81" t="s">
        <v>217</v>
      </c>
    </row>
    <row r="38" spans="1:17" ht="14.25" customHeight="1" x14ac:dyDescent="0.2">
      <c r="A38" s="42" t="s">
        <v>88</v>
      </c>
      <c r="B38" s="43" t="s">
        <v>62</v>
      </c>
      <c r="C38" s="39">
        <v>2300</v>
      </c>
      <c r="D38" s="39">
        <v>37</v>
      </c>
      <c r="E38" s="39">
        <f t="shared" si="6"/>
        <v>33</v>
      </c>
      <c r="F38" s="40">
        <v>3.65</v>
      </c>
      <c r="G38" s="39">
        <f t="shared" si="7"/>
        <v>21</v>
      </c>
      <c r="H38" s="39">
        <v>18</v>
      </c>
      <c r="I38" s="39">
        <f t="shared" si="8"/>
        <v>53</v>
      </c>
      <c r="J38" s="39">
        <v>481</v>
      </c>
      <c r="K38" s="39">
        <f t="shared" si="9"/>
        <v>28</v>
      </c>
      <c r="L38" s="39">
        <f t="shared" si="10"/>
        <v>135</v>
      </c>
      <c r="M38" s="41">
        <v>36</v>
      </c>
      <c r="N38" s="39">
        <f t="shared" si="11"/>
        <v>38</v>
      </c>
      <c r="O38" s="36">
        <v>36</v>
      </c>
      <c r="P38" s="80" t="s">
        <v>91</v>
      </c>
      <c r="Q38" s="36" t="s">
        <v>218</v>
      </c>
    </row>
    <row r="39" spans="1:17" ht="12.75" customHeight="1" x14ac:dyDescent="0.2">
      <c r="A39" s="42" t="s">
        <v>92</v>
      </c>
      <c r="B39" s="43" t="s">
        <v>71</v>
      </c>
      <c r="C39" s="39">
        <v>1353</v>
      </c>
      <c r="D39" s="39">
        <v>11</v>
      </c>
      <c r="E39" s="39">
        <f t="shared" si="6"/>
        <v>57</v>
      </c>
      <c r="F39" s="40">
        <v>3.44</v>
      </c>
      <c r="G39" s="39">
        <f t="shared" si="7"/>
        <v>36</v>
      </c>
      <c r="H39" s="39">
        <v>48</v>
      </c>
      <c r="I39" s="39">
        <f t="shared" si="8"/>
        <v>46</v>
      </c>
      <c r="J39" s="39">
        <v>5400</v>
      </c>
      <c r="K39" s="39">
        <f t="shared" si="9"/>
        <v>1</v>
      </c>
      <c r="L39" s="39">
        <f t="shared" si="10"/>
        <v>140</v>
      </c>
      <c r="M39" s="41">
        <v>37</v>
      </c>
      <c r="N39" s="39">
        <f t="shared" si="11"/>
        <v>40</v>
      </c>
      <c r="O39" s="36">
        <v>37</v>
      </c>
      <c r="P39" s="42" t="s">
        <v>12</v>
      </c>
      <c r="Q39" s="36" t="s">
        <v>219</v>
      </c>
    </row>
    <row r="40" spans="1:17" ht="15" x14ac:dyDescent="0.2">
      <c r="A40" s="69" t="s">
        <v>264</v>
      </c>
      <c r="B40" s="70" t="s">
        <v>243</v>
      </c>
      <c r="C40" s="71">
        <v>148</v>
      </c>
      <c r="D40" s="71">
        <v>40</v>
      </c>
      <c r="E40" s="39">
        <f t="shared" si="6"/>
        <v>28</v>
      </c>
      <c r="F40" s="72">
        <v>2.38</v>
      </c>
      <c r="G40" s="39">
        <f t="shared" si="7"/>
        <v>55</v>
      </c>
      <c r="H40" s="71">
        <v>49</v>
      </c>
      <c r="I40" s="39">
        <f t="shared" si="8"/>
        <v>45</v>
      </c>
      <c r="J40" s="71">
        <v>943</v>
      </c>
      <c r="K40" s="39">
        <f t="shared" si="9"/>
        <v>14</v>
      </c>
      <c r="L40" s="71">
        <f t="shared" si="10"/>
        <v>142</v>
      </c>
      <c r="M40" s="71">
        <v>38</v>
      </c>
      <c r="N40" s="71">
        <f t="shared" si="11"/>
        <v>42</v>
      </c>
      <c r="O40" s="36">
        <v>38</v>
      </c>
      <c r="P40" s="42" t="s">
        <v>50</v>
      </c>
      <c r="Q40" s="36" t="s">
        <v>220</v>
      </c>
    </row>
    <row r="41" spans="1:17" x14ac:dyDescent="0.2">
      <c r="A41" s="74" t="s">
        <v>89</v>
      </c>
      <c r="B41" s="75" t="s">
        <v>60</v>
      </c>
      <c r="C41" s="76">
        <v>1276</v>
      </c>
      <c r="D41" s="76">
        <v>35</v>
      </c>
      <c r="E41" s="39">
        <f t="shared" si="6"/>
        <v>34</v>
      </c>
      <c r="F41" s="77">
        <v>2.87</v>
      </c>
      <c r="G41" s="39">
        <f t="shared" si="7"/>
        <v>53</v>
      </c>
      <c r="H41" s="76">
        <v>228</v>
      </c>
      <c r="I41" s="39">
        <f t="shared" si="8"/>
        <v>10</v>
      </c>
      <c r="J41" s="76">
        <v>174</v>
      </c>
      <c r="K41" s="39">
        <f t="shared" si="9"/>
        <v>45</v>
      </c>
      <c r="L41" s="76">
        <f t="shared" si="10"/>
        <v>142</v>
      </c>
      <c r="M41" s="78">
        <v>39</v>
      </c>
      <c r="N41" s="39">
        <f t="shared" si="11"/>
        <v>42</v>
      </c>
      <c r="O41" s="36">
        <v>39</v>
      </c>
      <c r="P41" s="42" t="s">
        <v>14</v>
      </c>
      <c r="Q41" s="36" t="s">
        <v>221</v>
      </c>
    </row>
    <row r="42" spans="1:17" x14ac:dyDescent="0.2">
      <c r="A42" s="42" t="s">
        <v>9</v>
      </c>
      <c r="B42" s="43" t="s">
        <v>58</v>
      </c>
      <c r="C42" s="39">
        <v>878</v>
      </c>
      <c r="D42" s="39">
        <v>31</v>
      </c>
      <c r="E42" s="39">
        <f t="shared" si="6"/>
        <v>40</v>
      </c>
      <c r="F42" s="40">
        <v>3.48</v>
      </c>
      <c r="G42" s="39">
        <f t="shared" si="7"/>
        <v>32</v>
      </c>
      <c r="H42" s="39">
        <v>93.98</v>
      </c>
      <c r="I42" s="39">
        <f t="shared" si="8"/>
        <v>26</v>
      </c>
      <c r="J42" s="39">
        <v>235</v>
      </c>
      <c r="K42" s="39">
        <f t="shared" si="9"/>
        <v>41</v>
      </c>
      <c r="L42" s="39">
        <f t="shared" si="10"/>
        <v>139</v>
      </c>
      <c r="M42" s="41">
        <v>39</v>
      </c>
      <c r="N42" s="39">
        <f t="shared" si="11"/>
        <v>39</v>
      </c>
      <c r="O42" s="36">
        <v>39</v>
      </c>
      <c r="P42" s="79" t="s">
        <v>92</v>
      </c>
      <c r="Q42" s="36" t="s">
        <v>222</v>
      </c>
    </row>
    <row r="43" spans="1:17" ht="12.75" customHeight="1" x14ac:dyDescent="0.2">
      <c r="A43" s="42" t="s">
        <v>22</v>
      </c>
      <c r="B43" s="43" t="s">
        <v>23</v>
      </c>
      <c r="C43" s="39">
        <v>4775</v>
      </c>
      <c r="D43" s="39">
        <v>40</v>
      </c>
      <c r="E43" s="39">
        <f t="shared" si="6"/>
        <v>28</v>
      </c>
      <c r="F43" s="40">
        <v>4.0599999999999996</v>
      </c>
      <c r="G43" s="39">
        <f t="shared" si="7"/>
        <v>5</v>
      </c>
      <c r="H43" s="39">
        <v>0</v>
      </c>
      <c r="I43" s="39">
        <f t="shared" si="8"/>
        <v>55</v>
      </c>
      <c r="J43" s="39">
        <v>69</v>
      </c>
      <c r="K43" s="39">
        <f t="shared" si="9"/>
        <v>56</v>
      </c>
      <c r="L43" s="39">
        <f t="shared" si="10"/>
        <v>144</v>
      </c>
      <c r="M43" s="41">
        <v>41</v>
      </c>
      <c r="N43" s="39">
        <f t="shared" si="11"/>
        <v>45</v>
      </c>
      <c r="O43" s="36">
        <v>41</v>
      </c>
      <c r="P43" s="79" t="s">
        <v>93</v>
      </c>
      <c r="Q43" s="36" t="s">
        <v>223</v>
      </c>
    </row>
    <row r="44" spans="1:17" ht="25.5" x14ac:dyDescent="0.2">
      <c r="A44" s="42" t="s">
        <v>81</v>
      </c>
      <c r="B44" s="43" t="s">
        <v>43</v>
      </c>
      <c r="C44" s="39">
        <v>1817</v>
      </c>
      <c r="D44" s="39">
        <v>28</v>
      </c>
      <c r="E44" s="39">
        <f t="shared" si="6"/>
        <v>41</v>
      </c>
      <c r="F44" s="40">
        <v>3.56</v>
      </c>
      <c r="G44" s="39">
        <f t="shared" si="7"/>
        <v>29</v>
      </c>
      <c r="H44" s="39">
        <v>118</v>
      </c>
      <c r="I44" s="39">
        <f t="shared" si="8"/>
        <v>21</v>
      </c>
      <c r="J44" s="39">
        <v>122</v>
      </c>
      <c r="K44" s="39">
        <f t="shared" si="9"/>
        <v>52</v>
      </c>
      <c r="L44" s="39">
        <f t="shared" si="10"/>
        <v>143</v>
      </c>
      <c r="M44" s="41">
        <v>42</v>
      </c>
      <c r="N44" s="39">
        <f t="shared" si="11"/>
        <v>44</v>
      </c>
      <c r="O44" s="36">
        <v>42</v>
      </c>
      <c r="P44" s="79" t="s">
        <v>94</v>
      </c>
      <c r="Q44" s="36" t="s">
        <v>224</v>
      </c>
    </row>
    <row r="45" spans="1:17" ht="12.75" customHeight="1" x14ac:dyDescent="0.2">
      <c r="A45" s="42" t="s">
        <v>90</v>
      </c>
      <c r="B45" s="43" t="s">
        <v>49</v>
      </c>
      <c r="C45" s="39">
        <v>624</v>
      </c>
      <c r="D45" s="39">
        <v>34</v>
      </c>
      <c r="E45" s="39">
        <f t="shared" si="6"/>
        <v>36</v>
      </c>
      <c r="F45" s="40">
        <v>3.339</v>
      </c>
      <c r="G45" s="39">
        <f t="shared" si="7"/>
        <v>38</v>
      </c>
      <c r="H45" s="39">
        <v>77</v>
      </c>
      <c r="I45" s="39">
        <f t="shared" si="8"/>
        <v>35</v>
      </c>
      <c r="J45" s="39">
        <v>297</v>
      </c>
      <c r="K45" s="39">
        <f t="shared" si="9"/>
        <v>37</v>
      </c>
      <c r="L45" s="39">
        <f t="shared" si="10"/>
        <v>146</v>
      </c>
      <c r="M45" s="41">
        <v>42</v>
      </c>
      <c r="N45" s="39">
        <f t="shared" si="11"/>
        <v>46</v>
      </c>
      <c r="O45" s="36">
        <v>42</v>
      </c>
      <c r="P45" s="79" t="s">
        <v>95</v>
      </c>
      <c r="Q45" s="36" t="s">
        <v>225</v>
      </c>
    </row>
    <row r="46" spans="1:17" ht="15" x14ac:dyDescent="0.2">
      <c r="A46" s="69" t="s">
        <v>268</v>
      </c>
      <c r="B46" s="70" t="s">
        <v>271</v>
      </c>
      <c r="C46" s="71">
        <v>1524</v>
      </c>
      <c r="D46" s="71">
        <v>15</v>
      </c>
      <c r="E46" s="39">
        <f t="shared" si="6"/>
        <v>51</v>
      </c>
      <c r="F46" s="72">
        <v>3.95</v>
      </c>
      <c r="G46" s="39">
        <f t="shared" si="7"/>
        <v>11</v>
      </c>
      <c r="H46" s="71">
        <v>69</v>
      </c>
      <c r="I46" s="39">
        <f t="shared" si="8"/>
        <v>38</v>
      </c>
      <c r="J46" s="71">
        <v>152</v>
      </c>
      <c r="K46" s="39">
        <f t="shared" si="9"/>
        <v>50</v>
      </c>
      <c r="L46" s="71">
        <f t="shared" si="10"/>
        <v>150</v>
      </c>
      <c r="M46" s="71">
        <v>44</v>
      </c>
      <c r="N46" s="71">
        <f t="shared" si="11"/>
        <v>47</v>
      </c>
      <c r="O46" s="36">
        <v>44</v>
      </c>
      <c r="P46" s="79" t="s">
        <v>96</v>
      </c>
      <c r="Q46" s="36" t="s">
        <v>226</v>
      </c>
    </row>
    <row r="47" spans="1:17" x14ac:dyDescent="0.2">
      <c r="A47" s="42" t="s">
        <v>91</v>
      </c>
      <c r="B47" s="43" t="s">
        <v>38</v>
      </c>
      <c r="C47" s="39">
        <v>1815</v>
      </c>
      <c r="D47" s="39">
        <v>35</v>
      </c>
      <c r="E47" s="39">
        <f t="shared" si="6"/>
        <v>34</v>
      </c>
      <c r="F47" s="40">
        <v>3.34</v>
      </c>
      <c r="G47" s="39">
        <f t="shared" si="7"/>
        <v>38</v>
      </c>
      <c r="H47" s="39">
        <v>58</v>
      </c>
      <c r="I47" s="39">
        <f t="shared" si="8"/>
        <v>41</v>
      </c>
      <c r="J47" s="39">
        <v>234</v>
      </c>
      <c r="K47" s="39">
        <f t="shared" si="9"/>
        <v>42</v>
      </c>
      <c r="L47" s="39">
        <f t="shared" si="10"/>
        <v>155</v>
      </c>
      <c r="M47" s="41">
        <v>45</v>
      </c>
      <c r="N47" s="39">
        <f t="shared" si="11"/>
        <v>48</v>
      </c>
      <c r="O47" s="36">
        <v>45</v>
      </c>
      <c r="P47" s="79" t="s">
        <v>244</v>
      </c>
      <c r="Q47" s="36" t="s">
        <v>247</v>
      </c>
    </row>
    <row r="48" spans="1:17" ht="15" x14ac:dyDescent="0.2">
      <c r="A48" s="69" t="s">
        <v>269</v>
      </c>
      <c r="B48" s="70" t="s">
        <v>255</v>
      </c>
      <c r="C48" s="71">
        <v>260</v>
      </c>
      <c r="D48" s="71">
        <v>12</v>
      </c>
      <c r="E48" s="39">
        <f t="shared" si="6"/>
        <v>53</v>
      </c>
      <c r="F48" s="72">
        <v>3.06</v>
      </c>
      <c r="G48" s="39">
        <f t="shared" si="7"/>
        <v>47</v>
      </c>
      <c r="H48" s="71">
        <v>84</v>
      </c>
      <c r="I48" s="39">
        <f t="shared" si="8"/>
        <v>30</v>
      </c>
      <c r="J48" s="71">
        <v>424</v>
      </c>
      <c r="K48" s="39">
        <f t="shared" si="9"/>
        <v>29</v>
      </c>
      <c r="L48" s="71">
        <f t="shared" si="10"/>
        <v>159</v>
      </c>
      <c r="M48" s="71">
        <v>46</v>
      </c>
      <c r="N48" s="71">
        <f t="shared" si="11"/>
        <v>50</v>
      </c>
      <c r="O48" s="36">
        <v>46</v>
      </c>
      <c r="P48" s="79" t="s">
        <v>244</v>
      </c>
      <c r="Q48" s="36" t="s">
        <v>245</v>
      </c>
    </row>
    <row r="49" spans="1:17" ht="12.75" customHeight="1" x14ac:dyDescent="0.2">
      <c r="A49" s="42" t="s">
        <v>12</v>
      </c>
      <c r="B49" s="43" t="s">
        <v>13</v>
      </c>
      <c r="C49" s="39">
        <v>2044</v>
      </c>
      <c r="D49" s="39">
        <v>32</v>
      </c>
      <c r="E49" s="39">
        <f t="shared" si="6"/>
        <v>39</v>
      </c>
      <c r="F49" s="40">
        <v>3.83</v>
      </c>
      <c r="G49" s="39">
        <f t="shared" si="7"/>
        <v>16</v>
      </c>
      <c r="H49" s="39">
        <v>7.48</v>
      </c>
      <c r="I49" s="39">
        <f t="shared" si="8"/>
        <v>54</v>
      </c>
      <c r="J49" s="39">
        <v>74</v>
      </c>
      <c r="K49" s="39">
        <f t="shared" si="9"/>
        <v>55</v>
      </c>
      <c r="L49" s="39">
        <f t="shared" si="10"/>
        <v>164</v>
      </c>
      <c r="M49" s="41">
        <v>47</v>
      </c>
      <c r="N49" s="39">
        <f t="shared" si="11"/>
        <v>51</v>
      </c>
      <c r="O49" s="36">
        <v>47</v>
      </c>
      <c r="P49" s="79" t="s">
        <v>249</v>
      </c>
      <c r="Q49" s="36" t="s">
        <v>252</v>
      </c>
    </row>
    <row r="50" spans="1:17" ht="12.75" customHeight="1" x14ac:dyDescent="0.2">
      <c r="A50" s="42" t="s">
        <v>97</v>
      </c>
      <c r="B50" s="44" t="s">
        <v>77</v>
      </c>
      <c r="C50" s="39">
        <v>755</v>
      </c>
      <c r="D50" s="39">
        <v>23</v>
      </c>
      <c r="E50" s="39">
        <f t="shared" si="6"/>
        <v>46</v>
      </c>
      <c r="F50" s="40">
        <v>3.45</v>
      </c>
      <c r="G50" s="39">
        <f t="shared" si="7"/>
        <v>35</v>
      </c>
      <c r="H50" s="39">
        <v>55</v>
      </c>
      <c r="I50" s="39">
        <f t="shared" si="8"/>
        <v>43</v>
      </c>
      <c r="J50" s="39">
        <v>158</v>
      </c>
      <c r="K50" s="39">
        <f t="shared" si="9"/>
        <v>48</v>
      </c>
      <c r="L50" s="39">
        <f t="shared" si="10"/>
        <v>172</v>
      </c>
      <c r="M50" s="41">
        <v>48</v>
      </c>
      <c r="N50" s="39">
        <f t="shared" si="11"/>
        <v>53</v>
      </c>
      <c r="O50" s="36">
        <v>48</v>
      </c>
      <c r="P50" s="79" t="s">
        <v>250</v>
      </c>
      <c r="Q50" s="36" t="s">
        <v>253</v>
      </c>
    </row>
    <row r="51" spans="1:17" ht="30" x14ac:dyDescent="0.2">
      <c r="A51" s="69" t="s">
        <v>262</v>
      </c>
      <c r="B51" s="70" t="s">
        <v>240</v>
      </c>
      <c r="C51" s="71">
        <v>1328</v>
      </c>
      <c r="D51" s="71">
        <v>33</v>
      </c>
      <c r="E51" s="39">
        <f t="shared" si="6"/>
        <v>38</v>
      </c>
      <c r="F51" s="72">
        <v>3.57</v>
      </c>
      <c r="G51" s="39">
        <f t="shared" si="7"/>
        <v>27</v>
      </c>
      <c r="H51" s="71">
        <v>21</v>
      </c>
      <c r="I51" s="39">
        <f t="shared" si="8"/>
        <v>52</v>
      </c>
      <c r="J51" s="71">
        <v>86</v>
      </c>
      <c r="K51" s="39">
        <f t="shared" si="9"/>
        <v>53</v>
      </c>
      <c r="L51" s="71">
        <f t="shared" si="10"/>
        <v>170</v>
      </c>
      <c r="M51" s="71">
        <v>48</v>
      </c>
      <c r="N51" s="71">
        <f t="shared" si="11"/>
        <v>52</v>
      </c>
      <c r="O51" s="36">
        <v>48</v>
      </c>
      <c r="P51" s="79" t="s">
        <v>251</v>
      </c>
      <c r="Q51" s="36" t="s">
        <v>254</v>
      </c>
    </row>
    <row r="52" spans="1:17" x14ac:dyDescent="0.2">
      <c r="A52" s="42" t="s">
        <v>50</v>
      </c>
      <c r="B52" s="43" t="s">
        <v>45</v>
      </c>
      <c r="C52" s="39">
        <v>1595</v>
      </c>
      <c r="D52" s="39">
        <v>12</v>
      </c>
      <c r="E52" s="39">
        <f t="shared" si="6"/>
        <v>53</v>
      </c>
      <c r="F52" s="40">
        <v>3.83</v>
      </c>
      <c r="G52" s="39">
        <f t="shared" si="7"/>
        <v>16</v>
      </c>
      <c r="H52" s="39">
        <v>0</v>
      </c>
      <c r="I52" s="39">
        <f t="shared" si="8"/>
        <v>55</v>
      </c>
      <c r="J52" s="39">
        <v>40</v>
      </c>
      <c r="K52" s="39">
        <f t="shared" si="9"/>
        <v>58</v>
      </c>
      <c r="L52" s="39">
        <f t="shared" si="10"/>
        <v>182</v>
      </c>
      <c r="M52" s="41">
        <v>50</v>
      </c>
      <c r="N52" s="39">
        <f t="shared" si="11"/>
        <v>55</v>
      </c>
      <c r="O52" s="36">
        <v>50</v>
      </c>
      <c r="P52" s="79" t="s">
        <v>256</v>
      </c>
      <c r="Q52" s="36" t="s">
        <v>257</v>
      </c>
    </row>
    <row r="53" spans="1:17" x14ac:dyDescent="0.2">
      <c r="A53" s="42" t="s">
        <v>14</v>
      </c>
      <c r="B53" s="43" t="s">
        <v>59</v>
      </c>
      <c r="C53" s="39">
        <v>875</v>
      </c>
      <c r="D53" s="39">
        <v>28</v>
      </c>
      <c r="E53" s="39">
        <f t="shared" si="6"/>
        <v>41</v>
      </c>
      <c r="F53" s="40">
        <v>3.26</v>
      </c>
      <c r="G53" s="39">
        <f t="shared" si="7"/>
        <v>42</v>
      </c>
      <c r="H53" s="39">
        <v>0</v>
      </c>
      <c r="I53" s="39">
        <f t="shared" si="8"/>
        <v>55</v>
      </c>
      <c r="J53" s="39">
        <v>86</v>
      </c>
      <c r="K53" s="39">
        <f t="shared" si="9"/>
        <v>53</v>
      </c>
      <c r="L53" s="39">
        <f t="shared" si="10"/>
        <v>191</v>
      </c>
      <c r="M53" s="41">
        <v>51</v>
      </c>
      <c r="N53" s="39">
        <f t="shared" si="11"/>
        <v>56</v>
      </c>
      <c r="O53" s="36">
        <v>51</v>
      </c>
      <c r="P53" s="79" t="s">
        <v>258</v>
      </c>
      <c r="Q53" s="36" t="s">
        <v>259</v>
      </c>
    </row>
    <row r="54" spans="1:17" ht="15" x14ac:dyDescent="0.2">
      <c r="A54" s="69" t="s">
        <v>270</v>
      </c>
      <c r="B54" s="70" t="s">
        <v>242</v>
      </c>
      <c r="C54" s="71">
        <v>3330</v>
      </c>
      <c r="D54" s="71">
        <v>12</v>
      </c>
      <c r="E54" s="39">
        <f t="shared" si="6"/>
        <v>53</v>
      </c>
      <c r="F54" s="72">
        <v>3.2</v>
      </c>
      <c r="G54" s="39">
        <f t="shared" si="7"/>
        <v>44</v>
      </c>
      <c r="H54" s="71">
        <v>30</v>
      </c>
      <c r="I54" s="39">
        <f t="shared" si="8"/>
        <v>50</v>
      </c>
      <c r="J54" s="71">
        <v>138</v>
      </c>
      <c r="K54" s="39">
        <f t="shared" si="9"/>
        <v>51</v>
      </c>
      <c r="L54" s="71">
        <f t="shared" si="10"/>
        <v>198</v>
      </c>
      <c r="M54" s="71">
        <v>52</v>
      </c>
      <c r="N54" s="71">
        <f t="shared" si="11"/>
        <v>57</v>
      </c>
      <c r="O54" s="36">
        <v>52</v>
      </c>
      <c r="P54" s="79" t="s">
        <v>275</v>
      </c>
      <c r="Q54" s="36" t="s">
        <v>274</v>
      </c>
    </row>
    <row r="55" spans="1:17" ht="15" x14ac:dyDescent="0.2">
      <c r="A55" s="42" t="s">
        <v>95</v>
      </c>
      <c r="B55" s="43" t="s">
        <v>74</v>
      </c>
      <c r="C55" s="39">
        <v>3602</v>
      </c>
      <c r="D55" s="39">
        <v>12</v>
      </c>
      <c r="E55" s="39">
        <f t="shared" si="6"/>
        <v>53</v>
      </c>
      <c r="F55" s="40">
        <v>3.41</v>
      </c>
      <c r="G55" s="39">
        <f t="shared" si="7"/>
        <v>37</v>
      </c>
      <c r="H55" s="39">
        <v>0</v>
      </c>
      <c r="I55" s="39">
        <f t="shared" si="8"/>
        <v>55</v>
      </c>
      <c r="J55" s="39">
        <v>64</v>
      </c>
      <c r="K55" s="39">
        <f t="shared" si="9"/>
        <v>57</v>
      </c>
      <c r="L55" s="87">
        <f t="shared" si="10"/>
        <v>202</v>
      </c>
      <c r="M55" s="41">
        <v>53</v>
      </c>
      <c r="N55" s="39">
        <f t="shared" si="11"/>
        <v>58</v>
      </c>
      <c r="O55" s="36">
        <v>53</v>
      </c>
      <c r="P55" s="79" t="s">
        <v>260</v>
      </c>
      <c r="Q55" s="36" t="s">
        <v>261</v>
      </c>
    </row>
    <row r="56" spans="1:17" ht="15" x14ac:dyDescent="0.2">
      <c r="A56" s="88" t="s">
        <v>277</v>
      </c>
      <c r="B56" s="89" t="s">
        <v>278</v>
      </c>
      <c r="C56" s="90">
        <v>1040</v>
      </c>
      <c r="D56" s="90">
        <v>24</v>
      </c>
      <c r="E56" s="90">
        <f t="shared" si="6"/>
        <v>44</v>
      </c>
      <c r="F56" s="91">
        <v>3.04</v>
      </c>
      <c r="G56" s="90">
        <f t="shared" si="7"/>
        <v>48</v>
      </c>
      <c r="H56" s="90">
        <v>79</v>
      </c>
      <c r="I56" s="90">
        <f t="shared" si="8"/>
        <v>33</v>
      </c>
      <c r="J56" s="90">
        <v>164</v>
      </c>
      <c r="K56" s="90">
        <f t="shared" si="9"/>
        <v>47</v>
      </c>
      <c r="L56" s="90">
        <f t="shared" si="10"/>
        <v>172</v>
      </c>
      <c r="M56" s="90" t="s">
        <v>265</v>
      </c>
      <c r="N56" s="90">
        <f t="shared" si="11"/>
        <v>53</v>
      </c>
      <c r="P56" s="79" t="s">
        <v>289</v>
      </c>
      <c r="Q56" s="36" t="s">
        <v>286</v>
      </c>
    </row>
    <row r="57" spans="1:17" ht="15" x14ac:dyDescent="0.2">
      <c r="A57" s="88" t="s">
        <v>279</v>
      </c>
      <c r="B57" s="89" t="s">
        <v>280</v>
      </c>
      <c r="C57" s="90">
        <v>1350</v>
      </c>
      <c r="D57" s="90">
        <v>7</v>
      </c>
      <c r="E57" s="90">
        <f t="shared" si="6"/>
        <v>58</v>
      </c>
      <c r="F57" s="91">
        <v>3.04</v>
      </c>
      <c r="G57" s="90">
        <f t="shared" si="7"/>
        <v>48</v>
      </c>
      <c r="H57" s="90">
        <v>80</v>
      </c>
      <c r="I57" s="90">
        <f t="shared" si="8"/>
        <v>32</v>
      </c>
      <c r="J57" s="90">
        <v>792</v>
      </c>
      <c r="K57" s="90">
        <f t="shared" si="9"/>
        <v>18</v>
      </c>
      <c r="L57" s="90">
        <f t="shared" si="10"/>
        <v>156</v>
      </c>
      <c r="M57" s="90" t="s">
        <v>265</v>
      </c>
      <c r="N57" s="90">
        <f t="shared" si="11"/>
        <v>49</v>
      </c>
      <c r="P57" s="79" t="s">
        <v>290</v>
      </c>
      <c r="Q57" s="36" t="s">
        <v>287</v>
      </c>
    </row>
    <row r="58" spans="1:17" ht="15" x14ac:dyDescent="0.2">
      <c r="A58" s="88" t="s">
        <v>281</v>
      </c>
      <c r="B58" s="89" t="s">
        <v>294</v>
      </c>
      <c r="C58" s="90">
        <v>240</v>
      </c>
      <c r="D58" s="90">
        <v>46</v>
      </c>
      <c r="E58" s="90">
        <f t="shared" si="6"/>
        <v>21</v>
      </c>
      <c r="F58" s="91">
        <v>3.12</v>
      </c>
      <c r="G58" s="90">
        <f t="shared" si="7"/>
        <v>46</v>
      </c>
      <c r="H58" s="90">
        <v>79</v>
      </c>
      <c r="I58" s="90">
        <f t="shared" si="8"/>
        <v>33</v>
      </c>
      <c r="J58" s="90">
        <v>597</v>
      </c>
      <c r="K58" s="90">
        <f t="shared" si="9"/>
        <v>24</v>
      </c>
      <c r="L58" s="90">
        <f t="shared" si="10"/>
        <v>124</v>
      </c>
      <c r="M58" s="90" t="s">
        <v>265</v>
      </c>
      <c r="N58" s="90">
        <f t="shared" si="11"/>
        <v>35</v>
      </c>
      <c r="P58" s="79" t="s">
        <v>293</v>
      </c>
      <c r="Q58" s="36" t="s">
        <v>295</v>
      </c>
    </row>
    <row r="59" spans="1:17" ht="15" x14ac:dyDescent="0.2">
      <c r="A59" s="88" t="s">
        <v>283</v>
      </c>
      <c r="B59" s="89" t="s">
        <v>284</v>
      </c>
      <c r="C59" s="90" t="s">
        <v>285</v>
      </c>
      <c r="D59" s="90" t="s">
        <v>285</v>
      </c>
      <c r="E59" s="90" t="s">
        <v>296</v>
      </c>
      <c r="F59" s="91" t="s">
        <v>285</v>
      </c>
      <c r="G59" s="90" t="s">
        <v>296</v>
      </c>
      <c r="H59" s="90" t="s">
        <v>285</v>
      </c>
      <c r="I59" s="90" t="s">
        <v>296</v>
      </c>
      <c r="J59" s="90" t="s">
        <v>285</v>
      </c>
      <c r="K59" s="90" t="s">
        <v>296</v>
      </c>
      <c r="L59" s="90" t="s">
        <v>296</v>
      </c>
      <c r="M59" s="90" t="s">
        <v>265</v>
      </c>
      <c r="N59" s="90" t="s">
        <v>296</v>
      </c>
      <c r="P59" s="79" t="s">
        <v>291</v>
      </c>
      <c r="Q59" s="36" t="s">
        <v>285</v>
      </c>
    </row>
    <row r="60" spans="1:17" x14ac:dyDescent="0.2">
      <c r="A60" s="114" t="s">
        <v>304</v>
      </c>
      <c r="B60" s="115" t="s">
        <v>305</v>
      </c>
      <c r="C60" s="116">
        <v>1320</v>
      </c>
      <c r="D60" s="116">
        <v>24</v>
      </c>
      <c r="E60" s="116"/>
      <c r="F60" s="117">
        <v>3.89</v>
      </c>
      <c r="G60" s="116"/>
      <c r="H60" s="116">
        <v>73</v>
      </c>
      <c r="I60" s="116"/>
      <c r="J60" s="116">
        <v>662</v>
      </c>
      <c r="K60" s="116"/>
      <c r="L60" s="122">
        <f>E60+G60+I60+K60</f>
        <v>0</v>
      </c>
      <c r="M60" s="116" t="s">
        <v>265</v>
      </c>
      <c r="N60" s="116"/>
      <c r="P60" s="79" t="s">
        <v>292</v>
      </c>
      <c r="Q60" s="36" t="s">
        <v>288</v>
      </c>
    </row>
    <row r="61" spans="1:17" ht="15.75" customHeight="1" x14ac:dyDescent="0.2">
      <c r="A61" s="88" t="s">
        <v>282</v>
      </c>
      <c r="B61" s="89"/>
      <c r="C61" s="90">
        <v>5150</v>
      </c>
      <c r="D61" s="90">
        <v>20</v>
      </c>
      <c r="E61" s="90">
        <f>RANK(D61,D$3:D$61)</f>
        <v>48</v>
      </c>
      <c r="F61" s="91">
        <v>3.49</v>
      </c>
      <c r="G61" s="90">
        <f>RANK(ROUND(F61,2),F$3:F$61)</f>
        <v>31</v>
      </c>
      <c r="H61" s="90">
        <v>28</v>
      </c>
      <c r="I61" s="90">
        <f>RANK(H61,H$3:H$61)</f>
        <v>51</v>
      </c>
      <c r="J61" s="90">
        <v>1029</v>
      </c>
      <c r="K61" s="90">
        <f>RANK(J61,J$3:J$61)</f>
        <v>10</v>
      </c>
      <c r="L61" s="90">
        <f>E61+G61+I61+K61</f>
        <v>140</v>
      </c>
      <c r="M61" s="90" t="s">
        <v>265</v>
      </c>
      <c r="N61" s="90">
        <f>RANK(L61,L$3:L$61,1)</f>
        <v>40</v>
      </c>
      <c r="P61" s="79" t="s">
        <v>97</v>
      </c>
      <c r="Q61" s="36" t="s">
        <v>227</v>
      </c>
    </row>
    <row r="62" spans="1:17" ht="14.25" customHeight="1" x14ac:dyDescent="0.2">
      <c r="A62" s="45" t="s">
        <v>154</v>
      </c>
      <c r="B62" s="86" t="s">
        <v>232</v>
      </c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P62" s="79" t="s">
        <v>98</v>
      </c>
      <c r="Q62" s="36" t="s">
        <v>228</v>
      </c>
    </row>
    <row r="63" spans="1:17" x14ac:dyDescent="0.2">
      <c r="A63" s="85" t="s">
        <v>234</v>
      </c>
      <c r="B63" s="85" t="s">
        <v>298</v>
      </c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P63" s="79" t="s">
        <v>99</v>
      </c>
      <c r="Q63" s="36" t="s">
        <v>229</v>
      </c>
    </row>
    <row r="64" spans="1:17" x14ac:dyDescent="0.2">
      <c r="A64" s="36" t="s">
        <v>235</v>
      </c>
      <c r="B64" s="85" t="s">
        <v>236</v>
      </c>
    </row>
  </sheetData>
  <pageMargins left="0.75" right="0.75" top="0.38" bottom="0.43" header="0.17" footer="0.28000000000000003"/>
  <pageSetup scale="5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5"/>
  <sheetViews>
    <sheetView topLeftCell="A4" workbookViewId="0">
      <selection activeCell="B27" sqref="B27:B29"/>
    </sheetView>
  </sheetViews>
  <sheetFormatPr defaultRowHeight="12.75" x14ac:dyDescent="0.2"/>
  <cols>
    <col min="1" max="1" width="28" customWidth="1"/>
    <col min="2" max="2" width="33" bestFit="1" customWidth="1"/>
    <col min="3" max="3" width="13.5703125" customWidth="1"/>
    <col min="4" max="4" width="14" bestFit="1" customWidth="1"/>
    <col min="5" max="5" width="18.42578125" bestFit="1" customWidth="1"/>
    <col min="6" max="6" width="24.140625" bestFit="1" customWidth="1"/>
    <col min="7" max="7" width="18.28515625" customWidth="1"/>
  </cols>
  <sheetData>
    <row r="1" spans="1:7" ht="21" customHeight="1" x14ac:dyDescent="0.25">
      <c r="A1" s="227" t="s">
        <v>168</v>
      </c>
      <c r="B1" s="227"/>
      <c r="C1" s="227"/>
      <c r="D1" s="227"/>
      <c r="E1" s="227"/>
      <c r="F1" s="227"/>
      <c r="G1" s="227"/>
    </row>
    <row r="2" spans="1:7" ht="15.75" x14ac:dyDescent="0.25">
      <c r="A2" s="46" t="s">
        <v>104</v>
      </c>
      <c r="B2" s="46" t="s">
        <v>111</v>
      </c>
      <c r="C2" s="46" t="s">
        <v>159</v>
      </c>
      <c r="D2" s="46" t="s">
        <v>161</v>
      </c>
      <c r="E2" s="46" t="s">
        <v>160</v>
      </c>
      <c r="F2" s="46" t="s">
        <v>133</v>
      </c>
      <c r="G2" s="46" t="s">
        <v>156</v>
      </c>
    </row>
    <row r="3" spans="1:7" ht="15.75" x14ac:dyDescent="0.25">
      <c r="A3" s="223" t="s">
        <v>157</v>
      </c>
      <c r="B3" s="223" t="s">
        <v>158</v>
      </c>
      <c r="C3" s="47">
        <v>50000</v>
      </c>
      <c r="D3" s="47"/>
      <c r="E3" s="48"/>
      <c r="F3" s="225">
        <f>C3+D4+E5</f>
        <v>249000</v>
      </c>
      <c r="G3" s="225">
        <v>50000</v>
      </c>
    </row>
    <row r="4" spans="1:7" ht="15.75" x14ac:dyDescent="0.25">
      <c r="A4" s="223"/>
      <c r="B4" s="223"/>
      <c r="C4" s="47"/>
      <c r="D4" s="47">
        <v>12000</v>
      </c>
      <c r="E4" s="48"/>
      <c r="F4" s="225"/>
      <c r="G4" s="225"/>
    </row>
    <row r="5" spans="1:7" ht="15.75" x14ac:dyDescent="0.25">
      <c r="A5" s="224"/>
      <c r="B5" s="224"/>
      <c r="C5" s="49"/>
      <c r="D5" s="49"/>
      <c r="E5" s="51">
        <v>187000</v>
      </c>
      <c r="F5" s="226"/>
      <c r="G5" s="226"/>
    </row>
    <row r="6" spans="1:7" ht="15.75" x14ac:dyDescent="0.25">
      <c r="A6" s="223" t="s">
        <v>162</v>
      </c>
      <c r="B6" s="223" t="s">
        <v>163</v>
      </c>
      <c r="C6" s="47">
        <v>15000</v>
      </c>
      <c r="D6" s="47"/>
      <c r="E6" s="34"/>
      <c r="F6" s="225">
        <f>C6+D7+E8</f>
        <v>110000</v>
      </c>
      <c r="G6" s="225">
        <v>110000</v>
      </c>
    </row>
    <row r="7" spans="1:7" ht="15.75" x14ac:dyDescent="0.25">
      <c r="A7" s="223"/>
      <c r="B7" s="223"/>
      <c r="C7" s="47"/>
      <c r="D7" s="47">
        <v>4000</v>
      </c>
      <c r="E7" s="34"/>
      <c r="F7" s="225"/>
      <c r="G7" s="225"/>
    </row>
    <row r="8" spans="1:7" ht="15.75" x14ac:dyDescent="0.25">
      <c r="A8" s="224"/>
      <c r="B8" s="224"/>
      <c r="C8" s="49"/>
      <c r="D8" s="49"/>
      <c r="E8" s="51">
        <v>91000</v>
      </c>
      <c r="F8" s="226"/>
      <c r="G8" s="226"/>
    </row>
    <row r="9" spans="1:7" ht="15.75" x14ac:dyDescent="0.25">
      <c r="A9" s="223" t="s">
        <v>164</v>
      </c>
      <c r="B9" s="223" t="s">
        <v>165</v>
      </c>
      <c r="C9" s="47">
        <v>24000</v>
      </c>
      <c r="D9" s="47"/>
      <c r="E9" s="34"/>
      <c r="F9" s="225">
        <f>C9+D10+E11</f>
        <v>135000</v>
      </c>
      <c r="G9" s="225">
        <v>24000</v>
      </c>
    </row>
    <row r="10" spans="1:7" ht="15.75" x14ac:dyDescent="0.25">
      <c r="A10" s="223"/>
      <c r="B10" s="223"/>
      <c r="C10" s="47"/>
      <c r="D10" s="47">
        <v>0</v>
      </c>
      <c r="E10" s="34"/>
      <c r="F10" s="225"/>
      <c r="G10" s="225"/>
    </row>
    <row r="11" spans="1:7" ht="15.75" x14ac:dyDescent="0.25">
      <c r="A11" s="224"/>
      <c r="B11" s="224"/>
      <c r="C11" s="49"/>
      <c r="D11" s="49"/>
      <c r="E11" s="51">
        <v>111000</v>
      </c>
      <c r="F11" s="226"/>
      <c r="G11" s="226"/>
    </row>
    <row r="12" spans="1:7" ht="15.75" x14ac:dyDescent="0.25">
      <c r="A12" s="223" t="s">
        <v>166</v>
      </c>
      <c r="B12" s="223" t="s">
        <v>167</v>
      </c>
      <c r="C12" s="47">
        <v>32000</v>
      </c>
      <c r="D12" s="47"/>
      <c r="E12" s="34"/>
      <c r="F12" s="225">
        <f>C12+D13+E14</f>
        <v>189000</v>
      </c>
      <c r="G12" s="225">
        <v>32000</v>
      </c>
    </row>
    <row r="13" spans="1:7" ht="15.75" x14ac:dyDescent="0.25">
      <c r="A13" s="223"/>
      <c r="B13" s="223"/>
      <c r="C13" s="47"/>
      <c r="D13" s="47">
        <v>34000</v>
      </c>
      <c r="E13" s="34"/>
      <c r="F13" s="225"/>
      <c r="G13" s="225"/>
    </row>
    <row r="14" spans="1:7" ht="15.75" x14ac:dyDescent="0.25">
      <c r="A14" s="224"/>
      <c r="B14" s="224"/>
      <c r="C14" s="49"/>
      <c r="D14" s="49"/>
      <c r="E14" s="51">
        <v>123000</v>
      </c>
      <c r="F14" s="226"/>
      <c r="G14" s="226"/>
    </row>
    <row r="15" spans="1:7" ht="15.75" x14ac:dyDescent="0.25">
      <c r="A15" s="223" t="s">
        <v>169</v>
      </c>
      <c r="B15" s="223" t="s">
        <v>170</v>
      </c>
      <c r="C15" s="47">
        <v>12000</v>
      </c>
      <c r="D15" s="47"/>
      <c r="E15" s="34"/>
      <c r="F15" s="225">
        <f>C15+D16+E17</f>
        <v>87000</v>
      </c>
      <c r="G15" s="225">
        <v>13000</v>
      </c>
    </row>
    <row r="16" spans="1:7" ht="15.75" x14ac:dyDescent="0.25">
      <c r="A16" s="223"/>
      <c r="B16" s="223"/>
      <c r="C16" s="47"/>
      <c r="D16" s="47">
        <v>1000</v>
      </c>
      <c r="E16" s="34"/>
      <c r="F16" s="225"/>
      <c r="G16" s="225"/>
    </row>
    <row r="17" spans="1:7" ht="15.75" x14ac:dyDescent="0.25">
      <c r="A17" s="224"/>
      <c r="B17" s="224"/>
      <c r="C17" s="49"/>
      <c r="D17" s="49"/>
      <c r="E17" s="51">
        <v>74000</v>
      </c>
      <c r="F17" s="226"/>
      <c r="G17" s="226"/>
    </row>
    <row r="18" spans="1:7" ht="15.75" x14ac:dyDescent="0.25">
      <c r="A18" s="223" t="s">
        <v>171</v>
      </c>
      <c r="B18" s="223" t="s">
        <v>172</v>
      </c>
      <c r="C18" s="47">
        <v>22000</v>
      </c>
      <c r="D18" s="47"/>
      <c r="E18" s="48"/>
      <c r="F18" s="225">
        <f>C18+D19+E20</f>
        <v>112000</v>
      </c>
      <c r="G18" s="225">
        <v>22000</v>
      </c>
    </row>
    <row r="19" spans="1:7" ht="15.75" x14ac:dyDescent="0.25">
      <c r="A19" s="223"/>
      <c r="B19" s="223"/>
      <c r="C19" s="47"/>
      <c r="D19" s="47">
        <v>0</v>
      </c>
      <c r="E19" s="48"/>
      <c r="F19" s="225"/>
      <c r="G19" s="225"/>
    </row>
    <row r="20" spans="1:7" ht="15.75" x14ac:dyDescent="0.25">
      <c r="A20" s="224"/>
      <c r="B20" s="224"/>
      <c r="C20" s="49"/>
      <c r="D20" s="49"/>
      <c r="E20" s="52">
        <v>90000</v>
      </c>
      <c r="F20" s="226"/>
      <c r="G20" s="226"/>
    </row>
    <row r="21" spans="1:7" ht="15.75" x14ac:dyDescent="0.25">
      <c r="A21" s="223" t="s">
        <v>173</v>
      </c>
      <c r="B21" s="223" t="s">
        <v>174</v>
      </c>
      <c r="C21" s="47">
        <v>22000</v>
      </c>
      <c r="D21" s="47"/>
      <c r="E21" s="48"/>
      <c r="F21" s="225">
        <f>C21+D22+E23</f>
        <v>137000</v>
      </c>
      <c r="G21" s="225">
        <v>22000</v>
      </c>
    </row>
    <row r="22" spans="1:7" ht="15.75" x14ac:dyDescent="0.25">
      <c r="A22" s="223"/>
      <c r="B22" s="223"/>
      <c r="C22" s="47"/>
      <c r="D22" s="47">
        <v>29000</v>
      </c>
      <c r="E22" s="48"/>
      <c r="F22" s="225"/>
      <c r="G22" s="225"/>
    </row>
    <row r="23" spans="1:7" ht="15.75" x14ac:dyDescent="0.25">
      <c r="A23" s="224"/>
      <c r="B23" s="224"/>
      <c r="C23" s="49"/>
      <c r="D23" s="49"/>
      <c r="E23" s="52">
        <v>86000</v>
      </c>
      <c r="F23" s="226"/>
      <c r="G23" s="226"/>
    </row>
    <row r="24" spans="1:7" ht="15.75" x14ac:dyDescent="0.25">
      <c r="A24" s="223" t="s">
        <v>175</v>
      </c>
      <c r="B24" s="223" t="s">
        <v>176</v>
      </c>
      <c r="C24" s="47"/>
      <c r="D24" s="47"/>
      <c r="E24" s="48"/>
      <c r="F24" s="225">
        <v>55000</v>
      </c>
      <c r="G24" s="225">
        <v>20000</v>
      </c>
    </row>
    <row r="25" spans="1:7" ht="15.75" x14ac:dyDescent="0.25">
      <c r="A25" s="223"/>
      <c r="B25" s="223"/>
      <c r="C25" s="47"/>
      <c r="D25" s="47"/>
      <c r="E25" s="48"/>
      <c r="F25" s="225"/>
      <c r="G25" s="225"/>
    </row>
    <row r="26" spans="1:7" ht="15.75" x14ac:dyDescent="0.25">
      <c r="A26" s="224"/>
      <c r="B26" s="224"/>
      <c r="C26" s="49"/>
      <c r="D26" s="49"/>
      <c r="E26" s="50">
        <v>55000</v>
      </c>
      <c r="F26" s="226"/>
      <c r="G26" s="226"/>
    </row>
    <row r="27" spans="1:7" ht="15.75" x14ac:dyDescent="0.25">
      <c r="A27" s="223" t="s">
        <v>120</v>
      </c>
      <c r="B27" s="223" t="s">
        <v>182</v>
      </c>
      <c r="C27" s="47"/>
      <c r="D27" s="47"/>
      <c r="E27" s="48"/>
      <c r="F27" s="225">
        <v>5000</v>
      </c>
      <c r="G27" s="225">
        <v>5000</v>
      </c>
    </row>
    <row r="28" spans="1:7" ht="15.75" x14ac:dyDescent="0.25">
      <c r="A28" s="223"/>
      <c r="B28" s="223"/>
      <c r="C28" s="47"/>
      <c r="D28" s="47"/>
      <c r="E28" s="48"/>
      <c r="F28" s="225"/>
      <c r="G28" s="225"/>
    </row>
    <row r="29" spans="1:7" ht="15.75" x14ac:dyDescent="0.25">
      <c r="A29" s="224"/>
      <c r="B29" s="224"/>
      <c r="C29" s="49"/>
      <c r="D29" s="49"/>
      <c r="E29" s="50">
        <v>5000</v>
      </c>
      <c r="F29" s="226"/>
      <c r="G29" s="226"/>
    </row>
    <row r="30" spans="1:7" ht="15.75" customHeight="1" x14ac:dyDescent="0.25">
      <c r="A30" s="223" t="s">
        <v>180</v>
      </c>
      <c r="B30" s="223" t="s">
        <v>181</v>
      </c>
      <c r="C30" s="47"/>
      <c r="D30" s="47"/>
      <c r="E30" s="48"/>
      <c r="F30" s="225">
        <v>8000</v>
      </c>
      <c r="G30" s="225">
        <v>8000</v>
      </c>
    </row>
    <row r="31" spans="1:7" ht="15.75" customHeight="1" x14ac:dyDescent="0.25">
      <c r="A31" s="223"/>
      <c r="B31" s="223"/>
      <c r="C31" s="47"/>
      <c r="D31" s="47"/>
      <c r="E31" s="48"/>
      <c r="F31" s="225"/>
      <c r="G31" s="225"/>
    </row>
    <row r="32" spans="1:7" ht="15.75" customHeight="1" x14ac:dyDescent="0.25">
      <c r="A32" s="224"/>
      <c r="B32" s="224"/>
      <c r="C32" s="49"/>
      <c r="D32" s="49"/>
      <c r="E32" s="50">
        <v>8000</v>
      </c>
      <c r="F32" s="226"/>
      <c r="G32" s="226"/>
    </row>
    <row r="33" spans="1:7" ht="15.75" customHeight="1" x14ac:dyDescent="0.25">
      <c r="A33" s="13"/>
      <c r="B33" s="21" t="s">
        <v>133</v>
      </c>
      <c r="C33" s="22">
        <f>SUM(C3:C23)</f>
        <v>177000</v>
      </c>
      <c r="D33" s="22">
        <f>SUM(D3:D23)</f>
        <v>80000</v>
      </c>
      <c r="E33" s="23">
        <f>SUM(E3:E32)</f>
        <v>830000</v>
      </c>
      <c r="F33" s="53">
        <f>SUM(C33:E33)</f>
        <v>1087000</v>
      </c>
      <c r="G33" s="53">
        <f>SUM(G3:G32)</f>
        <v>306000</v>
      </c>
    </row>
    <row r="34" spans="1:7" ht="15.75" x14ac:dyDescent="0.25">
      <c r="A34" s="17"/>
      <c r="B34" s="18"/>
      <c r="C34" s="19"/>
      <c r="D34" s="19"/>
      <c r="E34" s="17"/>
      <c r="F34" s="17"/>
    </row>
    <row r="35" spans="1:7" ht="15.75" x14ac:dyDescent="0.25">
      <c r="A35" s="29" t="s">
        <v>177</v>
      </c>
      <c r="C35" s="19"/>
      <c r="D35" s="20"/>
      <c r="E35" s="20"/>
      <c r="F35" s="17"/>
    </row>
    <row r="36" spans="1:7" ht="15.75" x14ac:dyDescent="0.25">
      <c r="A36" s="14" t="s">
        <v>178</v>
      </c>
      <c r="B36" s="14"/>
      <c r="C36" s="16"/>
      <c r="D36" s="16"/>
      <c r="E36" s="14"/>
      <c r="F36" s="14"/>
    </row>
    <row r="37" spans="1:7" ht="15.75" x14ac:dyDescent="0.25">
      <c r="A37" s="14" t="s">
        <v>179</v>
      </c>
      <c r="B37" s="14"/>
      <c r="C37" s="16"/>
      <c r="D37" s="16"/>
      <c r="E37" s="14"/>
      <c r="F37" s="14"/>
    </row>
    <row r="38" spans="1:7" ht="15.75" x14ac:dyDescent="0.25">
      <c r="A38" s="14"/>
      <c r="B38" s="14"/>
      <c r="C38" s="16"/>
      <c r="D38" s="16"/>
      <c r="E38" s="14"/>
      <c r="F38" s="14"/>
    </row>
    <row r="39" spans="1:7" ht="15.75" x14ac:dyDescent="0.25">
      <c r="A39" s="14"/>
      <c r="B39" s="14"/>
      <c r="C39" s="16"/>
      <c r="D39" s="16"/>
      <c r="E39" s="14"/>
      <c r="F39" s="14"/>
    </row>
    <row r="40" spans="1:7" ht="15.75" x14ac:dyDescent="0.25">
      <c r="A40" s="14"/>
      <c r="B40" s="14"/>
      <c r="C40" s="16"/>
      <c r="D40" s="16"/>
      <c r="E40" s="14"/>
      <c r="F40" s="14"/>
    </row>
    <row r="41" spans="1:7" ht="15.75" x14ac:dyDescent="0.25">
      <c r="A41" s="14"/>
      <c r="B41" s="14"/>
      <c r="C41" s="14"/>
      <c r="D41" s="16"/>
      <c r="E41" s="14"/>
      <c r="F41" s="14"/>
    </row>
    <row r="42" spans="1:7" ht="15.75" x14ac:dyDescent="0.25">
      <c r="A42" s="14"/>
      <c r="B42" s="14"/>
      <c r="C42" s="14"/>
      <c r="D42" s="14"/>
      <c r="E42" s="14"/>
      <c r="F42" s="14"/>
    </row>
    <row r="43" spans="1:7" ht="15.75" x14ac:dyDescent="0.25">
      <c r="A43" s="14"/>
      <c r="B43" s="14"/>
      <c r="C43" s="14"/>
      <c r="D43" s="14"/>
      <c r="E43" s="14"/>
      <c r="F43" s="14"/>
    </row>
    <row r="44" spans="1:7" ht="15.75" x14ac:dyDescent="0.25">
      <c r="A44" s="14"/>
      <c r="B44" s="14"/>
      <c r="C44" s="14"/>
      <c r="D44" s="14"/>
      <c r="E44" s="14"/>
      <c r="F44" s="14"/>
    </row>
    <row r="45" spans="1:7" ht="15.75" x14ac:dyDescent="0.25">
      <c r="A45" s="14"/>
      <c r="B45" s="14"/>
      <c r="C45" s="14"/>
      <c r="D45" s="14"/>
      <c r="E45" s="14"/>
      <c r="F45" s="14"/>
    </row>
  </sheetData>
  <mergeCells count="41">
    <mergeCell ref="B9:B11"/>
    <mergeCell ref="G24:G26"/>
    <mergeCell ref="A24:A26"/>
    <mergeCell ref="B24:B26"/>
    <mergeCell ref="F24:F26"/>
    <mergeCell ref="F18:F20"/>
    <mergeCell ref="G21:G23"/>
    <mergeCell ref="G15:G17"/>
    <mergeCell ref="G18:G20"/>
    <mergeCell ref="A18:A20"/>
    <mergeCell ref="B18:B20"/>
    <mergeCell ref="A21:A23"/>
    <mergeCell ref="B21:B23"/>
    <mergeCell ref="F21:F23"/>
    <mergeCell ref="F15:F17"/>
    <mergeCell ref="B15:B17"/>
    <mergeCell ref="A1:G1"/>
    <mergeCell ref="G3:G5"/>
    <mergeCell ref="G6:G8"/>
    <mergeCell ref="G9:G11"/>
    <mergeCell ref="G12:G14"/>
    <mergeCell ref="F12:F14"/>
    <mergeCell ref="A12:A14"/>
    <mergeCell ref="B12:B14"/>
    <mergeCell ref="F3:F5"/>
    <mergeCell ref="F6:F8"/>
    <mergeCell ref="F9:F11"/>
    <mergeCell ref="A3:A5"/>
    <mergeCell ref="B3:B5"/>
    <mergeCell ref="A6:A8"/>
    <mergeCell ref="B6:B8"/>
    <mergeCell ref="A9:A11"/>
    <mergeCell ref="A30:A32"/>
    <mergeCell ref="B30:B32"/>
    <mergeCell ref="F30:F32"/>
    <mergeCell ref="G30:G32"/>
    <mergeCell ref="A15:A17"/>
    <mergeCell ref="A27:A29"/>
    <mergeCell ref="B27:B29"/>
    <mergeCell ref="F27:F29"/>
    <mergeCell ref="G27:G29"/>
  </mergeCells>
  <pageMargins left="0.75" right="0.75" top="1" bottom="1" header="0.5" footer="0.5"/>
  <pageSetup scale="7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8"/>
  <sheetViews>
    <sheetView topLeftCell="A31" zoomScaleNormal="100" workbookViewId="0">
      <selection activeCell="F8" sqref="F8"/>
    </sheetView>
  </sheetViews>
  <sheetFormatPr defaultRowHeight="12.75" x14ac:dyDescent="0.2"/>
  <cols>
    <col min="1" max="1" width="27.140625" style="36" customWidth="1"/>
    <col min="2" max="2" width="28.42578125" style="36" customWidth="1"/>
    <col min="3" max="3" width="9.28515625" style="36" bestFit="1" customWidth="1"/>
    <col min="4" max="4" width="9.42578125" style="36" customWidth="1"/>
    <col min="5" max="5" width="6.7109375" style="36" customWidth="1"/>
    <col min="6" max="6" width="6.42578125" style="36" bestFit="1" customWidth="1"/>
    <col min="7" max="7" width="6.5703125" style="36" bestFit="1" customWidth="1"/>
    <col min="8" max="9" width="7.28515625" style="36" bestFit="1" customWidth="1"/>
    <col min="10" max="11" width="7.7109375" style="36" bestFit="1" customWidth="1"/>
    <col min="12" max="12" width="6.5703125" style="36" bestFit="1" customWidth="1"/>
    <col min="13" max="13" width="6.5703125" style="36" customWidth="1"/>
    <col min="14" max="14" width="7.7109375" style="36" bestFit="1" customWidth="1"/>
    <col min="15" max="15" width="9.140625" style="36"/>
    <col min="16" max="16" width="18.28515625" style="36" customWidth="1"/>
    <col min="17" max="17" width="16.85546875" style="36" customWidth="1"/>
    <col min="18" max="16384" width="9.140625" style="36"/>
  </cols>
  <sheetData>
    <row r="1" spans="1:17" ht="15.75" x14ac:dyDescent="0.2">
      <c r="A1" s="35" t="s">
        <v>237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7" ht="72" x14ac:dyDescent="0.2">
      <c r="A2" s="37" t="s">
        <v>0</v>
      </c>
      <c r="B2" s="37" t="s">
        <v>1</v>
      </c>
      <c r="C2" s="37" t="s">
        <v>15</v>
      </c>
      <c r="D2" s="37" t="s">
        <v>18</v>
      </c>
      <c r="E2" s="37" t="s">
        <v>34</v>
      </c>
      <c r="F2" s="37" t="s">
        <v>26</v>
      </c>
      <c r="G2" s="37" t="s">
        <v>35</v>
      </c>
      <c r="H2" s="37" t="s">
        <v>29</v>
      </c>
      <c r="I2" s="37" t="s">
        <v>31</v>
      </c>
      <c r="J2" s="37" t="s">
        <v>27</v>
      </c>
      <c r="K2" s="37" t="s">
        <v>28</v>
      </c>
      <c r="L2" s="37" t="s">
        <v>30</v>
      </c>
      <c r="M2" s="38" t="s">
        <v>248</v>
      </c>
      <c r="N2" s="37" t="s">
        <v>36</v>
      </c>
      <c r="P2" s="37" t="s">
        <v>0</v>
      </c>
      <c r="Q2" s="84" t="s">
        <v>183</v>
      </c>
    </row>
    <row r="3" spans="1:17" x14ac:dyDescent="0.2">
      <c r="A3" s="42" t="s">
        <v>148</v>
      </c>
      <c r="B3" s="43" t="s">
        <v>149</v>
      </c>
      <c r="C3" s="39">
        <v>2750</v>
      </c>
      <c r="D3" s="39">
        <v>71</v>
      </c>
      <c r="E3" s="39">
        <f t="shared" ref="E3:E34" si="0">RANK(D3,D$3:D$55)</f>
        <v>5</v>
      </c>
      <c r="F3" s="40">
        <v>3.57</v>
      </c>
      <c r="G3" s="39">
        <f t="shared" ref="G3:G34" si="1">RANK(ROUND(F3,2),F$3:F$55)</f>
        <v>26</v>
      </c>
      <c r="H3" s="39">
        <v>270</v>
      </c>
      <c r="I3" s="39">
        <f t="shared" ref="I3:I34" si="2">RANK(H3,H$3:H$55)</f>
        <v>2</v>
      </c>
      <c r="J3" s="39">
        <v>1587</v>
      </c>
      <c r="K3" s="39">
        <f t="shared" ref="K3:K34" si="3">RANK(J3,J$3:J$55)</f>
        <v>2</v>
      </c>
      <c r="L3" s="39">
        <f t="shared" ref="L3:L34" si="4">E3+G3+I3+K3</f>
        <v>35</v>
      </c>
      <c r="M3" s="41">
        <v>1</v>
      </c>
      <c r="N3" s="39">
        <f t="shared" ref="N3:N34" si="5">RANK(L3,L$3:L$55,1)</f>
        <v>1</v>
      </c>
      <c r="P3" s="42" t="s">
        <v>50</v>
      </c>
      <c r="Q3" s="36" t="s">
        <v>184</v>
      </c>
    </row>
    <row r="4" spans="1:17" ht="14.25" customHeight="1" x14ac:dyDescent="0.2">
      <c r="A4" s="42" t="s">
        <v>152</v>
      </c>
      <c r="B4" s="43" t="s">
        <v>153</v>
      </c>
      <c r="C4" s="39">
        <v>268</v>
      </c>
      <c r="D4" s="39">
        <v>87</v>
      </c>
      <c r="E4" s="39">
        <f t="shared" si="0"/>
        <v>1</v>
      </c>
      <c r="F4" s="40">
        <v>2.95</v>
      </c>
      <c r="G4" s="39">
        <f t="shared" si="1"/>
        <v>45</v>
      </c>
      <c r="H4" s="39">
        <v>633</v>
      </c>
      <c r="I4" s="39">
        <f t="shared" si="2"/>
        <v>1</v>
      </c>
      <c r="J4" s="39">
        <v>1193</v>
      </c>
      <c r="K4" s="39">
        <f t="shared" si="3"/>
        <v>6</v>
      </c>
      <c r="L4" s="39">
        <f t="shared" si="4"/>
        <v>53</v>
      </c>
      <c r="M4" s="41">
        <v>2</v>
      </c>
      <c r="N4" s="39">
        <f t="shared" si="5"/>
        <v>2</v>
      </c>
      <c r="P4" s="74" t="s">
        <v>8</v>
      </c>
      <c r="Q4" s="36" t="s">
        <v>185</v>
      </c>
    </row>
    <row r="5" spans="1:17" ht="14.25" customHeight="1" x14ac:dyDescent="0.2">
      <c r="A5" s="42" t="s">
        <v>96</v>
      </c>
      <c r="B5" s="43" t="s">
        <v>76</v>
      </c>
      <c r="C5" s="39">
        <v>340</v>
      </c>
      <c r="D5" s="39">
        <v>20</v>
      </c>
      <c r="E5" s="39">
        <f t="shared" si="0"/>
        <v>45</v>
      </c>
      <c r="F5" s="40">
        <v>4.16</v>
      </c>
      <c r="G5" s="39">
        <f t="shared" si="1"/>
        <v>3</v>
      </c>
      <c r="H5" s="39">
        <v>268</v>
      </c>
      <c r="I5" s="39">
        <f t="shared" si="2"/>
        <v>3</v>
      </c>
      <c r="J5" s="39">
        <v>1552</v>
      </c>
      <c r="K5" s="39">
        <f t="shared" si="3"/>
        <v>3</v>
      </c>
      <c r="L5" s="39">
        <f t="shared" si="4"/>
        <v>54</v>
      </c>
      <c r="M5" s="41">
        <v>3</v>
      </c>
      <c r="N5" s="39">
        <f t="shared" si="5"/>
        <v>3</v>
      </c>
      <c r="P5" s="42" t="s">
        <v>32</v>
      </c>
      <c r="Q5" s="36" t="s">
        <v>186</v>
      </c>
    </row>
    <row r="6" spans="1:17" ht="14.25" customHeight="1" x14ac:dyDescent="0.2">
      <c r="A6" s="42" t="s">
        <v>6</v>
      </c>
      <c r="B6" s="43" t="s">
        <v>2</v>
      </c>
      <c r="C6" s="39">
        <v>954</v>
      </c>
      <c r="D6" s="39">
        <v>68</v>
      </c>
      <c r="E6" s="39">
        <f t="shared" si="0"/>
        <v>8</v>
      </c>
      <c r="F6" s="40">
        <v>3.84</v>
      </c>
      <c r="G6" s="39">
        <f t="shared" si="1"/>
        <v>14</v>
      </c>
      <c r="H6" s="39">
        <v>103.09</v>
      </c>
      <c r="I6" s="39">
        <f t="shared" si="2"/>
        <v>24</v>
      </c>
      <c r="J6" s="39">
        <v>1035</v>
      </c>
      <c r="K6" s="39">
        <f t="shared" si="3"/>
        <v>9</v>
      </c>
      <c r="L6" s="39">
        <f t="shared" si="4"/>
        <v>55</v>
      </c>
      <c r="M6" s="41">
        <v>3</v>
      </c>
      <c r="N6" s="39">
        <f t="shared" si="5"/>
        <v>4</v>
      </c>
      <c r="P6" s="42" t="s">
        <v>6</v>
      </c>
      <c r="Q6" s="36" t="s">
        <v>187</v>
      </c>
    </row>
    <row r="7" spans="1:17" ht="14.25" customHeight="1" x14ac:dyDescent="0.2">
      <c r="A7" s="42" t="s">
        <v>32</v>
      </c>
      <c r="B7" s="43" t="s">
        <v>33</v>
      </c>
      <c r="C7" s="39">
        <v>450</v>
      </c>
      <c r="D7" s="39">
        <v>85</v>
      </c>
      <c r="E7" s="39">
        <f t="shared" si="0"/>
        <v>2</v>
      </c>
      <c r="F7" s="40">
        <v>3.58</v>
      </c>
      <c r="G7" s="39">
        <f t="shared" si="1"/>
        <v>25</v>
      </c>
      <c r="H7" s="39">
        <v>219.89</v>
      </c>
      <c r="I7" s="39">
        <f t="shared" si="2"/>
        <v>11</v>
      </c>
      <c r="J7" s="39">
        <v>769</v>
      </c>
      <c r="K7" s="39">
        <f t="shared" si="3"/>
        <v>18</v>
      </c>
      <c r="L7" s="39">
        <f t="shared" si="4"/>
        <v>56</v>
      </c>
      <c r="M7" s="41">
        <v>5</v>
      </c>
      <c r="N7" s="39">
        <f t="shared" si="5"/>
        <v>5</v>
      </c>
      <c r="P7" s="80" t="s">
        <v>80</v>
      </c>
      <c r="Q7" s="36" t="s">
        <v>188</v>
      </c>
    </row>
    <row r="8" spans="1:17" ht="14.25" customHeight="1" x14ac:dyDescent="0.2">
      <c r="A8" s="42" t="s">
        <v>80</v>
      </c>
      <c r="B8" s="43" t="s">
        <v>42</v>
      </c>
      <c r="C8" s="39">
        <v>1120</v>
      </c>
      <c r="D8" s="39">
        <v>51</v>
      </c>
      <c r="E8" s="39">
        <f t="shared" si="0"/>
        <v>19</v>
      </c>
      <c r="F8" s="40">
        <v>3.48</v>
      </c>
      <c r="G8" s="39">
        <f t="shared" si="1"/>
        <v>30</v>
      </c>
      <c r="H8" s="39">
        <v>178</v>
      </c>
      <c r="I8" s="39">
        <f t="shared" si="2"/>
        <v>14</v>
      </c>
      <c r="J8" s="39">
        <v>1229</v>
      </c>
      <c r="K8" s="39">
        <f t="shared" si="3"/>
        <v>5</v>
      </c>
      <c r="L8" s="39">
        <f t="shared" si="4"/>
        <v>68</v>
      </c>
      <c r="M8" s="41">
        <v>6</v>
      </c>
      <c r="N8" s="39">
        <f t="shared" si="5"/>
        <v>6</v>
      </c>
      <c r="P8" s="80" t="s">
        <v>81</v>
      </c>
      <c r="Q8" s="36" t="s">
        <v>189</v>
      </c>
    </row>
    <row r="9" spans="1:17" ht="14.25" customHeight="1" x14ac:dyDescent="0.2">
      <c r="A9" s="42" t="s">
        <v>81</v>
      </c>
      <c r="B9" s="43" t="s">
        <v>39</v>
      </c>
      <c r="C9" s="39">
        <v>1352</v>
      </c>
      <c r="D9" s="39">
        <v>42</v>
      </c>
      <c r="E9" s="39">
        <f t="shared" si="0"/>
        <v>25</v>
      </c>
      <c r="F9" s="40">
        <v>3.63</v>
      </c>
      <c r="G9" s="39">
        <f t="shared" si="1"/>
        <v>21</v>
      </c>
      <c r="H9" s="39">
        <v>260</v>
      </c>
      <c r="I9" s="39">
        <f t="shared" si="2"/>
        <v>7</v>
      </c>
      <c r="J9" s="39">
        <v>771</v>
      </c>
      <c r="K9" s="39">
        <f t="shared" si="3"/>
        <v>17</v>
      </c>
      <c r="L9" s="39">
        <f t="shared" si="4"/>
        <v>70</v>
      </c>
      <c r="M9" s="41">
        <v>7</v>
      </c>
      <c r="N9" s="39">
        <f t="shared" si="5"/>
        <v>7</v>
      </c>
      <c r="P9" s="42" t="s">
        <v>51</v>
      </c>
      <c r="Q9" s="36" t="s">
        <v>190</v>
      </c>
    </row>
    <row r="10" spans="1:17" ht="14.25" customHeight="1" x14ac:dyDescent="0.2">
      <c r="A10" s="42" t="s">
        <v>51</v>
      </c>
      <c r="B10" s="43" t="s">
        <v>52</v>
      </c>
      <c r="C10" s="39">
        <v>1289</v>
      </c>
      <c r="D10" s="39">
        <v>51</v>
      </c>
      <c r="E10" s="39">
        <f t="shared" si="0"/>
        <v>19</v>
      </c>
      <c r="F10" s="40">
        <v>3.99</v>
      </c>
      <c r="G10" s="39">
        <f t="shared" si="1"/>
        <v>8</v>
      </c>
      <c r="H10" s="39">
        <v>52.36</v>
      </c>
      <c r="I10" s="39">
        <f t="shared" si="2"/>
        <v>40</v>
      </c>
      <c r="J10" s="39">
        <v>1453</v>
      </c>
      <c r="K10" s="39">
        <f t="shared" si="3"/>
        <v>4</v>
      </c>
      <c r="L10" s="39">
        <f t="shared" si="4"/>
        <v>71</v>
      </c>
      <c r="M10" s="41">
        <v>7</v>
      </c>
      <c r="N10" s="39">
        <f t="shared" si="5"/>
        <v>8</v>
      </c>
      <c r="P10" s="42" t="s">
        <v>19</v>
      </c>
      <c r="Q10" s="36" t="s">
        <v>191</v>
      </c>
    </row>
    <row r="11" spans="1:17" ht="14.25" customHeight="1" x14ac:dyDescent="0.2">
      <c r="A11" s="69" t="s">
        <v>266</v>
      </c>
      <c r="B11" s="70" t="s">
        <v>238</v>
      </c>
      <c r="C11" s="71">
        <v>2900</v>
      </c>
      <c r="D11" s="71">
        <v>40</v>
      </c>
      <c r="E11" s="71">
        <f t="shared" si="0"/>
        <v>27</v>
      </c>
      <c r="F11" s="72">
        <v>3.62</v>
      </c>
      <c r="G11" s="71">
        <f t="shared" si="1"/>
        <v>22</v>
      </c>
      <c r="H11" s="71">
        <v>126</v>
      </c>
      <c r="I11" s="71">
        <f t="shared" si="2"/>
        <v>18</v>
      </c>
      <c r="J11" s="71">
        <v>1083</v>
      </c>
      <c r="K11" s="71">
        <f t="shared" si="3"/>
        <v>8</v>
      </c>
      <c r="L11" s="71">
        <f t="shared" si="4"/>
        <v>75</v>
      </c>
      <c r="M11" s="71" t="s">
        <v>265</v>
      </c>
      <c r="N11" s="71">
        <f t="shared" si="5"/>
        <v>9</v>
      </c>
      <c r="P11" s="80" t="s">
        <v>20</v>
      </c>
      <c r="Q11" s="36" t="s">
        <v>192</v>
      </c>
    </row>
    <row r="12" spans="1:17" ht="14.25" customHeight="1" x14ac:dyDescent="0.2">
      <c r="A12" s="42" t="s">
        <v>94</v>
      </c>
      <c r="B12" s="43" t="s">
        <v>73</v>
      </c>
      <c r="C12" s="39">
        <v>2390</v>
      </c>
      <c r="D12" s="39">
        <v>19</v>
      </c>
      <c r="E12" s="39">
        <f t="shared" si="0"/>
        <v>46</v>
      </c>
      <c r="F12" s="40">
        <v>4.01</v>
      </c>
      <c r="G12" s="39">
        <f t="shared" si="1"/>
        <v>6</v>
      </c>
      <c r="H12" s="39">
        <v>268</v>
      </c>
      <c r="I12" s="39">
        <f t="shared" si="2"/>
        <v>3</v>
      </c>
      <c r="J12" s="39">
        <v>571</v>
      </c>
      <c r="K12" s="39">
        <f t="shared" si="3"/>
        <v>21</v>
      </c>
      <c r="L12" s="39">
        <f t="shared" si="4"/>
        <v>76</v>
      </c>
      <c r="M12" s="41">
        <v>10</v>
      </c>
      <c r="N12" s="39">
        <f t="shared" si="5"/>
        <v>10</v>
      </c>
      <c r="P12" s="83" t="s">
        <v>82</v>
      </c>
      <c r="Q12" s="36" t="s">
        <v>193</v>
      </c>
    </row>
    <row r="13" spans="1:17" ht="14.25" customHeight="1" x14ac:dyDescent="0.2">
      <c r="A13" s="42" t="s">
        <v>20</v>
      </c>
      <c r="B13" s="43" t="s">
        <v>21</v>
      </c>
      <c r="C13" s="39">
        <v>480</v>
      </c>
      <c r="D13" s="39">
        <v>43</v>
      </c>
      <c r="E13" s="39">
        <f t="shared" si="0"/>
        <v>24</v>
      </c>
      <c r="F13" s="40">
        <v>3.97</v>
      </c>
      <c r="G13" s="39">
        <f t="shared" si="1"/>
        <v>10</v>
      </c>
      <c r="H13" s="39">
        <v>90.21</v>
      </c>
      <c r="I13" s="39">
        <f t="shared" si="2"/>
        <v>28</v>
      </c>
      <c r="J13" s="39">
        <v>825</v>
      </c>
      <c r="K13" s="39">
        <f t="shared" si="3"/>
        <v>16</v>
      </c>
      <c r="L13" s="39">
        <f t="shared" si="4"/>
        <v>78</v>
      </c>
      <c r="M13" s="41">
        <v>12</v>
      </c>
      <c r="N13" s="39">
        <f t="shared" si="5"/>
        <v>11</v>
      </c>
      <c r="P13" s="42" t="s">
        <v>8</v>
      </c>
      <c r="Q13" s="36" t="s">
        <v>194</v>
      </c>
    </row>
    <row r="14" spans="1:17" ht="14.25" customHeight="1" x14ac:dyDescent="0.2">
      <c r="A14" s="42" t="s">
        <v>19</v>
      </c>
      <c r="B14" s="43" t="s">
        <v>47</v>
      </c>
      <c r="C14" s="39">
        <v>1375</v>
      </c>
      <c r="D14" s="39">
        <v>66</v>
      </c>
      <c r="E14" s="39">
        <f t="shared" si="0"/>
        <v>9</v>
      </c>
      <c r="F14" s="40">
        <v>3.66</v>
      </c>
      <c r="G14" s="39">
        <f t="shared" si="1"/>
        <v>18</v>
      </c>
      <c r="H14" s="39">
        <v>97.16</v>
      </c>
      <c r="I14" s="39">
        <f t="shared" si="2"/>
        <v>25</v>
      </c>
      <c r="J14" s="39">
        <v>392.5</v>
      </c>
      <c r="K14" s="39">
        <f t="shared" si="3"/>
        <v>26</v>
      </c>
      <c r="L14" s="39">
        <f t="shared" si="4"/>
        <v>78</v>
      </c>
      <c r="M14" s="41">
        <v>11</v>
      </c>
      <c r="N14" s="39">
        <f t="shared" si="5"/>
        <v>11</v>
      </c>
      <c r="P14" s="42" t="s">
        <v>11</v>
      </c>
      <c r="Q14" s="36" t="s">
        <v>195</v>
      </c>
    </row>
    <row r="15" spans="1:17" ht="30" x14ac:dyDescent="0.2">
      <c r="A15" s="69" t="s">
        <v>267</v>
      </c>
      <c r="B15" s="70" t="s">
        <v>239</v>
      </c>
      <c r="C15" s="71">
        <v>1084</v>
      </c>
      <c r="D15" s="71">
        <v>69</v>
      </c>
      <c r="E15" s="71">
        <f t="shared" si="0"/>
        <v>6</v>
      </c>
      <c r="F15" s="72">
        <v>2.93</v>
      </c>
      <c r="G15" s="71">
        <f t="shared" si="1"/>
        <v>46</v>
      </c>
      <c r="H15" s="71">
        <v>194</v>
      </c>
      <c r="I15" s="71">
        <f t="shared" si="2"/>
        <v>13</v>
      </c>
      <c r="J15" s="71">
        <v>930</v>
      </c>
      <c r="K15" s="71">
        <f t="shared" si="3"/>
        <v>14</v>
      </c>
      <c r="L15" s="71">
        <f t="shared" si="4"/>
        <v>79</v>
      </c>
      <c r="M15" s="71" t="s">
        <v>265</v>
      </c>
      <c r="N15" s="71">
        <f t="shared" si="5"/>
        <v>13</v>
      </c>
      <c r="P15" s="42" t="s">
        <v>10</v>
      </c>
      <c r="Q15" s="36" t="s">
        <v>196</v>
      </c>
    </row>
    <row r="16" spans="1:17" ht="14.25" customHeight="1" x14ac:dyDescent="0.2">
      <c r="A16" s="42" t="s">
        <v>8</v>
      </c>
      <c r="B16" s="43" t="s">
        <v>48</v>
      </c>
      <c r="C16" s="39">
        <v>1323</v>
      </c>
      <c r="D16" s="39">
        <v>45</v>
      </c>
      <c r="E16" s="39">
        <f t="shared" si="0"/>
        <v>22</v>
      </c>
      <c r="F16" s="40">
        <v>4.2300000000000004</v>
      </c>
      <c r="G16" s="39">
        <f t="shared" si="1"/>
        <v>1</v>
      </c>
      <c r="H16" s="39">
        <v>57.82</v>
      </c>
      <c r="I16" s="39">
        <f t="shared" si="2"/>
        <v>38</v>
      </c>
      <c r="J16" s="39">
        <v>525</v>
      </c>
      <c r="K16" s="39">
        <f t="shared" si="3"/>
        <v>23</v>
      </c>
      <c r="L16" s="39">
        <f t="shared" si="4"/>
        <v>84</v>
      </c>
      <c r="M16" s="41">
        <v>13</v>
      </c>
      <c r="N16" s="39">
        <f t="shared" si="5"/>
        <v>14</v>
      </c>
      <c r="P16" s="80" t="s">
        <v>83</v>
      </c>
      <c r="Q16" s="36" t="s">
        <v>197</v>
      </c>
    </row>
    <row r="17" spans="1:17" ht="14.25" customHeight="1" x14ac:dyDescent="0.2">
      <c r="A17" s="42" t="s">
        <v>98</v>
      </c>
      <c r="B17" s="43" t="s">
        <v>75</v>
      </c>
      <c r="C17" s="39">
        <v>409</v>
      </c>
      <c r="D17" s="39">
        <v>58</v>
      </c>
      <c r="E17" s="39">
        <f t="shared" si="0"/>
        <v>14</v>
      </c>
      <c r="F17" s="40">
        <v>3.61</v>
      </c>
      <c r="G17" s="39">
        <f t="shared" si="1"/>
        <v>23</v>
      </c>
      <c r="H17" s="39">
        <v>76</v>
      </c>
      <c r="I17" s="39">
        <f t="shared" si="2"/>
        <v>33</v>
      </c>
      <c r="J17" s="39">
        <v>881</v>
      </c>
      <c r="K17" s="39">
        <f t="shared" si="3"/>
        <v>15</v>
      </c>
      <c r="L17" s="39">
        <f t="shared" si="4"/>
        <v>85</v>
      </c>
      <c r="M17" s="41">
        <v>13</v>
      </c>
      <c r="N17" s="39">
        <f t="shared" si="5"/>
        <v>15</v>
      </c>
      <c r="P17" s="42" t="s">
        <v>102</v>
      </c>
      <c r="Q17" s="36" t="s">
        <v>198</v>
      </c>
    </row>
    <row r="18" spans="1:17" ht="12.75" customHeight="1" x14ac:dyDescent="0.2">
      <c r="A18" s="42" t="s">
        <v>24</v>
      </c>
      <c r="B18" s="43" t="s">
        <v>25</v>
      </c>
      <c r="C18" s="39">
        <v>423</v>
      </c>
      <c r="D18" s="39">
        <v>38</v>
      </c>
      <c r="E18" s="39">
        <f t="shared" si="0"/>
        <v>31</v>
      </c>
      <c r="F18" s="40">
        <v>3.66</v>
      </c>
      <c r="G18" s="39">
        <f t="shared" si="1"/>
        <v>18</v>
      </c>
      <c r="H18" s="39">
        <v>81.87</v>
      </c>
      <c r="I18" s="39">
        <f t="shared" si="2"/>
        <v>31</v>
      </c>
      <c r="J18" s="39">
        <v>1191</v>
      </c>
      <c r="K18" s="39">
        <f t="shared" si="3"/>
        <v>7</v>
      </c>
      <c r="L18" s="39">
        <f t="shared" si="4"/>
        <v>87</v>
      </c>
      <c r="M18" s="41">
        <v>15</v>
      </c>
      <c r="N18" s="39">
        <f t="shared" si="5"/>
        <v>16</v>
      </c>
      <c r="P18" s="42" t="s">
        <v>24</v>
      </c>
      <c r="Q18" s="36" t="s">
        <v>199</v>
      </c>
    </row>
    <row r="19" spans="1:17" x14ac:dyDescent="0.2">
      <c r="A19" s="42" t="s">
        <v>11</v>
      </c>
      <c r="B19" s="43" t="s">
        <v>53</v>
      </c>
      <c r="C19" s="39">
        <v>1671</v>
      </c>
      <c r="D19" s="39">
        <v>66</v>
      </c>
      <c r="E19" s="39">
        <f t="shared" si="0"/>
        <v>9</v>
      </c>
      <c r="F19" s="40">
        <v>3.52</v>
      </c>
      <c r="G19" s="39">
        <f t="shared" si="1"/>
        <v>29</v>
      </c>
      <c r="H19" s="39">
        <v>130.81</v>
      </c>
      <c r="I19" s="39">
        <f t="shared" si="2"/>
        <v>17</v>
      </c>
      <c r="J19" s="39">
        <v>298</v>
      </c>
      <c r="K19" s="39">
        <f t="shared" si="3"/>
        <v>32</v>
      </c>
      <c r="L19" s="39">
        <f t="shared" si="4"/>
        <v>87</v>
      </c>
      <c r="M19" s="41">
        <v>15</v>
      </c>
      <c r="N19" s="39">
        <f t="shared" si="5"/>
        <v>16</v>
      </c>
      <c r="P19" s="42" t="s">
        <v>51</v>
      </c>
      <c r="Q19" s="36" t="s">
        <v>200</v>
      </c>
    </row>
    <row r="20" spans="1:17" ht="25.5" x14ac:dyDescent="0.2">
      <c r="A20" s="42" t="s">
        <v>10</v>
      </c>
      <c r="B20" s="43" t="s">
        <v>155</v>
      </c>
      <c r="C20" s="39">
        <v>369</v>
      </c>
      <c r="D20" s="39">
        <v>52</v>
      </c>
      <c r="E20" s="39">
        <f t="shared" si="0"/>
        <v>17</v>
      </c>
      <c r="F20" s="40">
        <v>3.74</v>
      </c>
      <c r="G20" s="39">
        <f t="shared" si="1"/>
        <v>17</v>
      </c>
      <c r="H20" s="39">
        <v>34.409999999999997</v>
      </c>
      <c r="I20" s="39">
        <f t="shared" si="2"/>
        <v>44</v>
      </c>
      <c r="J20" s="39">
        <v>986.4</v>
      </c>
      <c r="K20" s="39">
        <f t="shared" si="3"/>
        <v>12</v>
      </c>
      <c r="L20" s="39">
        <f t="shared" si="4"/>
        <v>90</v>
      </c>
      <c r="M20" s="41">
        <v>17</v>
      </c>
      <c r="N20" s="39">
        <f t="shared" si="5"/>
        <v>18</v>
      </c>
      <c r="P20" s="42" t="s">
        <v>17</v>
      </c>
      <c r="Q20" s="36" t="s">
        <v>201</v>
      </c>
    </row>
    <row r="21" spans="1:17" ht="14.25" customHeight="1" x14ac:dyDescent="0.2">
      <c r="A21" s="42" t="s">
        <v>82</v>
      </c>
      <c r="B21" s="43" t="s">
        <v>61</v>
      </c>
      <c r="C21" s="39">
        <v>5500</v>
      </c>
      <c r="D21" s="39">
        <v>45</v>
      </c>
      <c r="E21" s="39">
        <f t="shared" si="0"/>
        <v>22</v>
      </c>
      <c r="F21" s="40">
        <v>2.46</v>
      </c>
      <c r="G21" s="39">
        <f t="shared" si="1"/>
        <v>49</v>
      </c>
      <c r="H21" s="39">
        <v>216</v>
      </c>
      <c r="I21" s="39">
        <f t="shared" si="2"/>
        <v>12</v>
      </c>
      <c r="J21" s="39">
        <v>996</v>
      </c>
      <c r="K21" s="39">
        <f t="shared" si="3"/>
        <v>10</v>
      </c>
      <c r="L21" s="39">
        <f t="shared" si="4"/>
        <v>93</v>
      </c>
      <c r="M21" s="41">
        <v>7</v>
      </c>
      <c r="N21" s="39">
        <f t="shared" si="5"/>
        <v>19</v>
      </c>
      <c r="P21" s="42" t="s">
        <v>69</v>
      </c>
      <c r="Q21" s="36" t="s">
        <v>202</v>
      </c>
    </row>
    <row r="22" spans="1:17" ht="14.25" customHeight="1" x14ac:dyDescent="0.2">
      <c r="A22" s="74" t="s">
        <v>83</v>
      </c>
      <c r="B22" s="75" t="s">
        <v>56</v>
      </c>
      <c r="C22" s="76">
        <v>830</v>
      </c>
      <c r="D22" s="76">
        <v>69</v>
      </c>
      <c r="E22" s="76">
        <f t="shared" si="0"/>
        <v>6</v>
      </c>
      <c r="F22" s="77">
        <v>3.3</v>
      </c>
      <c r="G22" s="76">
        <f t="shared" si="1"/>
        <v>39</v>
      </c>
      <c r="H22" s="76">
        <v>240</v>
      </c>
      <c r="I22" s="76">
        <f t="shared" si="2"/>
        <v>8</v>
      </c>
      <c r="J22" s="76">
        <v>202</v>
      </c>
      <c r="K22" s="76">
        <f t="shared" si="3"/>
        <v>40</v>
      </c>
      <c r="L22" s="76">
        <f t="shared" si="4"/>
        <v>93</v>
      </c>
      <c r="M22" s="78">
        <v>19</v>
      </c>
      <c r="N22" s="76">
        <f t="shared" si="5"/>
        <v>19</v>
      </c>
      <c r="P22" s="83" t="s">
        <v>84</v>
      </c>
      <c r="Q22" s="36" t="s">
        <v>201</v>
      </c>
    </row>
    <row r="23" spans="1:17" ht="14.25" customHeight="1" x14ac:dyDescent="0.2">
      <c r="A23" s="74" t="s">
        <v>102</v>
      </c>
      <c r="B23" s="75" t="s">
        <v>41</v>
      </c>
      <c r="C23" s="76">
        <v>1005</v>
      </c>
      <c r="D23" s="76">
        <v>52</v>
      </c>
      <c r="E23" s="76">
        <f t="shared" si="0"/>
        <v>17</v>
      </c>
      <c r="F23" s="77">
        <v>3.48</v>
      </c>
      <c r="G23" s="76">
        <f t="shared" si="1"/>
        <v>30</v>
      </c>
      <c r="H23" s="76">
        <v>120</v>
      </c>
      <c r="I23" s="76">
        <f t="shared" si="2"/>
        <v>20</v>
      </c>
      <c r="J23" s="76">
        <v>343</v>
      </c>
      <c r="K23" s="76">
        <f t="shared" si="3"/>
        <v>28</v>
      </c>
      <c r="L23" s="76">
        <f t="shared" si="4"/>
        <v>95</v>
      </c>
      <c r="M23" s="78">
        <v>18</v>
      </c>
      <c r="N23" s="76">
        <f t="shared" si="5"/>
        <v>21</v>
      </c>
      <c r="P23" s="42" t="s">
        <v>10</v>
      </c>
      <c r="Q23" s="36" t="s">
        <v>203</v>
      </c>
    </row>
    <row r="24" spans="1:17" ht="12.75" customHeight="1" x14ac:dyDescent="0.2">
      <c r="A24" s="42" t="s">
        <v>51</v>
      </c>
      <c r="B24" s="43" t="s">
        <v>55</v>
      </c>
      <c r="C24" s="39">
        <v>1060</v>
      </c>
      <c r="D24" s="39">
        <v>34</v>
      </c>
      <c r="E24" s="39">
        <f t="shared" si="0"/>
        <v>35</v>
      </c>
      <c r="F24" s="40">
        <v>4.17</v>
      </c>
      <c r="G24" s="39">
        <f t="shared" si="1"/>
        <v>2</v>
      </c>
      <c r="H24" s="39">
        <v>106.65</v>
      </c>
      <c r="I24" s="39">
        <f t="shared" si="2"/>
        <v>23</v>
      </c>
      <c r="J24" s="39">
        <v>240</v>
      </c>
      <c r="K24" s="39">
        <f t="shared" si="3"/>
        <v>36</v>
      </c>
      <c r="L24" s="39">
        <f t="shared" si="4"/>
        <v>96</v>
      </c>
      <c r="M24" s="41">
        <v>19</v>
      </c>
      <c r="N24" s="39">
        <f t="shared" si="5"/>
        <v>22</v>
      </c>
      <c r="P24" s="42" t="s">
        <v>7</v>
      </c>
      <c r="Q24" s="36" t="s">
        <v>204</v>
      </c>
    </row>
    <row r="25" spans="1:17" x14ac:dyDescent="0.2">
      <c r="A25" s="42" t="s">
        <v>69</v>
      </c>
      <c r="B25" s="43" t="s">
        <v>47</v>
      </c>
      <c r="C25" s="39">
        <v>1390</v>
      </c>
      <c r="D25" s="39">
        <v>60</v>
      </c>
      <c r="E25" s="39">
        <f t="shared" si="0"/>
        <v>13</v>
      </c>
      <c r="F25" s="40">
        <v>3.25</v>
      </c>
      <c r="G25" s="39">
        <f t="shared" si="1"/>
        <v>41</v>
      </c>
      <c r="H25" s="39">
        <v>131</v>
      </c>
      <c r="I25" s="39">
        <f t="shared" si="2"/>
        <v>16</v>
      </c>
      <c r="J25" s="39">
        <v>360</v>
      </c>
      <c r="K25" s="39">
        <f t="shared" si="3"/>
        <v>27</v>
      </c>
      <c r="L25" s="39">
        <f t="shared" si="4"/>
        <v>97</v>
      </c>
      <c r="M25" s="41">
        <v>21</v>
      </c>
      <c r="N25" s="39">
        <f t="shared" si="5"/>
        <v>23</v>
      </c>
      <c r="P25" s="42" t="s">
        <v>85</v>
      </c>
      <c r="Q25" s="36" t="s">
        <v>205</v>
      </c>
    </row>
    <row r="26" spans="1:17" ht="14.25" customHeight="1" x14ac:dyDescent="0.2">
      <c r="A26" s="42" t="s">
        <v>7</v>
      </c>
      <c r="B26" s="43" t="s">
        <v>3</v>
      </c>
      <c r="C26" s="39">
        <v>2622</v>
      </c>
      <c r="D26" s="39">
        <v>46</v>
      </c>
      <c r="E26" s="39">
        <f t="shared" si="0"/>
        <v>21</v>
      </c>
      <c r="F26" s="40">
        <v>4.01</v>
      </c>
      <c r="G26" s="39">
        <f t="shared" si="1"/>
        <v>6</v>
      </c>
      <c r="H26" s="39">
        <v>92.53</v>
      </c>
      <c r="I26" s="39">
        <f t="shared" si="2"/>
        <v>27</v>
      </c>
      <c r="J26" s="39">
        <v>156</v>
      </c>
      <c r="K26" s="39">
        <f t="shared" si="3"/>
        <v>44</v>
      </c>
      <c r="L26" s="39">
        <f t="shared" si="4"/>
        <v>98</v>
      </c>
      <c r="M26" s="41">
        <v>25</v>
      </c>
      <c r="N26" s="39">
        <f t="shared" si="5"/>
        <v>24</v>
      </c>
      <c r="P26" s="42" t="s">
        <v>86</v>
      </c>
      <c r="Q26" s="36" t="s">
        <v>206</v>
      </c>
    </row>
    <row r="27" spans="1:17" ht="25.5" x14ac:dyDescent="0.2">
      <c r="A27" s="42" t="s">
        <v>10</v>
      </c>
      <c r="B27" s="43" t="s">
        <v>5</v>
      </c>
      <c r="C27" s="39">
        <v>1064</v>
      </c>
      <c r="D27" s="39">
        <v>42</v>
      </c>
      <c r="E27" s="39">
        <f t="shared" si="0"/>
        <v>25</v>
      </c>
      <c r="F27" s="40">
        <v>3.99</v>
      </c>
      <c r="G27" s="39">
        <f t="shared" si="1"/>
        <v>8</v>
      </c>
      <c r="H27" s="39">
        <v>34.020000000000003</v>
      </c>
      <c r="I27" s="39">
        <f t="shared" si="2"/>
        <v>45</v>
      </c>
      <c r="J27" s="39">
        <v>679</v>
      </c>
      <c r="K27" s="39">
        <f t="shared" si="3"/>
        <v>20</v>
      </c>
      <c r="L27" s="39">
        <f t="shared" si="4"/>
        <v>98</v>
      </c>
      <c r="M27" s="41">
        <v>22</v>
      </c>
      <c r="N27" s="39">
        <f t="shared" si="5"/>
        <v>24</v>
      </c>
      <c r="P27" s="80" t="s">
        <v>79</v>
      </c>
      <c r="Q27" s="36" t="s">
        <v>207</v>
      </c>
    </row>
    <row r="28" spans="1:17" ht="14.25" customHeight="1" x14ac:dyDescent="0.2">
      <c r="A28" s="69" t="s">
        <v>272</v>
      </c>
      <c r="B28" s="70" t="s">
        <v>273</v>
      </c>
      <c r="C28" s="71">
        <v>938</v>
      </c>
      <c r="D28" s="71">
        <v>61</v>
      </c>
      <c r="E28" s="71">
        <f t="shared" si="0"/>
        <v>12</v>
      </c>
      <c r="F28" s="72">
        <v>3.16</v>
      </c>
      <c r="G28" s="71">
        <f t="shared" si="1"/>
        <v>43</v>
      </c>
      <c r="H28" s="71">
        <v>230</v>
      </c>
      <c r="I28" s="71">
        <f t="shared" si="2"/>
        <v>9</v>
      </c>
      <c r="J28" s="71">
        <v>284</v>
      </c>
      <c r="K28" s="71">
        <f t="shared" si="3"/>
        <v>34</v>
      </c>
      <c r="L28" s="71">
        <f t="shared" si="4"/>
        <v>98</v>
      </c>
      <c r="M28" s="71" t="s">
        <v>265</v>
      </c>
      <c r="N28" s="71">
        <f t="shared" si="5"/>
        <v>24</v>
      </c>
      <c r="P28" s="42" t="s">
        <v>87</v>
      </c>
      <c r="Q28" s="36" t="s">
        <v>208</v>
      </c>
    </row>
    <row r="29" spans="1:17" ht="14.25" customHeight="1" x14ac:dyDescent="0.2">
      <c r="A29" s="42" t="s">
        <v>17</v>
      </c>
      <c r="B29" s="43" t="s">
        <v>40</v>
      </c>
      <c r="C29" s="39">
        <v>529</v>
      </c>
      <c r="D29" s="39">
        <v>75</v>
      </c>
      <c r="E29" s="39">
        <f t="shared" si="0"/>
        <v>4</v>
      </c>
      <c r="F29" s="40">
        <v>1.5</v>
      </c>
      <c r="G29" s="39">
        <f t="shared" si="1"/>
        <v>53</v>
      </c>
      <c r="H29" s="39">
        <v>145.74</v>
      </c>
      <c r="I29" s="39">
        <f t="shared" si="2"/>
        <v>15</v>
      </c>
      <c r="J29" s="39">
        <v>327.60000000000002</v>
      </c>
      <c r="K29" s="39">
        <f t="shared" si="3"/>
        <v>29</v>
      </c>
      <c r="L29" s="39">
        <f t="shared" si="4"/>
        <v>101</v>
      </c>
      <c r="M29" s="41">
        <v>22</v>
      </c>
      <c r="N29" s="39">
        <f t="shared" si="5"/>
        <v>27</v>
      </c>
      <c r="P29" s="74" t="s">
        <v>70</v>
      </c>
      <c r="Q29" s="36" t="s">
        <v>209</v>
      </c>
    </row>
    <row r="30" spans="1:17" ht="14.25" customHeight="1" x14ac:dyDescent="0.2">
      <c r="A30" s="42" t="s">
        <v>79</v>
      </c>
      <c r="B30" s="43" t="s">
        <v>37</v>
      </c>
      <c r="C30" s="39">
        <v>3198</v>
      </c>
      <c r="D30" s="39">
        <v>25</v>
      </c>
      <c r="E30" s="39">
        <f t="shared" si="0"/>
        <v>42</v>
      </c>
      <c r="F30" s="40">
        <v>4.07</v>
      </c>
      <c r="G30" s="39">
        <f t="shared" si="1"/>
        <v>4</v>
      </c>
      <c r="H30" s="39">
        <v>61</v>
      </c>
      <c r="I30" s="39">
        <f t="shared" si="2"/>
        <v>36</v>
      </c>
      <c r="J30" s="39">
        <v>716</v>
      </c>
      <c r="K30" s="39">
        <f t="shared" si="3"/>
        <v>19</v>
      </c>
      <c r="L30" s="39">
        <f t="shared" si="4"/>
        <v>101</v>
      </c>
      <c r="M30" s="41">
        <v>22</v>
      </c>
      <c r="N30" s="39">
        <f t="shared" si="5"/>
        <v>27</v>
      </c>
      <c r="P30" s="74" t="s">
        <v>67</v>
      </c>
      <c r="Q30" s="36" t="s">
        <v>210</v>
      </c>
    </row>
    <row r="31" spans="1:17" ht="14.25" customHeight="1" x14ac:dyDescent="0.2">
      <c r="A31" s="42" t="s">
        <v>86</v>
      </c>
      <c r="B31" s="43" t="s">
        <v>64</v>
      </c>
      <c r="C31" s="39">
        <v>1010</v>
      </c>
      <c r="D31" s="39">
        <v>22</v>
      </c>
      <c r="E31" s="39">
        <f t="shared" si="0"/>
        <v>44</v>
      </c>
      <c r="F31" s="40">
        <v>3.92</v>
      </c>
      <c r="G31" s="39">
        <f t="shared" si="1"/>
        <v>12</v>
      </c>
      <c r="H31" s="39">
        <v>268</v>
      </c>
      <c r="I31" s="39">
        <f t="shared" si="2"/>
        <v>3</v>
      </c>
      <c r="J31" s="39">
        <v>172</v>
      </c>
      <c r="K31" s="39">
        <f t="shared" si="3"/>
        <v>42</v>
      </c>
      <c r="L31" s="39">
        <f t="shared" si="4"/>
        <v>101</v>
      </c>
      <c r="M31" s="41">
        <v>26</v>
      </c>
      <c r="N31" s="39">
        <f t="shared" si="5"/>
        <v>27</v>
      </c>
      <c r="P31" s="42" t="s">
        <v>88</v>
      </c>
      <c r="Q31" s="36" t="s">
        <v>211</v>
      </c>
    </row>
    <row r="32" spans="1:17" ht="14.25" customHeight="1" x14ac:dyDescent="0.2">
      <c r="A32" s="42" t="s">
        <v>150</v>
      </c>
      <c r="B32" s="43" t="s">
        <v>151</v>
      </c>
      <c r="C32" s="39">
        <v>1890</v>
      </c>
      <c r="D32" s="39">
        <v>56</v>
      </c>
      <c r="E32" s="39">
        <f t="shared" si="0"/>
        <v>15</v>
      </c>
      <c r="F32" s="40">
        <v>2.91</v>
      </c>
      <c r="G32" s="39">
        <f t="shared" si="1"/>
        <v>47</v>
      </c>
      <c r="H32" s="39">
        <v>265</v>
      </c>
      <c r="I32" s="39">
        <f t="shared" si="2"/>
        <v>6</v>
      </c>
      <c r="J32" s="39">
        <v>282</v>
      </c>
      <c r="K32" s="39">
        <f t="shared" si="3"/>
        <v>35</v>
      </c>
      <c r="L32" s="39">
        <f t="shared" si="4"/>
        <v>103</v>
      </c>
      <c r="M32" s="41">
        <v>26</v>
      </c>
      <c r="N32" s="39">
        <f t="shared" si="5"/>
        <v>30</v>
      </c>
      <c r="P32" s="83" t="s">
        <v>89</v>
      </c>
      <c r="Q32" s="36" t="s">
        <v>212</v>
      </c>
    </row>
    <row r="33" spans="1:17" x14ac:dyDescent="0.2">
      <c r="A33" s="42" t="s">
        <v>87</v>
      </c>
      <c r="B33" s="43" t="s">
        <v>47</v>
      </c>
      <c r="C33" s="39">
        <v>1400</v>
      </c>
      <c r="D33" s="39">
        <v>55</v>
      </c>
      <c r="E33" s="39">
        <f t="shared" si="0"/>
        <v>16</v>
      </c>
      <c r="F33" s="40">
        <v>3.34</v>
      </c>
      <c r="G33" s="39">
        <f t="shared" si="1"/>
        <v>36</v>
      </c>
      <c r="H33" s="39">
        <v>90</v>
      </c>
      <c r="I33" s="39">
        <f t="shared" si="2"/>
        <v>29</v>
      </c>
      <c r="J33" s="39">
        <v>539</v>
      </c>
      <c r="K33" s="39">
        <f t="shared" si="3"/>
        <v>22</v>
      </c>
      <c r="L33" s="39">
        <f t="shared" si="4"/>
        <v>103</v>
      </c>
      <c r="M33" s="41">
        <v>29</v>
      </c>
      <c r="N33" s="39">
        <f t="shared" si="5"/>
        <v>30</v>
      </c>
      <c r="P33" s="42" t="s">
        <v>22</v>
      </c>
      <c r="Q33" s="36" t="s">
        <v>213</v>
      </c>
    </row>
    <row r="34" spans="1:17" x14ac:dyDescent="0.2">
      <c r="A34" s="42" t="s">
        <v>84</v>
      </c>
      <c r="B34" s="43" t="s">
        <v>46</v>
      </c>
      <c r="C34" s="39">
        <v>1150</v>
      </c>
      <c r="D34" s="39">
        <v>77</v>
      </c>
      <c r="E34" s="39">
        <f t="shared" si="0"/>
        <v>3</v>
      </c>
      <c r="F34" s="40">
        <v>2.33</v>
      </c>
      <c r="G34" s="39">
        <f t="shared" si="1"/>
        <v>51</v>
      </c>
      <c r="H34" s="39">
        <v>121</v>
      </c>
      <c r="I34" s="39">
        <f t="shared" si="2"/>
        <v>19</v>
      </c>
      <c r="J34" s="39">
        <v>301</v>
      </c>
      <c r="K34" s="39">
        <f t="shared" si="3"/>
        <v>31</v>
      </c>
      <c r="L34" s="39">
        <f t="shared" si="4"/>
        <v>104</v>
      </c>
      <c r="M34" s="41">
        <v>26</v>
      </c>
      <c r="N34" s="39">
        <f t="shared" si="5"/>
        <v>32</v>
      </c>
      <c r="P34" s="42" t="s">
        <v>9</v>
      </c>
      <c r="Q34" s="36" t="s">
        <v>214</v>
      </c>
    </row>
    <row r="35" spans="1:17" x14ac:dyDescent="0.2">
      <c r="A35" s="42" t="s">
        <v>99</v>
      </c>
      <c r="B35" s="43" t="s">
        <v>78</v>
      </c>
      <c r="C35" s="39">
        <v>1184</v>
      </c>
      <c r="D35" s="39">
        <v>66</v>
      </c>
      <c r="E35" s="39">
        <f t="shared" ref="E35:E55" si="6">RANK(D35,D$3:D$55)</f>
        <v>9</v>
      </c>
      <c r="F35" s="40">
        <v>1.98</v>
      </c>
      <c r="G35" s="39">
        <f t="shared" ref="G35:G55" si="7">RANK(ROUND(F35,2),F$3:F$55)</f>
        <v>52</v>
      </c>
      <c r="H35" s="39">
        <v>113</v>
      </c>
      <c r="I35" s="39">
        <f t="shared" ref="I35:I55" si="8">RANK(H35,H$3:H$55)</f>
        <v>22</v>
      </c>
      <c r="J35" s="39">
        <v>302</v>
      </c>
      <c r="K35" s="39">
        <f t="shared" ref="K35:K55" si="9">RANK(J35,J$3:J$55)</f>
        <v>30</v>
      </c>
      <c r="L35" s="39">
        <f t="shared" ref="L35:L55" si="10">E35+G35+I35+K35</f>
        <v>113</v>
      </c>
      <c r="M35" s="41">
        <v>30</v>
      </c>
      <c r="N35" s="39">
        <f t="shared" ref="N35:N55" si="11">RANK(L35,L$3:L$55,1)</f>
        <v>33</v>
      </c>
      <c r="P35" s="80" t="s">
        <v>81</v>
      </c>
      <c r="Q35" s="36" t="s">
        <v>215</v>
      </c>
    </row>
    <row r="36" spans="1:17" ht="15" x14ac:dyDescent="0.2">
      <c r="A36" s="69" t="s">
        <v>263</v>
      </c>
      <c r="B36" s="70" t="s">
        <v>241</v>
      </c>
      <c r="C36" s="71">
        <v>2638</v>
      </c>
      <c r="D36" s="71">
        <v>39</v>
      </c>
      <c r="E36" s="71">
        <f t="shared" si="6"/>
        <v>30</v>
      </c>
      <c r="F36" s="72">
        <v>3.92</v>
      </c>
      <c r="G36" s="71">
        <f t="shared" si="7"/>
        <v>12</v>
      </c>
      <c r="H36" s="71">
        <v>68</v>
      </c>
      <c r="I36" s="71">
        <f t="shared" si="8"/>
        <v>35</v>
      </c>
      <c r="J36" s="71">
        <v>207</v>
      </c>
      <c r="K36" s="71">
        <f t="shared" si="9"/>
        <v>39</v>
      </c>
      <c r="L36" s="71">
        <f t="shared" si="10"/>
        <v>116</v>
      </c>
      <c r="M36" s="71" t="s">
        <v>265</v>
      </c>
      <c r="N36" s="71">
        <f t="shared" si="11"/>
        <v>34</v>
      </c>
      <c r="P36" s="82" t="s">
        <v>90</v>
      </c>
      <c r="Q36" s="36" t="s">
        <v>216</v>
      </c>
    </row>
    <row r="37" spans="1:17" x14ac:dyDescent="0.2">
      <c r="A37" s="42" t="s">
        <v>93</v>
      </c>
      <c r="B37" s="43" t="s">
        <v>72</v>
      </c>
      <c r="C37" s="39">
        <v>2332</v>
      </c>
      <c r="D37" s="39">
        <v>15</v>
      </c>
      <c r="E37" s="39">
        <f t="shared" si="6"/>
        <v>47</v>
      </c>
      <c r="F37" s="40">
        <v>3.61</v>
      </c>
      <c r="G37" s="39">
        <f t="shared" si="7"/>
        <v>23</v>
      </c>
      <c r="H37" s="39">
        <v>48</v>
      </c>
      <c r="I37" s="39">
        <f t="shared" si="8"/>
        <v>42</v>
      </c>
      <c r="J37" s="39">
        <v>987</v>
      </c>
      <c r="K37" s="39">
        <f t="shared" si="9"/>
        <v>11</v>
      </c>
      <c r="L37" s="39">
        <f t="shared" si="10"/>
        <v>123</v>
      </c>
      <c r="M37" s="41">
        <v>32</v>
      </c>
      <c r="N37" s="39">
        <f t="shared" si="11"/>
        <v>35</v>
      </c>
      <c r="P37" s="74" t="s">
        <v>16</v>
      </c>
      <c r="Q37" s="81" t="s">
        <v>217</v>
      </c>
    </row>
    <row r="38" spans="1:17" ht="14.25" customHeight="1" x14ac:dyDescent="0.2">
      <c r="A38" s="42" t="s">
        <v>88</v>
      </c>
      <c r="B38" s="43" t="s">
        <v>62</v>
      </c>
      <c r="C38" s="39">
        <v>2300</v>
      </c>
      <c r="D38" s="39">
        <v>37</v>
      </c>
      <c r="E38" s="39">
        <f t="shared" si="6"/>
        <v>32</v>
      </c>
      <c r="F38" s="40">
        <v>3.65</v>
      </c>
      <c r="G38" s="39">
        <f t="shared" si="7"/>
        <v>20</v>
      </c>
      <c r="H38" s="39">
        <v>18</v>
      </c>
      <c r="I38" s="39">
        <f t="shared" si="8"/>
        <v>48</v>
      </c>
      <c r="J38" s="39">
        <v>481</v>
      </c>
      <c r="K38" s="39">
        <f t="shared" si="9"/>
        <v>24</v>
      </c>
      <c r="L38" s="39">
        <f t="shared" si="10"/>
        <v>124</v>
      </c>
      <c r="M38" s="41">
        <v>31</v>
      </c>
      <c r="N38" s="39">
        <f t="shared" si="11"/>
        <v>36</v>
      </c>
      <c r="P38" s="80" t="s">
        <v>91</v>
      </c>
      <c r="Q38" s="36" t="s">
        <v>218</v>
      </c>
    </row>
    <row r="39" spans="1:17" ht="12.75" customHeight="1" x14ac:dyDescent="0.2">
      <c r="A39" s="42" t="s">
        <v>92</v>
      </c>
      <c r="B39" s="43" t="s">
        <v>71</v>
      </c>
      <c r="C39" s="39">
        <v>1353</v>
      </c>
      <c r="D39" s="39">
        <v>11</v>
      </c>
      <c r="E39" s="39">
        <f t="shared" si="6"/>
        <v>53</v>
      </c>
      <c r="F39" s="40">
        <v>3.44</v>
      </c>
      <c r="G39" s="39">
        <f t="shared" si="7"/>
        <v>34</v>
      </c>
      <c r="H39" s="39">
        <v>48</v>
      </c>
      <c r="I39" s="39">
        <f t="shared" si="8"/>
        <v>42</v>
      </c>
      <c r="J39" s="39">
        <v>5400</v>
      </c>
      <c r="K39" s="39">
        <f t="shared" si="9"/>
        <v>1</v>
      </c>
      <c r="L39" s="39">
        <f t="shared" si="10"/>
        <v>130</v>
      </c>
      <c r="M39" s="41">
        <v>33</v>
      </c>
      <c r="N39" s="39">
        <f t="shared" si="11"/>
        <v>37</v>
      </c>
      <c r="P39" s="42" t="s">
        <v>12</v>
      </c>
      <c r="Q39" s="36" t="s">
        <v>219</v>
      </c>
    </row>
    <row r="40" spans="1:17" ht="15" x14ac:dyDescent="0.2">
      <c r="A40" s="69" t="s">
        <v>264</v>
      </c>
      <c r="B40" s="70" t="s">
        <v>243</v>
      </c>
      <c r="C40" s="71">
        <v>148</v>
      </c>
      <c r="D40" s="71">
        <v>40</v>
      </c>
      <c r="E40" s="71">
        <f t="shared" si="6"/>
        <v>27</v>
      </c>
      <c r="F40" s="72">
        <v>2.38</v>
      </c>
      <c r="G40" s="71">
        <f t="shared" si="7"/>
        <v>50</v>
      </c>
      <c r="H40" s="71">
        <v>49</v>
      </c>
      <c r="I40" s="71">
        <f t="shared" si="8"/>
        <v>41</v>
      </c>
      <c r="J40" s="71">
        <v>943</v>
      </c>
      <c r="K40" s="71">
        <f t="shared" si="9"/>
        <v>13</v>
      </c>
      <c r="L40" s="71">
        <f t="shared" si="10"/>
        <v>131</v>
      </c>
      <c r="M40" s="71" t="s">
        <v>265</v>
      </c>
      <c r="N40" s="71">
        <f t="shared" si="11"/>
        <v>38</v>
      </c>
      <c r="P40" s="42" t="s">
        <v>50</v>
      </c>
      <c r="Q40" s="36" t="s">
        <v>220</v>
      </c>
    </row>
    <row r="41" spans="1:17" x14ac:dyDescent="0.2">
      <c r="A41" s="74" t="s">
        <v>89</v>
      </c>
      <c r="B41" s="75" t="s">
        <v>60</v>
      </c>
      <c r="C41" s="76">
        <v>1276</v>
      </c>
      <c r="D41" s="76">
        <v>35</v>
      </c>
      <c r="E41" s="76">
        <f t="shared" si="6"/>
        <v>33</v>
      </c>
      <c r="F41" s="77">
        <v>2.87</v>
      </c>
      <c r="G41" s="76">
        <f t="shared" si="7"/>
        <v>48</v>
      </c>
      <c r="H41" s="76">
        <v>228</v>
      </c>
      <c r="I41" s="76">
        <f t="shared" si="8"/>
        <v>10</v>
      </c>
      <c r="J41" s="76">
        <v>174</v>
      </c>
      <c r="K41" s="76">
        <f t="shared" si="9"/>
        <v>41</v>
      </c>
      <c r="L41" s="76">
        <f t="shared" si="10"/>
        <v>132</v>
      </c>
      <c r="M41" s="78">
        <v>34</v>
      </c>
      <c r="N41" s="76">
        <f t="shared" si="11"/>
        <v>39</v>
      </c>
      <c r="P41" s="42" t="s">
        <v>14</v>
      </c>
      <c r="Q41" s="36" t="s">
        <v>221</v>
      </c>
    </row>
    <row r="42" spans="1:17" x14ac:dyDescent="0.2">
      <c r="A42" s="42" t="s">
        <v>9</v>
      </c>
      <c r="B42" s="43" t="s">
        <v>58</v>
      </c>
      <c r="C42" s="39">
        <v>878</v>
      </c>
      <c r="D42" s="39">
        <v>31</v>
      </c>
      <c r="E42" s="39">
        <f t="shared" si="6"/>
        <v>39</v>
      </c>
      <c r="F42" s="40">
        <v>3.48</v>
      </c>
      <c r="G42" s="39">
        <f t="shared" si="7"/>
        <v>30</v>
      </c>
      <c r="H42" s="39">
        <v>93.98</v>
      </c>
      <c r="I42" s="39">
        <f t="shared" si="8"/>
        <v>26</v>
      </c>
      <c r="J42" s="39">
        <v>235</v>
      </c>
      <c r="K42" s="39">
        <f t="shared" si="9"/>
        <v>37</v>
      </c>
      <c r="L42" s="39">
        <f t="shared" si="10"/>
        <v>132</v>
      </c>
      <c r="M42" s="41">
        <v>36</v>
      </c>
      <c r="N42" s="39">
        <f t="shared" si="11"/>
        <v>39</v>
      </c>
      <c r="P42" s="79" t="s">
        <v>92</v>
      </c>
      <c r="Q42" s="36" t="s">
        <v>222</v>
      </c>
    </row>
    <row r="43" spans="1:17" ht="12.75" customHeight="1" x14ac:dyDescent="0.2">
      <c r="A43" s="42" t="s">
        <v>22</v>
      </c>
      <c r="B43" s="43" t="s">
        <v>23</v>
      </c>
      <c r="C43" s="39">
        <v>4775</v>
      </c>
      <c r="D43" s="39">
        <v>40</v>
      </c>
      <c r="E43" s="39">
        <f t="shared" si="6"/>
        <v>27</v>
      </c>
      <c r="F43" s="40">
        <v>4.0599999999999996</v>
      </c>
      <c r="G43" s="39">
        <f t="shared" si="7"/>
        <v>5</v>
      </c>
      <c r="H43" s="39">
        <v>0</v>
      </c>
      <c r="I43" s="39">
        <f t="shared" si="8"/>
        <v>50</v>
      </c>
      <c r="J43" s="39">
        <v>69</v>
      </c>
      <c r="K43" s="39">
        <f t="shared" si="9"/>
        <v>51</v>
      </c>
      <c r="L43" s="39">
        <f t="shared" si="10"/>
        <v>133</v>
      </c>
      <c r="M43" s="41">
        <v>35</v>
      </c>
      <c r="N43" s="39">
        <f t="shared" si="11"/>
        <v>41</v>
      </c>
      <c r="P43" s="79" t="s">
        <v>93</v>
      </c>
      <c r="Q43" s="36" t="s">
        <v>223</v>
      </c>
    </row>
    <row r="44" spans="1:17" ht="25.5" x14ac:dyDescent="0.2">
      <c r="A44" s="42" t="s">
        <v>81</v>
      </c>
      <c r="B44" s="43" t="s">
        <v>43</v>
      </c>
      <c r="C44" s="39">
        <v>1817</v>
      </c>
      <c r="D44" s="39">
        <v>28</v>
      </c>
      <c r="E44" s="39">
        <f t="shared" si="6"/>
        <v>40</v>
      </c>
      <c r="F44" s="40">
        <v>3.56</v>
      </c>
      <c r="G44" s="39">
        <f t="shared" si="7"/>
        <v>28</v>
      </c>
      <c r="H44" s="39">
        <v>118</v>
      </c>
      <c r="I44" s="39">
        <f t="shared" si="8"/>
        <v>21</v>
      </c>
      <c r="J44" s="39">
        <v>122</v>
      </c>
      <c r="K44" s="39">
        <f t="shared" si="9"/>
        <v>47</v>
      </c>
      <c r="L44" s="39">
        <f t="shared" si="10"/>
        <v>136</v>
      </c>
      <c r="M44" s="41">
        <v>37</v>
      </c>
      <c r="N44" s="39">
        <f t="shared" si="11"/>
        <v>42</v>
      </c>
      <c r="P44" s="79" t="s">
        <v>94</v>
      </c>
      <c r="Q44" s="36" t="s">
        <v>224</v>
      </c>
    </row>
    <row r="45" spans="1:17" ht="12.75" customHeight="1" x14ac:dyDescent="0.2">
      <c r="A45" s="42" t="s">
        <v>90</v>
      </c>
      <c r="B45" s="43" t="s">
        <v>49</v>
      </c>
      <c r="C45" s="39">
        <v>624</v>
      </c>
      <c r="D45" s="39">
        <v>34</v>
      </c>
      <c r="E45" s="39">
        <f t="shared" si="6"/>
        <v>35</v>
      </c>
      <c r="F45" s="40">
        <v>3.339</v>
      </c>
      <c r="G45" s="39">
        <f t="shared" si="7"/>
        <v>36</v>
      </c>
      <c r="H45" s="39">
        <v>77</v>
      </c>
      <c r="I45" s="39">
        <f t="shared" si="8"/>
        <v>32</v>
      </c>
      <c r="J45" s="39">
        <v>297</v>
      </c>
      <c r="K45" s="39">
        <f t="shared" si="9"/>
        <v>33</v>
      </c>
      <c r="L45" s="39">
        <f t="shared" si="10"/>
        <v>136</v>
      </c>
      <c r="M45" s="41">
        <v>38</v>
      </c>
      <c r="N45" s="39">
        <f t="shared" si="11"/>
        <v>42</v>
      </c>
      <c r="P45" s="79" t="s">
        <v>95</v>
      </c>
      <c r="Q45" s="36" t="s">
        <v>225</v>
      </c>
    </row>
    <row r="46" spans="1:17" ht="15" x14ac:dyDescent="0.2">
      <c r="A46" s="69" t="s">
        <v>268</v>
      </c>
      <c r="B46" s="70" t="s">
        <v>271</v>
      </c>
      <c r="C46" s="71">
        <v>1524</v>
      </c>
      <c r="D46" s="71">
        <v>15</v>
      </c>
      <c r="E46" s="71">
        <f t="shared" si="6"/>
        <v>47</v>
      </c>
      <c r="F46" s="72">
        <v>3.95</v>
      </c>
      <c r="G46" s="71">
        <f t="shared" si="7"/>
        <v>11</v>
      </c>
      <c r="H46" s="71">
        <v>69</v>
      </c>
      <c r="I46" s="71">
        <f t="shared" si="8"/>
        <v>34</v>
      </c>
      <c r="J46" s="71">
        <v>152</v>
      </c>
      <c r="K46" s="71">
        <f t="shared" si="9"/>
        <v>45</v>
      </c>
      <c r="L46" s="71">
        <f t="shared" si="10"/>
        <v>137</v>
      </c>
      <c r="M46" s="71" t="s">
        <v>265</v>
      </c>
      <c r="N46" s="71">
        <f t="shared" si="11"/>
        <v>44</v>
      </c>
      <c r="P46" s="79" t="s">
        <v>96</v>
      </c>
      <c r="Q46" s="36" t="s">
        <v>226</v>
      </c>
    </row>
    <row r="47" spans="1:17" x14ac:dyDescent="0.2">
      <c r="A47" s="42" t="s">
        <v>91</v>
      </c>
      <c r="B47" s="43" t="s">
        <v>38</v>
      </c>
      <c r="C47" s="39">
        <v>1815</v>
      </c>
      <c r="D47" s="39">
        <v>35</v>
      </c>
      <c r="E47" s="39">
        <f t="shared" si="6"/>
        <v>33</v>
      </c>
      <c r="F47" s="40">
        <v>3.34</v>
      </c>
      <c r="G47" s="39">
        <f t="shared" si="7"/>
        <v>36</v>
      </c>
      <c r="H47" s="39">
        <v>58</v>
      </c>
      <c r="I47" s="39">
        <f t="shared" si="8"/>
        <v>37</v>
      </c>
      <c r="J47" s="39">
        <v>234</v>
      </c>
      <c r="K47" s="39">
        <f t="shared" si="9"/>
        <v>38</v>
      </c>
      <c r="L47" s="39">
        <f t="shared" si="10"/>
        <v>144</v>
      </c>
      <c r="M47" s="41">
        <v>39</v>
      </c>
      <c r="N47" s="39">
        <f t="shared" si="11"/>
        <v>45</v>
      </c>
      <c r="P47" s="79" t="s">
        <v>244</v>
      </c>
      <c r="Q47" s="36" t="s">
        <v>247</v>
      </c>
    </row>
    <row r="48" spans="1:17" ht="15" x14ac:dyDescent="0.2">
      <c r="A48" s="69" t="s">
        <v>269</v>
      </c>
      <c r="B48" s="70" t="s">
        <v>255</v>
      </c>
      <c r="C48" s="71">
        <v>260</v>
      </c>
      <c r="D48" s="71">
        <v>12</v>
      </c>
      <c r="E48" s="71">
        <f t="shared" si="6"/>
        <v>49</v>
      </c>
      <c r="F48" s="72">
        <v>3.06</v>
      </c>
      <c r="G48" s="71">
        <f t="shared" si="7"/>
        <v>44</v>
      </c>
      <c r="H48" s="71">
        <v>84</v>
      </c>
      <c r="I48" s="71">
        <f t="shared" si="8"/>
        <v>30</v>
      </c>
      <c r="J48" s="71">
        <v>424</v>
      </c>
      <c r="K48" s="71">
        <f t="shared" si="9"/>
        <v>25</v>
      </c>
      <c r="L48" s="71">
        <f t="shared" si="10"/>
        <v>148</v>
      </c>
      <c r="M48" s="71" t="s">
        <v>265</v>
      </c>
      <c r="N48" s="71">
        <f t="shared" si="11"/>
        <v>46</v>
      </c>
      <c r="P48" s="79" t="s">
        <v>244</v>
      </c>
      <c r="Q48" s="36" t="s">
        <v>245</v>
      </c>
    </row>
    <row r="49" spans="1:17" ht="12.75" customHeight="1" x14ac:dyDescent="0.2">
      <c r="A49" s="42" t="s">
        <v>12</v>
      </c>
      <c r="B49" s="43" t="s">
        <v>13</v>
      </c>
      <c r="C49" s="39">
        <v>2044</v>
      </c>
      <c r="D49" s="39">
        <v>32</v>
      </c>
      <c r="E49" s="39">
        <f t="shared" si="6"/>
        <v>38</v>
      </c>
      <c r="F49" s="40">
        <v>3.83</v>
      </c>
      <c r="G49" s="39">
        <f t="shared" si="7"/>
        <v>15</v>
      </c>
      <c r="H49" s="39">
        <v>7.48</v>
      </c>
      <c r="I49" s="39">
        <f t="shared" si="8"/>
        <v>49</v>
      </c>
      <c r="J49" s="39">
        <v>74</v>
      </c>
      <c r="K49" s="39">
        <f t="shared" si="9"/>
        <v>50</v>
      </c>
      <c r="L49" s="39">
        <f t="shared" si="10"/>
        <v>152</v>
      </c>
      <c r="M49" s="41">
        <v>40</v>
      </c>
      <c r="N49" s="39">
        <f t="shared" si="11"/>
        <v>47</v>
      </c>
      <c r="P49" s="79" t="s">
        <v>249</v>
      </c>
      <c r="Q49" s="36" t="s">
        <v>252</v>
      </c>
    </row>
    <row r="50" spans="1:17" ht="12.75" customHeight="1" x14ac:dyDescent="0.2">
      <c r="A50" s="42" t="s">
        <v>97</v>
      </c>
      <c r="B50" s="44" t="s">
        <v>77</v>
      </c>
      <c r="C50" s="39">
        <v>755</v>
      </c>
      <c r="D50" s="39">
        <v>23</v>
      </c>
      <c r="E50" s="39">
        <f t="shared" si="6"/>
        <v>43</v>
      </c>
      <c r="F50" s="40">
        <v>3.45</v>
      </c>
      <c r="G50" s="39">
        <f t="shared" si="7"/>
        <v>33</v>
      </c>
      <c r="H50" s="39">
        <v>55</v>
      </c>
      <c r="I50" s="39">
        <f t="shared" si="8"/>
        <v>39</v>
      </c>
      <c r="J50" s="39">
        <v>158</v>
      </c>
      <c r="K50" s="39">
        <f t="shared" si="9"/>
        <v>43</v>
      </c>
      <c r="L50" s="39">
        <f t="shared" si="10"/>
        <v>158</v>
      </c>
      <c r="M50" s="41">
        <v>41</v>
      </c>
      <c r="N50" s="39">
        <f t="shared" si="11"/>
        <v>48</v>
      </c>
      <c r="P50" s="79" t="s">
        <v>250</v>
      </c>
      <c r="Q50" s="36" t="s">
        <v>253</v>
      </c>
    </row>
    <row r="51" spans="1:17" ht="30" x14ac:dyDescent="0.2">
      <c r="A51" s="69" t="s">
        <v>262</v>
      </c>
      <c r="B51" s="70" t="s">
        <v>240</v>
      </c>
      <c r="C51" s="71">
        <v>1328</v>
      </c>
      <c r="D51" s="71">
        <v>33</v>
      </c>
      <c r="E51" s="71">
        <f t="shared" si="6"/>
        <v>37</v>
      </c>
      <c r="F51" s="72">
        <v>3.57</v>
      </c>
      <c r="G51" s="71">
        <f t="shared" si="7"/>
        <v>26</v>
      </c>
      <c r="H51" s="71">
        <v>21</v>
      </c>
      <c r="I51" s="71">
        <f t="shared" si="8"/>
        <v>47</v>
      </c>
      <c r="J51" s="71">
        <v>86</v>
      </c>
      <c r="K51" s="71">
        <f t="shared" si="9"/>
        <v>48</v>
      </c>
      <c r="L51" s="71">
        <f t="shared" si="10"/>
        <v>158</v>
      </c>
      <c r="M51" s="71" t="s">
        <v>265</v>
      </c>
      <c r="N51" s="71">
        <f t="shared" si="11"/>
        <v>48</v>
      </c>
      <c r="P51" s="79" t="s">
        <v>251</v>
      </c>
      <c r="Q51" s="36" t="s">
        <v>254</v>
      </c>
    </row>
    <row r="52" spans="1:17" x14ac:dyDescent="0.2">
      <c r="A52" s="42" t="s">
        <v>50</v>
      </c>
      <c r="B52" s="43" t="s">
        <v>45</v>
      </c>
      <c r="C52" s="39">
        <v>1595</v>
      </c>
      <c r="D52" s="39">
        <v>12</v>
      </c>
      <c r="E52" s="39">
        <f t="shared" si="6"/>
        <v>49</v>
      </c>
      <c r="F52" s="40">
        <v>3.83</v>
      </c>
      <c r="G52" s="39">
        <f t="shared" si="7"/>
        <v>15</v>
      </c>
      <c r="H52" s="39">
        <v>0</v>
      </c>
      <c r="I52" s="39">
        <f t="shared" si="8"/>
        <v>50</v>
      </c>
      <c r="J52" s="39">
        <v>40</v>
      </c>
      <c r="K52" s="39">
        <f t="shared" si="9"/>
        <v>53</v>
      </c>
      <c r="L52" s="39">
        <f t="shared" si="10"/>
        <v>167</v>
      </c>
      <c r="M52" s="41">
        <v>42</v>
      </c>
      <c r="N52" s="39">
        <f t="shared" si="11"/>
        <v>50</v>
      </c>
      <c r="P52" s="79" t="s">
        <v>256</v>
      </c>
      <c r="Q52" s="36" t="s">
        <v>257</v>
      </c>
    </row>
    <row r="53" spans="1:17" x14ac:dyDescent="0.2">
      <c r="A53" s="42" t="s">
        <v>14</v>
      </c>
      <c r="B53" s="43" t="s">
        <v>59</v>
      </c>
      <c r="C53" s="39">
        <v>875</v>
      </c>
      <c r="D53" s="39">
        <v>28</v>
      </c>
      <c r="E53" s="39">
        <f t="shared" si="6"/>
        <v>40</v>
      </c>
      <c r="F53" s="40">
        <v>3.26</v>
      </c>
      <c r="G53" s="39">
        <f t="shared" si="7"/>
        <v>40</v>
      </c>
      <c r="H53" s="39">
        <v>0</v>
      </c>
      <c r="I53" s="39">
        <f t="shared" si="8"/>
        <v>50</v>
      </c>
      <c r="J53" s="39">
        <v>86</v>
      </c>
      <c r="K53" s="39">
        <f t="shared" si="9"/>
        <v>48</v>
      </c>
      <c r="L53" s="39">
        <f t="shared" si="10"/>
        <v>178</v>
      </c>
      <c r="M53" s="41">
        <v>43</v>
      </c>
      <c r="N53" s="39">
        <f t="shared" si="11"/>
        <v>51</v>
      </c>
      <c r="P53" s="79" t="s">
        <v>258</v>
      </c>
      <c r="Q53" s="36" t="s">
        <v>259</v>
      </c>
    </row>
    <row r="54" spans="1:17" ht="15" x14ac:dyDescent="0.2">
      <c r="A54" s="69" t="s">
        <v>270</v>
      </c>
      <c r="B54" s="70" t="s">
        <v>242</v>
      </c>
      <c r="C54" s="71">
        <v>3330</v>
      </c>
      <c r="D54" s="71">
        <v>12</v>
      </c>
      <c r="E54" s="71">
        <f t="shared" si="6"/>
        <v>49</v>
      </c>
      <c r="F54" s="72">
        <v>3.2</v>
      </c>
      <c r="G54" s="71">
        <f t="shared" si="7"/>
        <v>42</v>
      </c>
      <c r="H54" s="71">
        <v>30</v>
      </c>
      <c r="I54" s="71">
        <f t="shared" si="8"/>
        <v>46</v>
      </c>
      <c r="J54" s="71">
        <v>138</v>
      </c>
      <c r="K54" s="71">
        <f t="shared" si="9"/>
        <v>46</v>
      </c>
      <c r="L54" s="71">
        <f t="shared" si="10"/>
        <v>183</v>
      </c>
      <c r="M54" s="71" t="s">
        <v>265</v>
      </c>
      <c r="N54" s="71">
        <f t="shared" si="11"/>
        <v>52</v>
      </c>
      <c r="P54" s="79" t="s">
        <v>275</v>
      </c>
      <c r="Q54" s="36" t="s">
        <v>274</v>
      </c>
    </row>
    <row r="55" spans="1:17" x14ac:dyDescent="0.2">
      <c r="A55" s="42" t="s">
        <v>95</v>
      </c>
      <c r="B55" s="43" t="s">
        <v>74</v>
      </c>
      <c r="C55" s="39">
        <v>3602</v>
      </c>
      <c r="D55" s="39">
        <v>12</v>
      </c>
      <c r="E55" s="39">
        <f t="shared" si="6"/>
        <v>49</v>
      </c>
      <c r="F55" s="40">
        <v>3.41</v>
      </c>
      <c r="G55" s="39">
        <f t="shared" si="7"/>
        <v>35</v>
      </c>
      <c r="H55" s="39">
        <v>0</v>
      </c>
      <c r="I55" s="39">
        <f t="shared" si="8"/>
        <v>50</v>
      </c>
      <c r="J55" s="39">
        <v>64</v>
      </c>
      <c r="K55" s="39">
        <f t="shared" si="9"/>
        <v>52</v>
      </c>
      <c r="L55" s="39">
        <f t="shared" si="10"/>
        <v>186</v>
      </c>
      <c r="M55" s="41">
        <v>44</v>
      </c>
      <c r="N55" s="39">
        <f t="shared" si="11"/>
        <v>53</v>
      </c>
      <c r="P55" s="79" t="s">
        <v>260</v>
      </c>
      <c r="Q55" s="36" t="s">
        <v>261</v>
      </c>
    </row>
    <row r="56" spans="1:17" ht="12.75" customHeight="1" x14ac:dyDescent="0.2">
      <c r="A56" s="45" t="s">
        <v>154</v>
      </c>
      <c r="B56" s="73" t="s">
        <v>232</v>
      </c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P56" s="79" t="s">
        <v>97</v>
      </c>
      <c r="Q56" s="36" t="s">
        <v>227</v>
      </c>
    </row>
    <row r="57" spans="1:17" ht="14.25" customHeight="1" x14ac:dyDescent="0.2">
      <c r="A57" s="68" t="s">
        <v>234</v>
      </c>
      <c r="B57" s="68" t="s">
        <v>246</v>
      </c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P57" s="79" t="s">
        <v>98</v>
      </c>
      <c r="Q57" s="36" t="s">
        <v>228</v>
      </c>
    </row>
    <row r="58" spans="1:17" x14ac:dyDescent="0.2">
      <c r="A58" s="36" t="s">
        <v>235</v>
      </c>
      <c r="B58" s="68" t="s">
        <v>236</v>
      </c>
      <c r="P58" s="79" t="s">
        <v>99</v>
      </c>
      <c r="Q58" s="36" t="s">
        <v>229</v>
      </c>
    </row>
  </sheetData>
  <sortState ref="A3:N58">
    <sortCondition ref="N1"/>
  </sortState>
  <pageMargins left="0.75" right="0.75" top="0.38" bottom="0.43" header="0.17" footer="0.28000000000000003"/>
  <pageSetup scale="61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9"/>
  <sheetViews>
    <sheetView topLeftCell="A22" zoomScaleNormal="100" workbookViewId="0">
      <selection activeCell="J36" sqref="J36"/>
    </sheetView>
  </sheetViews>
  <sheetFormatPr defaultRowHeight="12.75" x14ac:dyDescent="0.2"/>
  <cols>
    <col min="1" max="1" width="27.140625" style="36" customWidth="1"/>
    <col min="2" max="2" width="28.42578125" style="36" customWidth="1"/>
    <col min="3" max="3" width="9.28515625" style="36" bestFit="1" customWidth="1"/>
    <col min="4" max="4" width="9.42578125" style="36" customWidth="1"/>
    <col min="5" max="5" width="6.7109375" style="36" customWidth="1"/>
    <col min="6" max="6" width="6.42578125" style="36" bestFit="1" customWidth="1"/>
    <col min="7" max="7" width="6.5703125" style="36" bestFit="1" customWidth="1"/>
    <col min="8" max="9" width="7.28515625" style="36" bestFit="1" customWidth="1"/>
    <col min="10" max="11" width="7.7109375" style="36" bestFit="1" customWidth="1"/>
    <col min="12" max="12" width="6.5703125" style="36" bestFit="1" customWidth="1"/>
    <col min="13" max="13" width="6.5703125" style="36" customWidth="1"/>
    <col min="14" max="14" width="7.7109375" style="36" bestFit="1" customWidth="1"/>
    <col min="15" max="15" width="9.140625" style="36"/>
    <col min="16" max="16" width="18.28515625" style="36" customWidth="1"/>
    <col min="17" max="17" width="16.85546875" customWidth="1"/>
    <col min="18" max="16384" width="9.140625" style="36"/>
  </cols>
  <sheetData>
    <row r="1" spans="1:17" ht="15.75" x14ac:dyDescent="0.2">
      <c r="A1" s="35" t="s">
        <v>147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7" ht="72" x14ac:dyDescent="0.2">
      <c r="A2" s="37" t="s">
        <v>0</v>
      </c>
      <c r="B2" s="37" t="s">
        <v>1</v>
      </c>
      <c r="C2" s="37" t="s">
        <v>15</v>
      </c>
      <c r="D2" s="37" t="s">
        <v>18</v>
      </c>
      <c r="E2" s="37" t="s">
        <v>34</v>
      </c>
      <c r="F2" s="37" t="s">
        <v>26</v>
      </c>
      <c r="G2" s="37" t="s">
        <v>35</v>
      </c>
      <c r="H2" s="37" t="s">
        <v>29</v>
      </c>
      <c r="I2" s="37" t="s">
        <v>31</v>
      </c>
      <c r="J2" s="37" t="s">
        <v>27</v>
      </c>
      <c r="K2" s="37" t="s">
        <v>28</v>
      </c>
      <c r="L2" s="37" t="s">
        <v>30</v>
      </c>
      <c r="M2" s="38" t="s">
        <v>231</v>
      </c>
      <c r="N2" s="37" t="s">
        <v>36</v>
      </c>
      <c r="P2" s="3" t="s">
        <v>0</v>
      </c>
      <c r="Q2" s="54" t="s">
        <v>183</v>
      </c>
    </row>
    <row r="3" spans="1:17" x14ac:dyDescent="0.2">
      <c r="A3" s="62" t="s">
        <v>148</v>
      </c>
      <c r="B3" s="63" t="s">
        <v>149</v>
      </c>
      <c r="C3" s="64">
        <v>2750</v>
      </c>
      <c r="D3" s="64">
        <v>71</v>
      </c>
      <c r="E3" s="64">
        <f t="shared" ref="E3:E46" si="0">RANK(D3,D$3:D$46)</f>
        <v>5</v>
      </c>
      <c r="F3" s="65">
        <v>3.57</v>
      </c>
      <c r="G3" s="64">
        <f t="shared" ref="G3:G46" si="1">RANK(ROUND(F3,2),F$3:F$46)</f>
        <v>23</v>
      </c>
      <c r="H3" s="64">
        <v>270</v>
      </c>
      <c r="I3" s="64">
        <f t="shared" ref="I3:I46" si="2">RANK(H3,H$3:H$46)</f>
        <v>2</v>
      </c>
      <c r="J3" s="64">
        <v>1587</v>
      </c>
      <c r="K3" s="64">
        <f t="shared" ref="K3:K46" si="3">RANK(J3,J$3:J$46)</f>
        <v>2</v>
      </c>
      <c r="L3" s="64">
        <f t="shared" ref="L3:L10" si="4">E3+G3+I3+K3</f>
        <v>32</v>
      </c>
      <c r="M3" s="64"/>
      <c r="N3" s="64">
        <f t="shared" ref="N3:N46" si="5">RANK(L3,L$3:L$46,1)</f>
        <v>1</v>
      </c>
      <c r="P3" s="1" t="s">
        <v>50</v>
      </c>
      <c r="Q3" t="s">
        <v>184</v>
      </c>
    </row>
    <row r="4" spans="1:17" ht="14.25" customHeight="1" x14ac:dyDescent="0.2">
      <c r="A4" s="62" t="s">
        <v>152</v>
      </c>
      <c r="B4" s="63" t="s">
        <v>153</v>
      </c>
      <c r="C4" s="66">
        <v>268</v>
      </c>
      <c r="D4" s="66">
        <v>87</v>
      </c>
      <c r="E4" s="66">
        <f t="shared" si="0"/>
        <v>1</v>
      </c>
      <c r="F4" s="67">
        <v>2.95</v>
      </c>
      <c r="G4" s="66">
        <f t="shared" si="1"/>
        <v>38</v>
      </c>
      <c r="H4" s="66">
        <v>633</v>
      </c>
      <c r="I4" s="66">
        <f t="shared" si="2"/>
        <v>1</v>
      </c>
      <c r="J4" s="66">
        <v>1193</v>
      </c>
      <c r="K4" s="66">
        <f t="shared" si="3"/>
        <v>6</v>
      </c>
      <c r="L4" s="66">
        <f t="shared" si="4"/>
        <v>46</v>
      </c>
      <c r="M4" s="66"/>
      <c r="N4" s="66">
        <f t="shared" si="5"/>
        <v>2</v>
      </c>
      <c r="P4" s="7" t="s">
        <v>8</v>
      </c>
      <c r="Q4" t="s">
        <v>185</v>
      </c>
    </row>
    <row r="5" spans="1:17" ht="14.25" customHeight="1" x14ac:dyDescent="0.2">
      <c r="A5" s="42" t="s">
        <v>96</v>
      </c>
      <c r="B5" s="43" t="s">
        <v>76</v>
      </c>
      <c r="C5" s="39">
        <v>340</v>
      </c>
      <c r="D5" s="39">
        <v>20</v>
      </c>
      <c r="E5" s="39">
        <f t="shared" si="0"/>
        <v>39</v>
      </c>
      <c r="F5" s="40">
        <v>4.16</v>
      </c>
      <c r="G5" s="39">
        <f t="shared" si="1"/>
        <v>3</v>
      </c>
      <c r="H5" s="39">
        <v>268</v>
      </c>
      <c r="I5" s="39">
        <f t="shared" si="2"/>
        <v>3</v>
      </c>
      <c r="J5" s="39">
        <v>1552</v>
      </c>
      <c r="K5" s="39">
        <f t="shared" si="3"/>
        <v>3</v>
      </c>
      <c r="L5" s="39">
        <f t="shared" si="4"/>
        <v>48</v>
      </c>
      <c r="M5" s="41"/>
      <c r="N5" s="39">
        <f t="shared" si="5"/>
        <v>3</v>
      </c>
      <c r="P5" s="1" t="s">
        <v>32</v>
      </c>
      <c r="Q5" t="s">
        <v>186</v>
      </c>
    </row>
    <row r="6" spans="1:17" ht="14.25" customHeight="1" x14ac:dyDescent="0.2">
      <c r="A6" s="42" t="s">
        <v>6</v>
      </c>
      <c r="B6" s="43" t="s">
        <v>2</v>
      </c>
      <c r="C6" s="39">
        <v>954</v>
      </c>
      <c r="D6" s="39">
        <v>68</v>
      </c>
      <c r="E6" s="39">
        <f t="shared" si="0"/>
        <v>7</v>
      </c>
      <c r="F6" s="40">
        <v>3.84</v>
      </c>
      <c r="G6" s="39">
        <f t="shared" si="1"/>
        <v>12</v>
      </c>
      <c r="H6" s="39">
        <v>103.09</v>
      </c>
      <c r="I6" s="39">
        <f t="shared" si="2"/>
        <v>21</v>
      </c>
      <c r="J6" s="39">
        <v>1035</v>
      </c>
      <c r="K6" s="39">
        <f t="shared" si="3"/>
        <v>8</v>
      </c>
      <c r="L6" s="39">
        <f t="shared" si="4"/>
        <v>48</v>
      </c>
      <c r="M6" s="41"/>
      <c r="N6" s="39">
        <f t="shared" si="5"/>
        <v>3</v>
      </c>
      <c r="P6" s="1" t="s">
        <v>6</v>
      </c>
      <c r="Q6" t="s">
        <v>187</v>
      </c>
    </row>
    <row r="7" spans="1:17" ht="14.25" customHeight="1" x14ac:dyDescent="0.2">
      <c r="A7" s="42" t="s">
        <v>32</v>
      </c>
      <c r="B7" s="43" t="s">
        <v>33</v>
      </c>
      <c r="C7" s="39">
        <v>450</v>
      </c>
      <c r="D7" s="39">
        <v>85</v>
      </c>
      <c r="E7" s="39">
        <f t="shared" si="0"/>
        <v>2</v>
      </c>
      <c r="F7" s="40">
        <v>3.58</v>
      </c>
      <c r="G7" s="39">
        <f t="shared" si="1"/>
        <v>22</v>
      </c>
      <c r="H7" s="39">
        <v>219.89</v>
      </c>
      <c r="I7" s="39">
        <f t="shared" si="2"/>
        <v>10</v>
      </c>
      <c r="J7" s="39">
        <v>769</v>
      </c>
      <c r="K7" s="39">
        <f t="shared" si="3"/>
        <v>15</v>
      </c>
      <c r="L7" s="39">
        <f t="shared" si="4"/>
        <v>49</v>
      </c>
      <c r="M7" s="41"/>
      <c r="N7" s="39">
        <f t="shared" si="5"/>
        <v>5</v>
      </c>
      <c r="P7" s="56" t="s">
        <v>80</v>
      </c>
      <c r="Q7" t="s">
        <v>188</v>
      </c>
    </row>
    <row r="8" spans="1:17" ht="14.25" customHeight="1" x14ac:dyDescent="0.2">
      <c r="A8" s="42" t="s">
        <v>80</v>
      </c>
      <c r="B8" s="43" t="s">
        <v>42</v>
      </c>
      <c r="C8" s="39">
        <v>1120</v>
      </c>
      <c r="D8" s="39">
        <v>51</v>
      </c>
      <c r="E8" s="39">
        <f t="shared" si="0"/>
        <v>17</v>
      </c>
      <c r="F8" s="40">
        <v>3.48</v>
      </c>
      <c r="G8" s="39">
        <f t="shared" si="1"/>
        <v>26</v>
      </c>
      <c r="H8" s="39">
        <v>178</v>
      </c>
      <c r="I8" s="39">
        <f t="shared" si="2"/>
        <v>12</v>
      </c>
      <c r="J8" s="39">
        <v>1229</v>
      </c>
      <c r="K8" s="39">
        <f t="shared" si="3"/>
        <v>5</v>
      </c>
      <c r="L8" s="39">
        <f t="shared" si="4"/>
        <v>60</v>
      </c>
      <c r="M8" s="41"/>
      <c r="N8" s="39">
        <f t="shared" si="5"/>
        <v>6</v>
      </c>
      <c r="P8" s="56" t="s">
        <v>81</v>
      </c>
      <c r="Q8" t="s">
        <v>189</v>
      </c>
    </row>
    <row r="9" spans="1:17" ht="14.25" customHeight="1" x14ac:dyDescent="0.2">
      <c r="A9" s="42" t="s">
        <v>81</v>
      </c>
      <c r="B9" s="43" t="s">
        <v>39</v>
      </c>
      <c r="C9" s="39">
        <v>1352</v>
      </c>
      <c r="D9" s="39">
        <v>42</v>
      </c>
      <c r="E9" s="39">
        <f t="shared" si="0"/>
        <v>23</v>
      </c>
      <c r="F9" s="40">
        <v>3.63</v>
      </c>
      <c r="G9" s="39">
        <f t="shared" si="1"/>
        <v>19</v>
      </c>
      <c r="H9" s="39">
        <v>260</v>
      </c>
      <c r="I9" s="39">
        <f t="shared" si="2"/>
        <v>7</v>
      </c>
      <c r="J9" s="39">
        <v>771</v>
      </c>
      <c r="K9" s="39">
        <f t="shared" si="3"/>
        <v>14</v>
      </c>
      <c r="L9" s="39">
        <f t="shared" si="4"/>
        <v>63</v>
      </c>
      <c r="M9" s="41"/>
      <c r="N9" s="39">
        <f t="shared" si="5"/>
        <v>7</v>
      </c>
      <c r="P9" s="1" t="s">
        <v>51</v>
      </c>
      <c r="Q9" t="s">
        <v>190</v>
      </c>
    </row>
    <row r="10" spans="1:17" ht="14.25" customHeight="1" x14ac:dyDescent="0.2">
      <c r="A10" s="42" t="s">
        <v>51</v>
      </c>
      <c r="B10" s="43" t="s">
        <v>52</v>
      </c>
      <c r="C10" s="39">
        <v>1289</v>
      </c>
      <c r="D10" s="39">
        <v>51</v>
      </c>
      <c r="E10" s="39">
        <f t="shared" si="0"/>
        <v>17</v>
      </c>
      <c r="F10" s="40">
        <v>3.99</v>
      </c>
      <c r="G10" s="39">
        <f t="shared" si="1"/>
        <v>8</v>
      </c>
      <c r="H10" s="39">
        <v>52.36</v>
      </c>
      <c r="I10" s="39">
        <f t="shared" si="2"/>
        <v>34</v>
      </c>
      <c r="J10" s="39">
        <v>1453</v>
      </c>
      <c r="K10" s="39">
        <f t="shared" si="3"/>
        <v>4</v>
      </c>
      <c r="L10" s="39">
        <f t="shared" si="4"/>
        <v>63</v>
      </c>
      <c r="M10" s="41"/>
      <c r="N10" s="39">
        <f t="shared" si="5"/>
        <v>7</v>
      </c>
      <c r="P10" s="1" t="s">
        <v>19</v>
      </c>
      <c r="Q10" t="s">
        <v>191</v>
      </c>
    </row>
    <row r="11" spans="1:17" ht="14.25" customHeight="1" x14ac:dyDescent="0.2">
      <c r="A11" s="42" t="s">
        <v>82</v>
      </c>
      <c r="B11" s="43" t="s">
        <v>61</v>
      </c>
      <c r="C11" s="39">
        <v>5500</v>
      </c>
      <c r="D11" s="39">
        <v>45</v>
      </c>
      <c r="E11" s="39">
        <f t="shared" si="0"/>
        <v>20</v>
      </c>
      <c r="F11" s="40">
        <v>2.46</v>
      </c>
      <c r="G11" s="39">
        <f t="shared" si="1"/>
        <v>41</v>
      </c>
      <c r="H11" s="39">
        <v>216</v>
      </c>
      <c r="I11" s="39">
        <f t="shared" si="2"/>
        <v>11</v>
      </c>
      <c r="J11" s="39">
        <v>996</v>
      </c>
      <c r="K11" s="39">
        <f t="shared" si="3"/>
        <v>9</v>
      </c>
      <c r="L11" s="39">
        <v>63</v>
      </c>
      <c r="M11" s="41"/>
      <c r="N11" s="39">
        <f t="shared" si="5"/>
        <v>7</v>
      </c>
      <c r="P11" s="57" t="s">
        <v>20</v>
      </c>
      <c r="Q11" t="s">
        <v>192</v>
      </c>
    </row>
    <row r="12" spans="1:17" ht="14.25" customHeight="1" x14ac:dyDescent="0.2">
      <c r="A12" s="42" t="s">
        <v>94</v>
      </c>
      <c r="B12" s="43" t="s">
        <v>73</v>
      </c>
      <c r="C12" s="39">
        <v>2390</v>
      </c>
      <c r="D12" s="39">
        <v>19</v>
      </c>
      <c r="E12" s="39">
        <f t="shared" si="0"/>
        <v>40</v>
      </c>
      <c r="F12" s="40">
        <v>4.01</v>
      </c>
      <c r="G12" s="39">
        <f t="shared" si="1"/>
        <v>6</v>
      </c>
      <c r="H12" s="39">
        <v>268</v>
      </c>
      <c r="I12" s="39">
        <f t="shared" si="2"/>
        <v>3</v>
      </c>
      <c r="J12" s="39">
        <v>571</v>
      </c>
      <c r="K12" s="39">
        <f t="shared" si="3"/>
        <v>18</v>
      </c>
      <c r="L12" s="39">
        <f t="shared" ref="L12:L46" si="6">E12+G12+I12+K12</f>
        <v>67</v>
      </c>
      <c r="M12" s="41"/>
      <c r="N12" s="39">
        <f t="shared" si="5"/>
        <v>10</v>
      </c>
      <c r="P12" s="58" t="s">
        <v>82</v>
      </c>
      <c r="Q12" t="s">
        <v>193</v>
      </c>
    </row>
    <row r="13" spans="1:17" ht="14.25" customHeight="1" x14ac:dyDescent="0.2">
      <c r="A13" s="42" t="s">
        <v>19</v>
      </c>
      <c r="B13" s="43" t="s">
        <v>47</v>
      </c>
      <c r="C13" s="39">
        <v>1375</v>
      </c>
      <c r="D13" s="39">
        <v>66</v>
      </c>
      <c r="E13" s="39">
        <f t="shared" si="0"/>
        <v>8</v>
      </c>
      <c r="F13" s="40">
        <v>3.66</v>
      </c>
      <c r="G13" s="39">
        <f t="shared" si="1"/>
        <v>16</v>
      </c>
      <c r="H13" s="39">
        <v>97.16</v>
      </c>
      <c r="I13" s="39">
        <f t="shared" si="2"/>
        <v>22</v>
      </c>
      <c r="J13" s="39">
        <v>392.5</v>
      </c>
      <c r="K13" s="39">
        <f t="shared" si="3"/>
        <v>22</v>
      </c>
      <c r="L13" s="39">
        <f t="shared" si="6"/>
        <v>68</v>
      </c>
      <c r="M13" s="41"/>
      <c r="N13" s="39">
        <f t="shared" si="5"/>
        <v>11</v>
      </c>
      <c r="P13" s="1" t="s">
        <v>8</v>
      </c>
      <c r="Q13" t="s">
        <v>194</v>
      </c>
    </row>
    <row r="14" spans="1:17" ht="14.25" customHeight="1" x14ac:dyDescent="0.2">
      <c r="A14" s="42" t="s">
        <v>20</v>
      </c>
      <c r="B14" s="43" t="s">
        <v>21</v>
      </c>
      <c r="C14" s="39">
        <v>480</v>
      </c>
      <c r="D14" s="39">
        <v>43</v>
      </c>
      <c r="E14" s="39">
        <f t="shared" si="0"/>
        <v>22</v>
      </c>
      <c r="F14" s="40">
        <v>3.97</v>
      </c>
      <c r="G14" s="39">
        <f t="shared" si="1"/>
        <v>10</v>
      </c>
      <c r="H14" s="39">
        <v>90.21</v>
      </c>
      <c r="I14" s="39">
        <f t="shared" si="2"/>
        <v>25</v>
      </c>
      <c r="J14" s="39">
        <v>825</v>
      </c>
      <c r="K14" s="39">
        <f t="shared" si="3"/>
        <v>13</v>
      </c>
      <c r="L14" s="39">
        <f t="shared" si="6"/>
        <v>70</v>
      </c>
      <c r="M14" s="41"/>
      <c r="N14" s="39">
        <f t="shared" si="5"/>
        <v>12</v>
      </c>
      <c r="P14" s="1" t="s">
        <v>11</v>
      </c>
      <c r="Q14" t="s">
        <v>195</v>
      </c>
    </row>
    <row r="15" spans="1:17" ht="14.25" customHeight="1" x14ac:dyDescent="0.2">
      <c r="A15" s="42" t="s">
        <v>8</v>
      </c>
      <c r="B15" s="43" t="s">
        <v>48</v>
      </c>
      <c r="C15" s="39">
        <v>1323</v>
      </c>
      <c r="D15" s="39">
        <v>45</v>
      </c>
      <c r="E15" s="39">
        <f t="shared" si="0"/>
        <v>20</v>
      </c>
      <c r="F15" s="40">
        <v>4.2300000000000004</v>
      </c>
      <c r="G15" s="39">
        <f t="shared" si="1"/>
        <v>1</v>
      </c>
      <c r="H15" s="39">
        <v>57.82</v>
      </c>
      <c r="I15" s="39">
        <f t="shared" si="2"/>
        <v>32</v>
      </c>
      <c r="J15" s="39">
        <v>525</v>
      </c>
      <c r="K15" s="39">
        <f t="shared" si="3"/>
        <v>20</v>
      </c>
      <c r="L15" s="39">
        <f t="shared" si="6"/>
        <v>73</v>
      </c>
      <c r="M15" s="41"/>
      <c r="N15" s="39">
        <f t="shared" si="5"/>
        <v>13</v>
      </c>
      <c r="P15" s="1" t="s">
        <v>10</v>
      </c>
      <c r="Q15" t="s">
        <v>196</v>
      </c>
    </row>
    <row r="16" spans="1:17" ht="14.25" customHeight="1" x14ac:dyDescent="0.2">
      <c r="A16" s="42" t="s">
        <v>98</v>
      </c>
      <c r="B16" s="43" t="s">
        <v>75</v>
      </c>
      <c r="C16" s="39">
        <v>409</v>
      </c>
      <c r="D16" s="39">
        <v>58</v>
      </c>
      <c r="E16" s="39">
        <f t="shared" si="0"/>
        <v>12</v>
      </c>
      <c r="F16" s="40">
        <v>3.61</v>
      </c>
      <c r="G16" s="39">
        <f t="shared" si="1"/>
        <v>20</v>
      </c>
      <c r="H16" s="39">
        <v>76</v>
      </c>
      <c r="I16" s="39">
        <f t="shared" si="2"/>
        <v>29</v>
      </c>
      <c r="J16" s="39">
        <v>881</v>
      </c>
      <c r="K16" s="39">
        <f t="shared" si="3"/>
        <v>12</v>
      </c>
      <c r="L16" s="39">
        <f t="shared" si="6"/>
        <v>73</v>
      </c>
      <c r="M16" s="41"/>
      <c r="N16" s="39">
        <f t="shared" si="5"/>
        <v>13</v>
      </c>
      <c r="P16" s="56" t="s">
        <v>83</v>
      </c>
      <c r="Q16" t="s">
        <v>197</v>
      </c>
    </row>
    <row r="17" spans="1:17" ht="14.25" customHeight="1" x14ac:dyDescent="0.2">
      <c r="A17" s="42" t="s">
        <v>11</v>
      </c>
      <c r="B17" s="43" t="s">
        <v>53</v>
      </c>
      <c r="C17" s="39">
        <v>1671</v>
      </c>
      <c r="D17" s="39">
        <v>66</v>
      </c>
      <c r="E17" s="39">
        <f t="shared" si="0"/>
        <v>8</v>
      </c>
      <c r="F17" s="40">
        <v>3.52</v>
      </c>
      <c r="G17" s="39">
        <f t="shared" si="1"/>
        <v>25</v>
      </c>
      <c r="H17" s="39">
        <v>130.81</v>
      </c>
      <c r="I17" s="39">
        <f t="shared" si="2"/>
        <v>15</v>
      </c>
      <c r="J17" s="39">
        <v>298</v>
      </c>
      <c r="K17" s="39">
        <f t="shared" si="3"/>
        <v>28</v>
      </c>
      <c r="L17" s="39">
        <f t="shared" si="6"/>
        <v>76</v>
      </c>
      <c r="M17" s="41"/>
      <c r="N17" s="39">
        <f t="shared" si="5"/>
        <v>15</v>
      </c>
      <c r="P17" s="1" t="s">
        <v>102</v>
      </c>
      <c r="Q17" t="s">
        <v>198</v>
      </c>
    </row>
    <row r="18" spans="1:17" ht="12.75" customHeight="1" x14ac:dyDescent="0.2">
      <c r="A18" s="42" t="s">
        <v>24</v>
      </c>
      <c r="B18" s="43" t="s">
        <v>25</v>
      </c>
      <c r="C18" s="39">
        <v>423</v>
      </c>
      <c r="D18" s="39">
        <v>38</v>
      </c>
      <c r="E18" s="39">
        <f t="shared" si="0"/>
        <v>26</v>
      </c>
      <c r="F18" s="40">
        <v>3.66</v>
      </c>
      <c r="G18" s="39">
        <f t="shared" si="1"/>
        <v>16</v>
      </c>
      <c r="H18" s="39">
        <v>81.87</v>
      </c>
      <c r="I18" s="39">
        <f t="shared" si="2"/>
        <v>27</v>
      </c>
      <c r="J18" s="39">
        <v>1191</v>
      </c>
      <c r="K18" s="39">
        <f t="shared" si="3"/>
        <v>7</v>
      </c>
      <c r="L18" s="39">
        <f t="shared" si="6"/>
        <v>76</v>
      </c>
      <c r="M18" s="41"/>
      <c r="N18" s="39">
        <f t="shared" si="5"/>
        <v>15</v>
      </c>
      <c r="P18" s="1" t="s">
        <v>24</v>
      </c>
      <c r="Q18" t="s">
        <v>199</v>
      </c>
    </row>
    <row r="19" spans="1:17" ht="14.25" customHeight="1" x14ac:dyDescent="0.2">
      <c r="A19" s="42" t="s">
        <v>10</v>
      </c>
      <c r="B19" s="43" t="s">
        <v>155</v>
      </c>
      <c r="C19" s="39">
        <v>369</v>
      </c>
      <c r="D19" s="39">
        <v>52</v>
      </c>
      <c r="E19" s="39">
        <f t="shared" si="0"/>
        <v>15</v>
      </c>
      <c r="F19" s="40">
        <v>3.74</v>
      </c>
      <c r="G19" s="39">
        <f t="shared" si="1"/>
        <v>15</v>
      </c>
      <c r="H19" s="39">
        <v>34.409999999999997</v>
      </c>
      <c r="I19" s="39">
        <f t="shared" si="2"/>
        <v>37</v>
      </c>
      <c r="J19" s="39">
        <v>986.4</v>
      </c>
      <c r="K19" s="39">
        <f t="shared" si="3"/>
        <v>11</v>
      </c>
      <c r="L19" s="39">
        <f t="shared" si="6"/>
        <v>78</v>
      </c>
      <c r="M19" s="41"/>
      <c r="N19" s="39">
        <f t="shared" si="5"/>
        <v>17</v>
      </c>
      <c r="P19" s="1" t="s">
        <v>51</v>
      </c>
      <c r="Q19" t="s">
        <v>200</v>
      </c>
    </row>
    <row r="20" spans="1:17" ht="14.25" customHeight="1" x14ac:dyDescent="0.2">
      <c r="A20" s="42" t="s">
        <v>102</v>
      </c>
      <c r="B20" s="43" t="s">
        <v>41</v>
      </c>
      <c r="C20" s="39">
        <v>1005</v>
      </c>
      <c r="D20" s="39">
        <v>52</v>
      </c>
      <c r="E20" s="39">
        <f t="shared" si="0"/>
        <v>15</v>
      </c>
      <c r="F20" s="40">
        <v>3.48</v>
      </c>
      <c r="G20" s="39">
        <f t="shared" si="1"/>
        <v>26</v>
      </c>
      <c r="H20" s="39">
        <v>120</v>
      </c>
      <c r="I20" s="39">
        <f t="shared" si="2"/>
        <v>17</v>
      </c>
      <c r="J20" s="39">
        <v>343</v>
      </c>
      <c r="K20" s="39">
        <f t="shared" si="3"/>
        <v>24</v>
      </c>
      <c r="L20" s="39">
        <f t="shared" si="6"/>
        <v>82</v>
      </c>
      <c r="M20" s="41"/>
      <c r="N20" s="39">
        <f t="shared" si="5"/>
        <v>18</v>
      </c>
      <c r="O20" s="36" t="s">
        <v>230</v>
      </c>
      <c r="P20" s="1" t="s">
        <v>17</v>
      </c>
      <c r="Q20" t="s">
        <v>201</v>
      </c>
    </row>
    <row r="21" spans="1:17" ht="14.25" customHeight="1" x14ac:dyDescent="0.2">
      <c r="A21" s="42" t="s">
        <v>51</v>
      </c>
      <c r="B21" s="43" t="s">
        <v>55</v>
      </c>
      <c r="C21" s="39">
        <v>1060</v>
      </c>
      <c r="D21" s="39">
        <v>34</v>
      </c>
      <c r="E21" s="39">
        <f t="shared" si="0"/>
        <v>30</v>
      </c>
      <c r="F21" s="40">
        <v>4.17</v>
      </c>
      <c r="G21" s="39">
        <f t="shared" si="1"/>
        <v>2</v>
      </c>
      <c r="H21" s="39">
        <v>106.65</v>
      </c>
      <c r="I21" s="39">
        <f t="shared" si="2"/>
        <v>20</v>
      </c>
      <c r="J21" s="39">
        <v>240</v>
      </c>
      <c r="K21" s="39">
        <f t="shared" si="3"/>
        <v>31</v>
      </c>
      <c r="L21" s="39">
        <f t="shared" si="6"/>
        <v>83</v>
      </c>
      <c r="M21" s="41"/>
      <c r="N21" s="39">
        <f t="shared" si="5"/>
        <v>19</v>
      </c>
      <c r="P21" s="1" t="s">
        <v>69</v>
      </c>
      <c r="Q21" t="s">
        <v>202</v>
      </c>
    </row>
    <row r="22" spans="1:17" ht="14.25" customHeight="1" x14ac:dyDescent="0.2">
      <c r="A22" s="42" t="s">
        <v>83</v>
      </c>
      <c r="B22" s="43" t="s">
        <v>56</v>
      </c>
      <c r="C22" s="39">
        <v>830</v>
      </c>
      <c r="D22" s="39">
        <v>69</v>
      </c>
      <c r="E22" s="39">
        <f t="shared" si="0"/>
        <v>6</v>
      </c>
      <c r="F22" s="40">
        <v>3.3</v>
      </c>
      <c r="G22" s="39">
        <f t="shared" si="1"/>
        <v>35</v>
      </c>
      <c r="H22" s="39">
        <v>240</v>
      </c>
      <c r="I22" s="39">
        <f t="shared" si="2"/>
        <v>8</v>
      </c>
      <c r="J22" s="39">
        <v>202</v>
      </c>
      <c r="K22" s="39">
        <f t="shared" si="3"/>
        <v>34</v>
      </c>
      <c r="L22" s="39">
        <f t="shared" si="6"/>
        <v>83</v>
      </c>
      <c r="M22" s="41"/>
      <c r="N22" s="39">
        <f t="shared" si="5"/>
        <v>19</v>
      </c>
      <c r="P22" s="58" t="s">
        <v>84</v>
      </c>
      <c r="Q22" t="s">
        <v>201</v>
      </c>
    </row>
    <row r="23" spans="1:17" ht="14.25" customHeight="1" x14ac:dyDescent="0.2">
      <c r="A23" s="42" t="s">
        <v>69</v>
      </c>
      <c r="B23" s="43" t="s">
        <v>47</v>
      </c>
      <c r="C23" s="39">
        <v>1390</v>
      </c>
      <c r="D23" s="39">
        <v>60</v>
      </c>
      <c r="E23" s="39">
        <f t="shared" si="0"/>
        <v>11</v>
      </c>
      <c r="F23" s="40">
        <v>3.25</v>
      </c>
      <c r="G23" s="39">
        <f t="shared" si="1"/>
        <v>37</v>
      </c>
      <c r="H23" s="39">
        <v>131</v>
      </c>
      <c r="I23" s="39">
        <f t="shared" si="2"/>
        <v>14</v>
      </c>
      <c r="J23" s="39">
        <v>360</v>
      </c>
      <c r="K23" s="39">
        <f t="shared" si="3"/>
        <v>23</v>
      </c>
      <c r="L23" s="39">
        <f t="shared" si="6"/>
        <v>85</v>
      </c>
      <c r="M23" s="41"/>
      <c r="N23" s="39">
        <f t="shared" si="5"/>
        <v>21</v>
      </c>
      <c r="P23" s="1" t="s">
        <v>10</v>
      </c>
      <c r="Q23" t="s">
        <v>203</v>
      </c>
    </row>
    <row r="24" spans="1:17" ht="12.75" customHeight="1" x14ac:dyDescent="0.2">
      <c r="A24" s="42" t="s">
        <v>17</v>
      </c>
      <c r="B24" s="43" t="s">
        <v>40</v>
      </c>
      <c r="C24" s="39">
        <v>529</v>
      </c>
      <c r="D24" s="39">
        <v>75</v>
      </c>
      <c r="E24" s="39">
        <f t="shared" si="0"/>
        <v>4</v>
      </c>
      <c r="F24" s="40">
        <v>1.5</v>
      </c>
      <c r="G24" s="39">
        <f t="shared" si="1"/>
        <v>44</v>
      </c>
      <c r="H24" s="39">
        <v>145.74</v>
      </c>
      <c r="I24" s="39">
        <f t="shared" si="2"/>
        <v>13</v>
      </c>
      <c r="J24" s="39">
        <v>327.60000000000002</v>
      </c>
      <c r="K24" s="39">
        <f t="shared" si="3"/>
        <v>25</v>
      </c>
      <c r="L24" s="39">
        <f t="shared" si="6"/>
        <v>86</v>
      </c>
      <c r="M24" s="41"/>
      <c r="N24" s="39">
        <f t="shared" si="5"/>
        <v>22</v>
      </c>
      <c r="P24" s="1" t="s">
        <v>7</v>
      </c>
      <c r="Q24" t="s">
        <v>204</v>
      </c>
    </row>
    <row r="25" spans="1:17" ht="25.5" x14ac:dyDescent="0.2">
      <c r="A25" s="42" t="s">
        <v>10</v>
      </c>
      <c r="B25" s="43" t="s">
        <v>5</v>
      </c>
      <c r="C25" s="39">
        <v>1064</v>
      </c>
      <c r="D25" s="39">
        <v>42</v>
      </c>
      <c r="E25" s="39">
        <f t="shared" si="0"/>
        <v>23</v>
      </c>
      <c r="F25" s="40">
        <v>3.99</v>
      </c>
      <c r="G25" s="39">
        <f t="shared" si="1"/>
        <v>8</v>
      </c>
      <c r="H25" s="39">
        <v>34.020000000000003</v>
      </c>
      <c r="I25" s="39">
        <f t="shared" si="2"/>
        <v>38</v>
      </c>
      <c r="J25" s="39">
        <v>679</v>
      </c>
      <c r="K25" s="39">
        <f t="shared" si="3"/>
        <v>17</v>
      </c>
      <c r="L25" s="39">
        <f t="shared" si="6"/>
        <v>86</v>
      </c>
      <c r="M25" s="41"/>
      <c r="N25" s="39">
        <f t="shared" si="5"/>
        <v>22</v>
      </c>
      <c r="P25" s="1" t="s">
        <v>85</v>
      </c>
      <c r="Q25" t="s">
        <v>205</v>
      </c>
    </row>
    <row r="26" spans="1:17" ht="14.25" customHeight="1" x14ac:dyDescent="0.2">
      <c r="A26" s="42" t="s">
        <v>79</v>
      </c>
      <c r="B26" s="43" t="s">
        <v>37</v>
      </c>
      <c r="C26" s="39">
        <v>3198</v>
      </c>
      <c r="D26" s="39">
        <v>25</v>
      </c>
      <c r="E26" s="39">
        <f t="shared" si="0"/>
        <v>36</v>
      </c>
      <c r="F26" s="40">
        <v>4.07</v>
      </c>
      <c r="G26" s="39">
        <f t="shared" si="1"/>
        <v>4</v>
      </c>
      <c r="H26" s="39">
        <v>61</v>
      </c>
      <c r="I26" s="39">
        <f t="shared" si="2"/>
        <v>30</v>
      </c>
      <c r="J26" s="39">
        <v>716</v>
      </c>
      <c r="K26" s="39">
        <f t="shared" si="3"/>
        <v>16</v>
      </c>
      <c r="L26" s="39">
        <f t="shared" si="6"/>
        <v>86</v>
      </c>
      <c r="M26" s="41"/>
      <c r="N26" s="39">
        <f t="shared" si="5"/>
        <v>22</v>
      </c>
      <c r="P26" s="1" t="s">
        <v>86</v>
      </c>
      <c r="Q26" t="s">
        <v>206</v>
      </c>
    </row>
    <row r="27" spans="1:17" ht="14.25" customHeight="1" x14ac:dyDescent="0.2">
      <c r="A27" s="42" t="s">
        <v>7</v>
      </c>
      <c r="B27" s="43" t="s">
        <v>3</v>
      </c>
      <c r="C27" s="39">
        <v>2622</v>
      </c>
      <c r="D27" s="39">
        <v>46</v>
      </c>
      <c r="E27" s="39">
        <f t="shared" si="0"/>
        <v>19</v>
      </c>
      <c r="F27" s="40">
        <v>4.01</v>
      </c>
      <c r="G27" s="39">
        <f t="shared" si="1"/>
        <v>6</v>
      </c>
      <c r="H27" s="39">
        <v>92.53</v>
      </c>
      <c r="I27" s="39">
        <f t="shared" si="2"/>
        <v>24</v>
      </c>
      <c r="J27" s="39">
        <v>156</v>
      </c>
      <c r="K27" s="39">
        <f t="shared" si="3"/>
        <v>38</v>
      </c>
      <c r="L27" s="39">
        <f t="shared" si="6"/>
        <v>87</v>
      </c>
      <c r="M27" s="41"/>
      <c r="N27" s="39">
        <f t="shared" si="5"/>
        <v>25</v>
      </c>
      <c r="P27" s="56" t="s">
        <v>79</v>
      </c>
      <c r="Q27" t="s">
        <v>207</v>
      </c>
    </row>
    <row r="28" spans="1:17" ht="14.25" customHeight="1" x14ac:dyDescent="0.2">
      <c r="A28" s="42" t="s">
        <v>86</v>
      </c>
      <c r="B28" s="43" t="s">
        <v>64</v>
      </c>
      <c r="C28" s="39">
        <v>1010</v>
      </c>
      <c r="D28" s="39">
        <v>22</v>
      </c>
      <c r="E28" s="39">
        <f t="shared" si="0"/>
        <v>38</v>
      </c>
      <c r="F28" s="40">
        <v>3.92</v>
      </c>
      <c r="G28" s="39">
        <f t="shared" si="1"/>
        <v>11</v>
      </c>
      <c r="H28" s="39">
        <v>268</v>
      </c>
      <c r="I28" s="39">
        <f t="shared" si="2"/>
        <v>3</v>
      </c>
      <c r="J28" s="39">
        <v>172</v>
      </c>
      <c r="K28" s="39">
        <f t="shared" si="3"/>
        <v>36</v>
      </c>
      <c r="L28" s="39">
        <f t="shared" si="6"/>
        <v>88</v>
      </c>
      <c r="M28" s="41"/>
      <c r="N28" s="39">
        <f t="shared" si="5"/>
        <v>26</v>
      </c>
      <c r="P28" s="1" t="s">
        <v>87</v>
      </c>
      <c r="Q28" t="s">
        <v>208</v>
      </c>
    </row>
    <row r="29" spans="1:17" ht="14.25" customHeight="1" x14ac:dyDescent="0.2">
      <c r="A29" s="42" t="s">
        <v>84</v>
      </c>
      <c r="B29" s="43" t="s">
        <v>46</v>
      </c>
      <c r="C29" s="39">
        <v>1150</v>
      </c>
      <c r="D29" s="39">
        <v>77</v>
      </c>
      <c r="E29" s="39">
        <f t="shared" si="0"/>
        <v>3</v>
      </c>
      <c r="F29" s="40">
        <v>2.33</v>
      </c>
      <c r="G29" s="39">
        <f t="shared" si="1"/>
        <v>42</v>
      </c>
      <c r="H29" s="39">
        <v>121</v>
      </c>
      <c r="I29" s="39">
        <f t="shared" si="2"/>
        <v>16</v>
      </c>
      <c r="J29" s="39">
        <v>301</v>
      </c>
      <c r="K29" s="39">
        <f t="shared" si="3"/>
        <v>27</v>
      </c>
      <c r="L29" s="39">
        <f t="shared" si="6"/>
        <v>88</v>
      </c>
      <c r="M29" s="41"/>
      <c r="N29" s="39">
        <f t="shared" si="5"/>
        <v>26</v>
      </c>
      <c r="P29" s="7" t="s">
        <v>70</v>
      </c>
      <c r="Q29" t="s">
        <v>209</v>
      </c>
    </row>
    <row r="30" spans="1:17" ht="14.25" customHeight="1" x14ac:dyDescent="0.2">
      <c r="A30" s="62" t="s">
        <v>150</v>
      </c>
      <c r="B30" s="63" t="s">
        <v>151</v>
      </c>
      <c r="C30" s="64">
        <v>1890</v>
      </c>
      <c r="D30" s="64">
        <v>56</v>
      </c>
      <c r="E30" s="64">
        <f t="shared" si="0"/>
        <v>13</v>
      </c>
      <c r="F30" s="65">
        <v>2.91</v>
      </c>
      <c r="G30" s="64">
        <f t="shared" si="1"/>
        <v>39</v>
      </c>
      <c r="H30" s="64">
        <v>265</v>
      </c>
      <c r="I30" s="64">
        <f t="shared" si="2"/>
        <v>6</v>
      </c>
      <c r="J30" s="64">
        <v>282</v>
      </c>
      <c r="K30" s="64">
        <f t="shared" si="3"/>
        <v>30</v>
      </c>
      <c r="L30" s="64">
        <f t="shared" si="6"/>
        <v>88</v>
      </c>
      <c r="M30" s="64"/>
      <c r="N30" s="64">
        <f t="shared" si="5"/>
        <v>26</v>
      </c>
      <c r="P30" s="7" t="s">
        <v>67</v>
      </c>
      <c r="Q30" t="s">
        <v>210</v>
      </c>
    </row>
    <row r="31" spans="1:17" ht="14.25" customHeight="1" x14ac:dyDescent="0.2">
      <c r="A31" s="42" t="s">
        <v>87</v>
      </c>
      <c r="B31" s="43" t="s">
        <v>47</v>
      </c>
      <c r="C31" s="39">
        <v>1400</v>
      </c>
      <c r="D31" s="39">
        <v>55</v>
      </c>
      <c r="E31" s="39">
        <f t="shared" si="0"/>
        <v>14</v>
      </c>
      <c r="F31" s="40">
        <v>3.34</v>
      </c>
      <c r="G31" s="39">
        <f t="shared" si="1"/>
        <v>32</v>
      </c>
      <c r="H31" s="39">
        <v>90</v>
      </c>
      <c r="I31" s="39">
        <f t="shared" si="2"/>
        <v>26</v>
      </c>
      <c r="J31" s="39">
        <v>539</v>
      </c>
      <c r="K31" s="39">
        <f t="shared" si="3"/>
        <v>19</v>
      </c>
      <c r="L31" s="39">
        <f t="shared" si="6"/>
        <v>91</v>
      </c>
      <c r="M31" s="41"/>
      <c r="N31" s="39">
        <f t="shared" si="5"/>
        <v>29</v>
      </c>
      <c r="P31" s="1" t="s">
        <v>88</v>
      </c>
      <c r="Q31" t="s">
        <v>211</v>
      </c>
    </row>
    <row r="32" spans="1:17" ht="14.25" customHeight="1" x14ac:dyDescent="0.2">
      <c r="A32" s="42" t="s">
        <v>99</v>
      </c>
      <c r="B32" s="43" t="s">
        <v>78</v>
      </c>
      <c r="C32" s="39">
        <v>1184</v>
      </c>
      <c r="D32" s="39">
        <v>66</v>
      </c>
      <c r="E32" s="39">
        <f t="shared" si="0"/>
        <v>8</v>
      </c>
      <c r="F32" s="40">
        <v>1.98</v>
      </c>
      <c r="G32" s="39">
        <f t="shared" si="1"/>
        <v>43</v>
      </c>
      <c r="H32" s="39">
        <v>113</v>
      </c>
      <c r="I32" s="39">
        <f t="shared" si="2"/>
        <v>19</v>
      </c>
      <c r="J32" s="39">
        <v>302</v>
      </c>
      <c r="K32" s="39">
        <f t="shared" si="3"/>
        <v>26</v>
      </c>
      <c r="L32" s="39">
        <f t="shared" si="6"/>
        <v>96</v>
      </c>
      <c r="M32" s="41"/>
      <c r="N32" s="39">
        <f t="shared" si="5"/>
        <v>30</v>
      </c>
      <c r="P32" s="58" t="s">
        <v>89</v>
      </c>
      <c r="Q32" t="s">
        <v>212</v>
      </c>
    </row>
    <row r="33" spans="1:17" x14ac:dyDescent="0.2">
      <c r="A33" s="42" t="s">
        <v>88</v>
      </c>
      <c r="B33" s="43" t="s">
        <v>62</v>
      </c>
      <c r="C33" s="39">
        <v>2300</v>
      </c>
      <c r="D33" s="39">
        <v>37</v>
      </c>
      <c r="E33" s="39">
        <f t="shared" si="0"/>
        <v>27</v>
      </c>
      <c r="F33" s="40">
        <v>3.65</v>
      </c>
      <c r="G33" s="39">
        <f t="shared" si="1"/>
        <v>18</v>
      </c>
      <c r="H33" s="39">
        <v>18</v>
      </c>
      <c r="I33" s="39">
        <f t="shared" si="2"/>
        <v>39</v>
      </c>
      <c r="J33" s="39">
        <v>481</v>
      </c>
      <c r="K33" s="39">
        <f t="shared" si="3"/>
        <v>21</v>
      </c>
      <c r="L33" s="39">
        <f t="shared" si="6"/>
        <v>105</v>
      </c>
      <c r="M33" s="41"/>
      <c r="N33" s="39">
        <f t="shared" si="5"/>
        <v>31</v>
      </c>
      <c r="P33" s="1" t="s">
        <v>22</v>
      </c>
      <c r="Q33" t="s">
        <v>213</v>
      </c>
    </row>
    <row r="34" spans="1:17" x14ac:dyDescent="0.2">
      <c r="A34" s="42" t="s">
        <v>93</v>
      </c>
      <c r="B34" s="43" t="s">
        <v>72</v>
      </c>
      <c r="C34" s="39">
        <v>2332</v>
      </c>
      <c r="D34" s="39">
        <v>15</v>
      </c>
      <c r="E34" s="39">
        <f t="shared" si="0"/>
        <v>41</v>
      </c>
      <c r="F34" s="40">
        <v>3.61</v>
      </c>
      <c r="G34" s="39">
        <f t="shared" si="1"/>
        <v>20</v>
      </c>
      <c r="H34" s="39">
        <v>48</v>
      </c>
      <c r="I34" s="39">
        <f t="shared" si="2"/>
        <v>35</v>
      </c>
      <c r="J34" s="39">
        <v>987</v>
      </c>
      <c r="K34" s="39">
        <f t="shared" si="3"/>
        <v>10</v>
      </c>
      <c r="L34" s="39">
        <f t="shared" si="6"/>
        <v>106</v>
      </c>
      <c r="M34" s="41"/>
      <c r="N34" s="39">
        <f t="shared" si="5"/>
        <v>32</v>
      </c>
      <c r="P34" s="1" t="s">
        <v>9</v>
      </c>
      <c r="Q34" t="s">
        <v>214</v>
      </c>
    </row>
    <row r="35" spans="1:17" x14ac:dyDescent="0.2">
      <c r="A35" s="42" t="s">
        <v>92</v>
      </c>
      <c r="B35" s="43" t="s">
        <v>71</v>
      </c>
      <c r="C35" s="39">
        <v>1353</v>
      </c>
      <c r="D35" s="39">
        <v>11</v>
      </c>
      <c r="E35" s="39">
        <f t="shared" si="0"/>
        <v>44</v>
      </c>
      <c r="F35" s="40">
        <v>3.44</v>
      </c>
      <c r="G35" s="39">
        <f t="shared" si="1"/>
        <v>30</v>
      </c>
      <c r="H35" s="39">
        <v>48</v>
      </c>
      <c r="I35" s="39">
        <f t="shared" si="2"/>
        <v>35</v>
      </c>
      <c r="J35" s="39">
        <v>5400</v>
      </c>
      <c r="K35" s="39">
        <f t="shared" si="3"/>
        <v>1</v>
      </c>
      <c r="L35" s="39">
        <f t="shared" si="6"/>
        <v>110</v>
      </c>
      <c r="M35" s="41"/>
      <c r="N35" s="39">
        <f t="shared" si="5"/>
        <v>33</v>
      </c>
      <c r="P35" s="56" t="s">
        <v>81</v>
      </c>
      <c r="Q35" t="s">
        <v>215</v>
      </c>
    </row>
    <row r="36" spans="1:17" x14ac:dyDescent="0.2">
      <c r="A36" s="42" t="s">
        <v>89</v>
      </c>
      <c r="B36" s="43" t="s">
        <v>60</v>
      </c>
      <c r="C36" s="39">
        <v>1276</v>
      </c>
      <c r="D36" s="39">
        <v>35</v>
      </c>
      <c r="E36" s="39">
        <f t="shared" si="0"/>
        <v>28</v>
      </c>
      <c r="F36" s="40">
        <v>2.87</v>
      </c>
      <c r="G36" s="39">
        <f t="shared" si="1"/>
        <v>40</v>
      </c>
      <c r="H36" s="39">
        <v>228</v>
      </c>
      <c r="I36" s="39">
        <f t="shared" si="2"/>
        <v>9</v>
      </c>
      <c r="J36" s="39">
        <v>174</v>
      </c>
      <c r="K36" s="39">
        <f t="shared" si="3"/>
        <v>35</v>
      </c>
      <c r="L36" s="39">
        <f t="shared" si="6"/>
        <v>112</v>
      </c>
      <c r="M36" s="41"/>
      <c r="N36" s="39">
        <f t="shared" si="5"/>
        <v>34</v>
      </c>
      <c r="P36" s="59" t="s">
        <v>90</v>
      </c>
      <c r="Q36" t="s">
        <v>216</v>
      </c>
    </row>
    <row r="37" spans="1:17" x14ac:dyDescent="0.2">
      <c r="A37" s="42" t="s">
        <v>22</v>
      </c>
      <c r="B37" s="43" t="s">
        <v>23</v>
      </c>
      <c r="C37" s="39">
        <v>4775</v>
      </c>
      <c r="D37" s="39">
        <v>40</v>
      </c>
      <c r="E37" s="39">
        <f t="shared" si="0"/>
        <v>25</v>
      </c>
      <c r="F37" s="40">
        <v>4.0599999999999996</v>
      </c>
      <c r="G37" s="39">
        <f t="shared" si="1"/>
        <v>5</v>
      </c>
      <c r="H37" s="39">
        <v>0</v>
      </c>
      <c r="I37" s="39">
        <f t="shared" si="2"/>
        <v>41</v>
      </c>
      <c r="J37" s="39">
        <v>69</v>
      </c>
      <c r="K37" s="39">
        <f t="shared" si="3"/>
        <v>42</v>
      </c>
      <c r="L37" s="39">
        <f t="shared" si="6"/>
        <v>113</v>
      </c>
      <c r="M37" s="41"/>
      <c r="N37" s="39">
        <f t="shared" si="5"/>
        <v>35</v>
      </c>
      <c r="P37" s="7" t="s">
        <v>16</v>
      </c>
      <c r="Q37" s="55" t="s">
        <v>217</v>
      </c>
    </row>
    <row r="38" spans="1:17" ht="14.25" customHeight="1" x14ac:dyDescent="0.2">
      <c r="A38" s="42" t="s">
        <v>9</v>
      </c>
      <c r="B38" s="43" t="s">
        <v>58</v>
      </c>
      <c r="C38" s="39">
        <v>878</v>
      </c>
      <c r="D38" s="39">
        <v>31</v>
      </c>
      <c r="E38" s="39">
        <f t="shared" si="0"/>
        <v>33</v>
      </c>
      <c r="F38" s="40">
        <v>3.48</v>
      </c>
      <c r="G38" s="39">
        <f t="shared" si="1"/>
        <v>26</v>
      </c>
      <c r="H38" s="39">
        <v>93.98</v>
      </c>
      <c r="I38" s="39">
        <f t="shared" si="2"/>
        <v>23</v>
      </c>
      <c r="J38" s="39">
        <v>235</v>
      </c>
      <c r="K38" s="39">
        <f t="shared" si="3"/>
        <v>32</v>
      </c>
      <c r="L38" s="39">
        <f t="shared" si="6"/>
        <v>114</v>
      </c>
      <c r="M38" s="41"/>
      <c r="N38" s="39">
        <f t="shared" si="5"/>
        <v>36</v>
      </c>
      <c r="P38" s="56" t="s">
        <v>91</v>
      </c>
      <c r="Q38" t="s">
        <v>218</v>
      </c>
    </row>
    <row r="39" spans="1:17" ht="12.75" customHeight="1" x14ac:dyDescent="0.2">
      <c r="A39" s="42" t="s">
        <v>81</v>
      </c>
      <c r="B39" s="43" t="s">
        <v>43</v>
      </c>
      <c r="C39" s="39">
        <v>1817</v>
      </c>
      <c r="D39" s="39">
        <v>28</v>
      </c>
      <c r="E39" s="39">
        <f t="shared" si="0"/>
        <v>34</v>
      </c>
      <c r="F39" s="40">
        <v>3.56</v>
      </c>
      <c r="G39" s="39">
        <f t="shared" si="1"/>
        <v>24</v>
      </c>
      <c r="H39" s="39">
        <v>118</v>
      </c>
      <c r="I39" s="39">
        <f t="shared" si="2"/>
        <v>18</v>
      </c>
      <c r="J39" s="39">
        <v>122</v>
      </c>
      <c r="K39" s="39">
        <f t="shared" si="3"/>
        <v>39</v>
      </c>
      <c r="L39" s="39">
        <f t="shared" si="6"/>
        <v>115</v>
      </c>
      <c r="M39" s="41"/>
      <c r="N39" s="39">
        <f t="shared" si="5"/>
        <v>37</v>
      </c>
      <c r="P39" s="1" t="s">
        <v>12</v>
      </c>
      <c r="Q39" t="s">
        <v>219</v>
      </c>
    </row>
    <row r="40" spans="1:17" x14ac:dyDescent="0.2">
      <c r="A40" s="42" t="s">
        <v>90</v>
      </c>
      <c r="B40" s="43" t="s">
        <v>49</v>
      </c>
      <c r="C40" s="39">
        <v>624</v>
      </c>
      <c r="D40" s="39">
        <v>34</v>
      </c>
      <c r="E40" s="39">
        <f t="shared" si="0"/>
        <v>30</v>
      </c>
      <c r="F40" s="40">
        <v>3.339</v>
      </c>
      <c r="G40" s="39">
        <f t="shared" si="1"/>
        <v>32</v>
      </c>
      <c r="H40" s="39">
        <v>77</v>
      </c>
      <c r="I40" s="39">
        <f t="shared" si="2"/>
        <v>28</v>
      </c>
      <c r="J40" s="39">
        <v>297</v>
      </c>
      <c r="K40" s="39">
        <f t="shared" si="3"/>
        <v>29</v>
      </c>
      <c r="L40" s="39">
        <f t="shared" si="6"/>
        <v>119</v>
      </c>
      <c r="M40" s="41"/>
      <c r="N40" s="39">
        <f t="shared" si="5"/>
        <v>38</v>
      </c>
      <c r="P40" s="1" t="s">
        <v>50</v>
      </c>
      <c r="Q40" t="s">
        <v>220</v>
      </c>
    </row>
    <row r="41" spans="1:17" x14ac:dyDescent="0.2">
      <c r="A41" s="42" t="s">
        <v>91</v>
      </c>
      <c r="B41" s="43" t="s">
        <v>38</v>
      </c>
      <c r="C41" s="39">
        <v>1815</v>
      </c>
      <c r="D41" s="39">
        <v>35</v>
      </c>
      <c r="E41" s="39">
        <f t="shared" si="0"/>
        <v>28</v>
      </c>
      <c r="F41" s="40">
        <v>3.34</v>
      </c>
      <c r="G41" s="39">
        <f t="shared" si="1"/>
        <v>32</v>
      </c>
      <c r="H41" s="39">
        <v>58</v>
      </c>
      <c r="I41" s="39">
        <f t="shared" si="2"/>
        <v>31</v>
      </c>
      <c r="J41" s="39">
        <v>234</v>
      </c>
      <c r="K41" s="39">
        <f t="shared" si="3"/>
        <v>33</v>
      </c>
      <c r="L41" s="39">
        <f t="shared" si="6"/>
        <v>124</v>
      </c>
      <c r="M41" s="41"/>
      <c r="N41" s="39">
        <f t="shared" si="5"/>
        <v>39</v>
      </c>
      <c r="P41" s="1" t="s">
        <v>14</v>
      </c>
      <c r="Q41" t="s">
        <v>221</v>
      </c>
    </row>
    <row r="42" spans="1:17" x14ac:dyDescent="0.2">
      <c r="A42" s="42" t="s">
        <v>12</v>
      </c>
      <c r="B42" s="43" t="s">
        <v>13</v>
      </c>
      <c r="C42" s="39">
        <v>2044</v>
      </c>
      <c r="D42" s="39">
        <v>32</v>
      </c>
      <c r="E42" s="39">
        <f t="shared" si="0"/>
        <v>32</v>
      </c>
      <c r="F42" s="40">
        <v>3.83</v>
      </c>
      <c r="G42" s="39">
        <f t="shared" si="1"/>
        <v>13</v>
      </c>
      <c r="H42" s="39">
        <v>7.48</v>
      </c>
      <c r="I42" s="39">
        <f t="shared" si="2"/>
        <v>40</v>
      </c>
      <c r="J42" s="39">
        <v>74</v>
      </c>
      <c r="K42" s="39">
        <f t="shared" si="3"/>
        <v>41</v>
      </c>
      <c r="L42" s="39">
        <f t="shared" si="6"/>
        <v>126</v>
      </c>
      <c r="M42" s="41"/>
      <c r="N42" s="39">
        <f t="shared" si="5"/>
        <v>40</v>
      </c>
      <c r="P42" s="60" t="s">
        <v>92</v>
      </c>
      <c r="Q42" t="s">
        <v>222</v>
      </c>
    </row>
    <row r="43" spans="1:17" ht="12.75" customHeight="1" x14ac:dyDescent="0.2">
      <c r="A43" s="42" t="s">
        <v>97</v>
      </c>
      <c r="B43" s="44" t="s">
        <v>77</v>
      </c>
      <c r="C43" s="39">
        <v>755</v>
      </c>
      <c r="D43" s="39">
        <v>23</v>
      </c>
      <c r="E43" s="39">
        <f t="shared" si="0"/>
        <v>37</v>
      </c>
      <c r="F43" s="40">
        <v>3.45</v>
      </c>
      <c r="G43" s="39">
        <f t="shared" si="1"/>
        <v>29</v>
      </c>
      <c r="H43" s="39">
        <v>55</v>
      </c>
      <c r="I43" s="39">
        <f t="shared" si="2"/>
        <v>33</v>
      </c>
      <c r="J43" s="39">
        <v>158</v>
      </c>
      <c r="K43" s="39">
        <f t="shared" si="3"/>
        <v>37</v>
      </c>
      <c r="L43" s="39">
        <f t="shared" si="6"/>
        <v>136</v>
      </c>
      <c r="M43" s="41"/>
      <c r="N43" s="39">
        <f t="shared" si="5"/>
        <v>41</v>
      </c>
      <c r="P43" s="60" t="s">
        <v>93</v>
      </c>
      <c r="Q43" t="s">
        <v>223</v>
      </c>
    </row>
    <row r="44" spans="1:17" x14ac:dyDescent="0.2">
      <c r="A44" s="42" t="s">
        <v>50</v>
      </c>
      <c r="B44" s="43" t="s">
        <v>45</v>
      </c>
      <c r="C44" s="39">
        <v>1595</v>
      </c>
      <c r="D44" s="39">
        <v>12</v>
      </c>
      <c r="E44" s="39">
        <f t="shared" si="0"/>
        <v>42</v>
      </c>
      <c r="F44" s="40">
        <v>3.83</v>
      </c>
      <c r="G44" s="39">
        <f t="shared" si="1"/>
        <v>13</v>
      </c>
      <c r="H44" s="39">
        <v>0</v>
      </c>
      <c r="I44" s="39">
        <f t="shared" si="2"/>
        <v>41</v>
      </c>
      <c r="J44" s="39">
        <v>40</v>
      </c>
      <c r="K44" s="39">
        <f t="shared" si="3"/>
        <v>44</v>
      </c>
      <c r="L44" s="39">
        <f t="shared" si="6"/>
        <v>140</v>
      </c>
      <c r="M44" s="41"/>
      <c r="N44" s="39">
        <f t="shared" si="5"/>
        <v>42</v>
      </c>
      <c r="P44" s="60" t="s">
        <v>94</v>
      </c>
      <c r="Q44" t="s">
        <v>224</v>
      </c>
    </row>
    <row r="45" spans="1:17" x14ac:dyDescent="0.2">
      <c r="A45" s="42" t="s">
        <v>14</v>
      </c>
      <c r="B45" s="43" t="s">
        <v>59</v>
      </c>
      <c r="C45" s="39">
        <v>875</v>
      </c>
      <c r="D45" s="39">
        <v>28</v>
      </c>
      <c r="E45" s="39">
        <f t="shared" si="0"/>
        <v>34</v>
      </c>
      <c r="F45" s="40">
        <v>3.26</v>
      </c>
      <c r="G45" s="39">
        <f t="shared" si="1"/>
        <v>36</v>
      </c>
      <c r="H45" s="39">
        <v>0</v>
      </c>
      <c r="I45" s="39">
        <f t="shared" si="2"/>
        <v>41</v>
      </c>
      <c r="J45" s="39">
        <v>86</v>
      </c>
      <c r="K45" s="39">
        <f t="shared" si="3"/>
        <v>40</v>
      </c>
      <c r="L45" s="39">
        <f t="shared" si="6"/>
        <v>151</v>
      </c>
      <c r="M45" s="41"/>
      <c r="N45" s="39">
        <f t="shared" si="5"/>
        <v>43</v>
      </c>
      <c r="P45" s="60" t="s">
        <v>95</v>
      </c>
      <c r="Q45" t="s">
        <v>225</v>
      </c>
    </row>
    <row r="46" spans="1:17" x14ac:dyDescent="0.2">
      <c r="A46" s="42" t="s">
        <v>95</v>
      </c>
      <c r="B46" s="43" t="s">
        <v>74</v>
      </c>
      <c r="C46" s="39">
        <v>3602</v>
      </c>
      <c r="D46" s="39">
        <v>12</v>
      </c>
      <c r="E46" s="39">
        <f t="shared" si="0"/>
        <v>42</v>
      </c>
      <c r="F46" s="40">
        <v>3.41</v>
      </c>
      <c r="G46" s="39">
        <f t="shared" si="1"/>
        <v>31</v>
      </c>
      <c r="H46" s="39">
        <v>0</v>
      </c>
      <c r="I46" s="39">
        <f t="shared" si="2"/>
        <v>41</v>
      </c>
      <c r="J46" s="39">
        <v>64</v>
      </c>
      <c r="K46" s="39">
        <f t="shared" si="3"/>
        <v>43</v>
      </c>
      <c r="L46" s="39">
        <f t="shared" si="6"/>
        <v>157</v>
      </c>
      <c r="M46" s="41"/>
      <c r="N46" s="39">
        <f t="shared" si="5"/>
        <v>44</v>
      </c>
      <c r="P46" s="60" t="s">
        <v>96</v>
      </c>
      <c r="Q46" t="s">
        <v>226</v>
      </c>
    </row>
    <row r="47" spans="1:17" ht="12.75" customHeight="1" x14ac:dyDescent="0.2">
      <c r="A47" s="45" t="s">
        <v>154</v>
      </c>
      <c r="B47" s="228" t="s">
        <v>232</v>
      </c>
      <c r="C47" s="228"/>
      <c r="D47" s="228"/>
      <c r="E47" s="228"/>
      <c r="F47" s="228"/>
      <c r="G47" s="228"/>
      <c r="H47" s="228"/>
      <c r="I47" s="228"/>
      <c r="J47" s="228"/>
      <c r="K47" s="228"/>
      <c r="L47" s="228"/>
      <c r="M47" s="228"/>
      <c r="N47" s="228"/>
      <c r="P47" s="60" t="s">
        <v>97</v>
      </c>
      <c r="Q47" t="s">
        <v>227</v>
      </c>
    </row>
    <row r="48" spans="1:17" ht="14.25" customHeight="1" x14ac:dyDescent="0.2">
      <c r="A48" s="61" t="s">
        <v>234</v>
      </c>
      <c r="B48" s="229" t="s">
        <v>233</v>
      </c>
      <c r="C48" s="229"/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P48" s="60" t="s">
        <v>98</v>
      </c>
      <c r="Q48" t="s">
        <v>228</v>
      </c>
    </row>
    <row r="49" spans="1:17" x14ac:dyDescent="0.2">
      <c r="A49" s="36" t="s">
        <v>235</v>
      </c>
      <c r="B49" s="36" t="s">
        <v>236</v>
      </c>
      <c r="P49" s="60" t="s">
        <v>99</v>
      </c>
      <c r="Q49" t="s">
        <v>229</v>
      </c>
    </row>
  </sheetData>
  <mergeCells count="2">
    <mergeCell ref="B47:N47"/>
    <mergeCell ref="B48:N48"/>
  </mergeCells>
  <pageMargins left="0.75" right="0.75" top="0.38" bottom="0.43" header="0.17" footer="0.28000000000000003"/>
  <pageSetup scale="7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2020 Final</vt:lpstr>
      <vt:lpstr>2020 Draft</vt:lpstr>
      <vt:lpstr>2019 Final</vt:lpstr>
      <vt:lpstr>2019 Draft</vt:lpstr>
      <vt:lpstr>2018 Final </vt:lpstr>
      <vt:lpstr>2018 Draft </vt:lpstr>
      <vt:lpstr>2016 Project Overview Report </vt:lpstr>
      <vt:lpstr>2017 Draft  </vt:lpstr>
      <vt:lpstr>2016 Final Draft </vt:lpstr>
      <vt:lpstr>2015 Final Draft</vt:lpstr>
      <vt:lpstr>2014 Status Report</vt:lpstr>
      <vt:lpstr>'2014 Status Report'!Print_Area</vt:lpstr>
      <vt:lpstr>'2015 Final Draft'!Print_Area</vt:lpstr>
      <vt:lpstr>'2016 Final Draft '!Print_Area</vt:lpstr>
      <vt:lpstr>'2016 Project Overview Report '!Print_Area</vt:lpstr>
      <vt:lpstr>'2017 Draft  '!Print_Area</vt:lpstr>
      <vt:lpstr>'2018 Draft '!Print_Area</vt:lpstr>
      <vt:lpstr>'2018 Final '!Print_Area</vt:lpstr>
      <vt:lpstr>'2019 Draft'!Print_Area</vt:lpstr>
      <vt:lpstr>'2019 Final'!Print_Area</vt:lpstr>
    </vt:vector>
  </TitlesOfParts>
  <Company>City of Bloomington Indiana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templateuser</dc:creator>
  <cp:lastModifiedBy>Templateuser</cp:lastModifiedBy>
  <cp:lastPrinted>2019-11-12T16:46:08Z</cp:lastPrinted>
  <dcterms:created xsi:type="dcterms:W3CDTF">2008-08-26T15:16:09Z</dcterms:created>
  <dcterms:modified xsi:type="dcterms:W3CDTF">2019-11-12T16:58:00Z</dcterms:modified>
</cp:coreProperties>
</file>