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Sheet1!$A$1:$F$25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BC62D74494F143C38DD25C3278757764" descr="微信图片_202412241513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2950" y="2428875"/>
          <a:ext cx="10067290" cy="7575550"/>
        </a:xfrm>
        <a:prstGeom prst="rect">
          <a:avLst/>
        </a:prstGeom>
      </xdr:spPr>
    </xdr:pic>
  </etc:cellImage>
  <etc:cellImage>
    <xdr:pic>
      <xdr:nvPicPr>
        <xdr:cNvPr id="92" name="ID_C3F306DE6F5A43AE87C1FF638ACCD92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074670" y="39620190"/>
          <a:ext cx="654050" cy="8972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4" name="ID_63D020BF17C341F4B79E5BF0C42CE8B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 rot="16200000">
          <a:off x="3050540" y="38583870"/>
          <a:ext cx="807085" cy="10775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3" name="ID_96481A0274AE44DCB6795427293A276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rot="16200000">
          <a:off x="3174365" y="37528500"/>
          <a:ext cx="714375" cy="96139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8" name="ID_DEB12BBBBD1040169C72F764BFCABE82" descr="200支纸棒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9270" y="36594415"/>
          <a:ext cx="92329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77" name="ID_BFE4521AB0CF4C4B99AC1633F9A71F3B" descr="100支纸棒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89580" y="35578415"/>
          <a:ext cx="920115" cy="916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76" name="ID_1C8D3BE70D524A60BCD92DF8496DA91C" descr="50支亚马逊英文棉签1000px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7045" y="34601150"/>
          <a:ext cx="823595" cy="8216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74" name="ID_87842BE69C11432E8E03CD0F3AF58B90" descr=" "/>
        <xdr:cNvPicPr/>
      </xdr:nvPicPr>
      <xdr:blipFill>
        <a:blip r:embed="rId8"/>
        <a:srcRect/>
        <a:stretch>
          <a:fillRect/>
        </a:stretch>
      </xdr:blipFill>
      <xdr:spPr>
        <a:xfrm>
          <a:off x="2975610" y="33576895"/>
          <a:ext cx="653415" cy="94043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90" name="ID_811DACA1323B4EC59A05EBDE38999AC1"/>
        <xdr:cNvPicPr>
          <a:picLocks noChangeAspect="1"/>
        </xdr:cNvPicPr>
      </xdr:nvPicPr>
      <xdr:blipFill>
        <a:blip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63240" y="32421195"/>
          <a:ext cx="907415" cy="1215390"/>
        </a:xfrm>
        <a:prstGeom prst="rect">
          <a:avLst/>
        </a:prstGeom>
      </xdr:spPr>
    </xdr:pic>
  </etc:cellImage>
  <etc:cellImage>
    <xdr:pic>
      <xdr:nvPicPr>
        <xdr:cNvPr id="89" name="ID_C1E8D2ECB5B74A58A3B5A71E0937892E"/>
        <xdr:cNvPicPr>
          <a:picLocks noChangeAspect="1"/>
        </xdr:cNvPicPr>
      </xdr:nvPicPr>
      <xdr:blipFill>
        <a:blip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30855" y="31580455"/>
          <a:ext cx="942975" cy="941070"/>
        </a:xfrm>
        <a:prstGeom prst="rect">
          <a:avLst/>
        </a:prstGeom>
      </xdr:spPr>
    </xdr:pic>
  </etc:cellImage>
  <etc:cellImage>
    <xdr:pic>
      <xdr:nvPicPr>
        <xdr:cNvPr id="82" name="ID_59501CD5828042CBBDEE4E403716863E" descr="14"/>
        <xdr:cNvPicPr>
          <a:picLocks noChangeAspect="1" noChangeArrowheads="1"/>
        </xdr:cNvPicPr>
      </xdr:nvPicPr>
      <xdr:blipFill>
        <a:blip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32125" y="30570170"/>
          <a:ext cx="939165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84" name="ID_CC1A8AB549D343F6B4E32581AC773A65" descr="13"/>
        <xdr:cNvPicPr>
          <a:picLocks noChangeAspect="1" noChangeArrowheads="1"/>
        </xdr:cNvPicPr>
      </xdr:nvPicPr>
      <xdr:blipFill>
        <a:blip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71800" y="29631640"/>
          <a:ext cx="918210" cy="913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70" name="ID_807A6CF9CA0B4932AB93311BF3A754CE" descr=" "/>
        <xdr:cNvPicPr/>
      </xdr:nvPicPr>
      <xdr:blipFill>
        <a:blip r:embed="rId13"/>
        <a:srcRect/>
        <a:stretch>
          <a:fillRect/>
        </a:stretch>
      </xdr:blipFill>
      <xdr:spPr>
        <a:xfrm>
          <a:off x="2830195" y="28560395"/>
          <a:ext cx="1168400" cy="9283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1" name="ID_880DCA5F00A14F7B84030406466A3807" descr=" "/>
        <xdr:cNvPicPr/>
      </xdr:nvPicPr>
      <xdr:blipFill>
        <a:blip r:embed="rId14"/>
        <a:srcRect/>
        <a:stretch>
          <a:fillRect/>
        </a:stretch>
      </xdr:blipFill>
      <xdr:spPr>
        <a:xfrm>
          <a:off x="2738755" y="27649170"/>
          <a:ext cx="1146810" cy="85915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79" name="ID_A0F9ACB6602C48ABB52CC5CB58EF6A1E" descr="100粒英文棉球1000px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979420" y="25548590"/>
          <a:ext cx="923290" cy="922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81" name="ID_EE5F7A2A1C9F4221A957F2CEA68CE150" descr="9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38475" y="24534495"/>
          <a:ext cx="93980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60" name="ID_20BF9074B6D14DDAB360E0CF0C8A5A2C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27375" y="19625945"/>
          <a:ext cx="583565" cy="8775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0" name="ID_E414858093514E80A03AFA189AEC3175" descr="blue clip cap hair net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059430" y="18516600"/>
          <a:ext cx="948055" cy="952500"/>
        </a:xfrm>
        <a:prstGeom prst="rect">
          <a:avLst/>
        </a:prstGeom>
      </xdr:spPr>
    </xdr:pic>
  </etc:cellImage>
  <etc:cellImage>
    <xdr:pic>
      <xdr:nvPicPr>
        <xdr:cNvPr id="49" name="ID_FF5218FD37CB4EB1B8BE89DD1E211851" descr="微信图片_2024122415131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049905" y="17629505"/>
          <a:ext cx="1027430" cy="771525"/>
        </a:xfrm>
        <a:prstGeom prst="rect">
          <a:avLst/>
        </a:prstGeom>
      </xdr:spPr>
    </xdr:pic>
  </etc:cellImage>
  <etc:cellImage>
    <xdr:pic>
      <xdr:nvPicPr>
        <xdr:cNvPr id="48" name="ID_7DABBB401E114855A98667BF3AD8F476" descr="微信图片_2024122415130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967990" y="16536670"/>
          <a:ext cx="1097280" cy="891540"/>
        </a:xfrm>
        <a:prstGeom prst="rect">
          <a:avLst/>
        </a:prstGeom>
      </xdr:spPr>
    </xdr:pic>
  </etc:cellImage>
  <etc:cellImage>
    <xdr:pic>
      <xdr:nvPicPr>
        <xdr:cNvPr id="96" name="ID_C416B4DC5499463599D71D879789B18A" descr="001709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985135" y="14522450"/>
          <a:ext cx="1142365" cy="828040"/>
        </a:xfrm>
        <a:prstGeom prst="rect">
          <a:avLst/>
        </a:prstGeom>
      </xdr:spPr>
    </xdr:pic>
  </etc:cellImage>
  <etc:cellImage>
    <xdr:pic>
      <xdr:nvPicPr>
        <xdr:cNvPr id="47" name="ID_6C319E63544C4630BFA80BE67D879E14" descr="001708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037840" y="13315315"/>
          <a:ext cx="1000125" cy="667385"/>
        </a:xfrm>
        <a:prstGeom prst="rect">
          <a:avLst/>
        </a:prstGeom>
      </xdr:spPr>
    </xdr:pic>
  </etc:cellImage>
  <etc:cellImage>
    <xdr:pic>
      <xdr:nvPicPr>
        <xdr:cNvPr id="97" name="ID_F7DD9A7DA8BA427BB940EBC27BC093C5" descr="PP+PE surgical gown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3089910" y="11579860"/>
          <a:ext cx="904240" cy="790575"/>
        </a:xfrm>
        <a:prstGeom prst="rect">
          <a:avLst/>
        </a:prstGeom>
      </xdr:spPr>
    </xdr:pic>
  </etc:cellImage>
  <etc:cellImage>
    <xdr:pic>
      <xdr:nvPicPr>
        <xdr:cNvPr id="64" name="ID_FEC01453553B4DA796F9AD54874EF161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910205" y="716915"/>
          <a:ext cx="1118235" cy="14954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3" name="ID_281DA09FFBB6425791F4BDBC88E5714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086735" y="2482215"/>
          <a:ext cx="742950" cy="99187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1" name="ID_7BF4E3A3608142D49FEE028E5C37F229" descr="0016905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946400" y="4017645"/>
          <a:ext cx="1113790" cy="790575"/>
        </a:xfrm>
        <a:prstGeom prst="rect">
          <a:avLst/>
        </a:prstGeom>
      </xdr:spPr>
    </xdr:pic>
  </etc:cellImage>
  <etc:cellImage>
    <xdr:pic>
      <xdr:nvPicPr>
        <xdr:cNvPr id="52" name="ID_A67FD864C0D74CC2AA7C28CE908CBEAA" descr="0016871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980055" y="5473065"/>
          <a:ext cx="1045210" cy="762635"/>
        </a:xfrm>
        <a:prstGeom prst="rect">
          <a:avLst/>
        </a:prstGeom>
      </xdr:spPr>
    </xdr:pic>
  </etc:cellImage>
  <etc:cellImage>
    <xdr:pic>
      <xdr:nvPicPr>
        <xdr:cNvPr id="53" name="ID_F5FFACEE7E334D628054C6A11B397D69" descr="0016897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887980" y="6626860"/>
          <a:ext cx="1114425" cy="790575"/>
        </a:xfrm>
        <a:prstGeom prst="rect">
          <a:avLst/>
        </a:prstGeom>
      </xdr:spPr>
    </xdr:pic>
  </etc:cellImage>
  <etc:cellImage>
    <xdr:pic>
      <xdr:nvPicPr>
        <xdr:cNvPr id="2" name="ID_1F2197B82DDA45FFB6A9FE9CB7F305B5" descr=" "/>
        <xdr:cNvPicPr/>
      </xdr:nvPicPr>
      <xdr:blipFill>
        <a:blip r:embed="rId29"/>
        <a:srcRect/>
        <a:stretch>
          <a:fillRect/>
        </a:stretch>
      </xdr:blipFill>
      <xdr:spPr>
        <a:xfrm>
          <a:off x="2903855" y="7514590"/>
          <a:ext cx="862330" cy="87757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56" name="ID_4746443A61DB40D9A2F24BDEA3F6E8A0"/>
        <xdr:cNvPicPr>
          <a:picLocks noChangeAspect="1"/>
        </xdr:cNvPicPr>
      </xdr:nvPicPr>
      <xdr:blipFill>
        <a:blip r:embed="rId30" r:link="rId31"/>
        <a:stretch>
          <a:fillRect/>
        </a:stretch>
      </xdr:blipFill>
      <xdr:spPr>
        <a:xfrm>
          <a:off x="2868930" y="9128125"/>
          <a:ext cx="1316355" cy="9124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7DCC9B77B8FC454A9397073D81478EC8" descr=" "/>
        <xdr:cNvPicPr/>
      </xdr:nvPicPr>
      <xdr:blipFill>
        <a:blip r:embed="rId32"/>
        <a:srcRect/>
        <a:stretch>
          <a:fillRect/>
        </a:stretch>
      </xdr:blipFill>
      <xdr:spPr>
        <a:xfrm>
          <a:off x="3307715" y="10524490"/>
          <a:ext cx="483870" cy="90487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</etc:cellImage>
  <etc:cellImage>
    <xdr:pic>
      <xdr:nvPicPr>
        <xdr:cNvPr id="29" name="ID_F94DBC42F7744680B2CF657E3ABEFD29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2798445" y="20630515"/>
          <a:ext cx="1482090" cy="83756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0" name="ID_77D602B7C15241DC981EBEE26F96D24B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368675" y="21678900"/>
          <a:ext cx="791210" cy="7950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1" name="ID_F38853BC9C13417D9197E6C1F853A7CA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 rot="10800000">
          <a:off x="3215640" y="22655530"/>
          <a:ext cx="869950" cy="6527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EC15963066A3431B88F03724CA554AF1" descr="6600纱布绷带"/>
        <xdr:cNvPicPr>
          <a:picLocks noChangeAspect="1" noChangeArrowheads="1"/>
        </xdr:cNvPicPr>
      </xdr:nvPicPr>
      <xdr:blipFill>
        <a:blip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3250" y="25657810"/>
          <a:ext cx="798195" cy="797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11" name="ID_D3B4BDA8339244149A0E6F15E91D7855" descr="8600纱布绷带"/>
        <xdr:cNvPicPr>
          <a:picLocks noChangeAspect="1" noChangeArrowheads="1"/>
        </xdr:cNvPicPr>
      </xdr:nvPicPr>
      <xdr:blipFill>
        <a:blip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74645" y="26622375"/>
          <a:ext cx="911225" cy="9074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12" name="ID_800980FF6E2C45C0B99725B619DCE29A" descr="10450纱布绷带"/>
        <xdr:cNvPicPr>
          <a:picLocks noChangeAspect="1" noChangeArrowheads="1"/>
        </xdr:cNvPicPr>
      </xdr:nvPicPr>
      <xdr:blipFill>
        <a:blip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70225" y="27700605"/>
          <a:ext cx="793115" cy="789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</etc:cellImage>
  <etc:cellImage>
    <xdr:pic>
      <xdr:nvPicPr>
        <xdr:cNvPr id="13" name="ID_02B15F37140E4C6B91D91DB237C8BB49"/>
        <xdr:cNvPicPr>
          <a:picLocks noChangeAspect="1"/>
        </xdr:cNvPicPr>
      </xdr:nvPicPr>
      <xdr:blipFill>
        <a:blip r:embed="rId39"/>
        <a:srcRect l="17567" t="12103" r="26679" b="10149"/>
        <a:stretch>
          <a:fillRect/>
        </a:stretch>
      </xdr:blipFill>
      <xdr:spPr>
        <a:xfrm>
          <a:off x="3392805" y="35749865"/>
          <a:ext cx="330200" cy="61341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A41E89F2F9BA4D0E8912CC24E08318EE"/>
        <xdr:cNvPicPr>
          <a:picLocks noChangeAspect="1"/>
        </xdr:cNvPicPr>
      </xdr:nvPicPr>
      <xdr:blipFill>
        <a:blip r:embed="rId40"/>
        <a:srcRect l="46155" t="68286" r="26760"/>
        <a:stretch>
          <a:fillRect/>
        </a:stretch>
      </xdr:blipFill>
      <xdr:spPr>
        <a:xfrm rot="16200000">
          <a:off x="3169920" y="43437175"/>
          <a:ext cx="847725" cy="133223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<sst xmlns="http://schemas.openxmlformats.org/spreadsheetml/2006/main" count="148" uniqueCount="126">
  <si>
    <t>serial number</t>
  </si>
  <si>
    <t>Product Name</t>
  </si>
  <si>
    <t>Picture</t>
  </si>
  <si>
    <t>MOQ</t>
  </si>
  <si>
    <t>product information</t>
  </si>
  <si>
    <t>package</t>
  </si>
  <si>
    <t>Price($)</t>
  </si>
  <si>
    <t>HIV1/2 testing kit</t>
  </si>
  <si>
    <t>S/P/WB/strip/3.0mm</t>
  </si>
  <si>
    <t>50pc/box</t>
  </si>
  <si>
    <t>0.17/pc</t>
  </si>
  <si>
    <t>S/P/WB/cassette/3.0mm</t>
  </si>
  <si>
    <t>25pc/box</t>
  </si>
  <si>
    <t>0.2/pc</t>
  </si>
  <si>
    <t xml:space="preserve">pan ldh hrp test </t>
  </si>
  <si>
    <t>1000/50000</t>
  </si>
  <si>
    <t>WB/cassette/3.0mm</t>
  </si>
  <si>
    <t>0.31/0.3/pc</t>
  </si>
  <si>
    <t>Isolation shoe cover</t>
  </si>
  <si>
    <r>
      <rPr>
        <sz val="14"/>
        <color rgb="FF000000"/>
        <rFont val="Arial"/>
        <charset val="134"/>
      </rPr>
      <t>PP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Arial"/>
        <charset val="134"/>
      </rPr>
      <t xml:space="preserve"> Without printing, 25gsm, 15 * 40cm</t>
    </r>
  </si>
  <si>
    <t>100pc/bag, 2000pc/box</t>
  </si>
  <si>
    <t>0.01/pc</t>
  </si>
  <si>
    <r>
      <rPr>
        <sz val="14"/>
        <color rgb="FF000000"/>
        <rFont val="Arial"/>
        <charset val="134"/>
      </rPr>
      <t>PP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Arial"/>
        <charset val="134"/>
      </rPr>
      <t xml:space="preserve"> Printed, 25gsm, 15 * 40cm</t>
    </r>
  </si>
  <si>
    <r>
      <rPr>
        <sz val="14"/>
        <color rgb="FF000000"/>
        <rFont val="Arial"/>
        <charset val="134"/>
      </rPr>
      <t>PP+CPE,9.4g/pc</t>
    </r>
    <r>
      <rPr>
        <sz val="14"/>
        <color rgb="FF000000"/>
        <rFont val="宋体"/>
        <charset val="134"/>
      </rPr>
      <t>，</t>
    </r>
    <r>
      <rPr>
        <sz val="14"/>
        <color rgb="FF000000"/>
        <rFont val="Arial"/>
        <charset val="134"/>
      </rPr>
      <t>17*42cm</t>
    </r>
  </si>
  <si>
    <t>50pc/bag, 1000pc/box</t>
  </si>
  <si>
    <t>0.041/pc</t>
  </si>
  <si>
    <t>PP+PE, Film coated, 9.4g/pc, 17 * 45cm</t>
  </si>
  <si>
    <t>0.043/pc</t>
  </si>
  <si>
    <t>Disposable sterile surgical gloves</t>
  </si>
  <si>
    <t>3.5g</t>
  </si>
  <si>
    <t>100pc/box</t>
  </si>
  <si>
    <t>0.11/pc</t>
  </si>
  <si>
    <t>Disposable sterile examine gloves</t>
  </si>
  <si>
    <t>0.024/pc</t>
  </si>
  <si>
    <t>2.5g</t>
  </si>
  <si>
    <t>0.0143/pc</t>
  </si>
  <si>
    <t>Disposable laboratory/surgical gowns/surgical form</t>
  </si>
  <si>
    <t>PP non-woven fabric, 45gsm, XXL, Half zip, with cap, connected feet</t>
  </si>
  <si>
    <t>1pc/bag, 50pc/box</t>
  </si>
  <si>
    <t>0.669/pc</t>
  </si>
  <si>
    <t>PP non-woven fabric, 16gsm, 120 * 140cm, elastic cuffs, collar, waist tie</t>
  </si>
  <si>
    <t>10pc/bag, 50pc/box</t>
  </si>
  <si>
    <t>0.16/pc</t>
  </si>
  <si>
    <t>disposable face mask</t>
  </si>
  <si>
    <t>17.5*9.5cm-3layers</t>
  </si>
  <si>
    <t>50pc/bag, 2000pc/box</t>
  </si>
  <si>
    <t>non medical</t>
  </si>
  <si>
    <t>0.002/pc</t>
  </si>
  <si>
    <t>17.5*9.5cm-2layers</t>
  </si>
  <si>
    <t>0.007/pc</t>
  </si>
  <si>
    <t>Disposable surgical cap</t>
  </si>
  <si>
    <t>PP,35gsm,21"
10pc/pack</t>
  </si>
  <si>
    <t>10pc/bag, 2000pc/box</t>
  </si>
  <si>
    <t>0.04/pc</t>
  </si>
  <si>
    <t>SMMS,20gsm,21"</t>
  </si>
  <si>
    <t>0.03/pc</t>
  </si>
  <si>
    <t>SS,16gsm,19"</t>
  </si>
  <si>
    <t>PP,9gsm, Single tendon, 18“</t>
  </si>
  <si>
    <t>0.028/pc</t>
  </si>
  <si>
    <t>oximeter</t>
  </si>
  <si>
    <t>Power supply: 2 1.5V dry batteries, 2.5-3.2V
Measurement range: 70% -995
Measurement accuracy:+2% within the range of 70-99%, less than or equal to 70%, accuracy undefined
Resolution: Blood oxygen saturation+1%
Measurement range: 35BPM-250BPM
Measurement accuracy:+ 1BPM or+1% of the measured value (taking the maximum value)
Operating temperature: 5-40 degrees Celsius
Storage temperature:- 10°C-40°C
Working environment temperature: 15% -80%
Environmental temperature during storage: 10% -80%
Atmospheric pressure: 70KPa-106KPa
Display mode: digital tube display screen
Power consumption: less than 35MA
Automatic shutdown: No finger insertion for 8 seconds, automatic shutdown
Measurement stability time: greater than or equal to 20 seconds</t>
  </si>
  <si>
    <t>5.5/pc</t>
  </si>
  <si>
    <t>thermometer</t>
  </si>
  <si>
    <t>0.7/pc</t>
  </si>
  <si>
    <t>Arm Blood Pressure Monitor</t>
  </si>
  <si>
    <t>4/pc</t>
  </si>
  <si>
    <t>Wrist Blood Pressure Monitor</t>
  </si>
  <si>
    <t>5/pc</t>
  </si>
  <si>
    <t>Medical adhesive tape</t>
  </si>
  <si>
    <t xml:space="preserve">1.25cm * 910cm/roll </t>
  </si>
  <si>
    <t>12 rolls/box</t>
  </si>
  <si>
    <t>1.4/box</t>
  </si>
  <si>
    <t>Cotton ball</t>
  </si>
  <si>
    <t>0.3g/2.3-3cm</t>
  </si>
  <si>
    <t>100pc/pack
200pc/pack</t>
  </si>
  <si>
    <t>0.18/0.32/pack</t>
  </si>
  <si>
    <t>Gauze rolls</t>
  </si>
  <si>
    <t>6cm*600cm/roll</t>
  </si>
  <si>
    <t>10rolls/pack</t>
  </si>
  <si>
    <t>1.32/pack</t>
  </si>
  <si>
    <t>8cm*600cm/roll</t>
  </si>
  <si>
    <t>12roll/pack</t>
  </si>
  <si>
    <t>2.14/pack</t>
  </si>
  <si>
    <t>10cm*450cm/roll</t>
  </si>
  <si>
    <t>2.22/pack</t>
  </si>
  <si>
    <t>Disposable leather knife</t>
  </si>
  <si>
    <t>0.12/pc</t>
  </si>
  <si>
    <t>·18</t>
  </si>
  <si>
    <t>Syringe/Needle</t>
  </si>
  <si>
    <t>1ml/3ml/5ml/10ml</t>
  </si>
  <si>
    <t>0.018/0.183/0.0197/0.0282/pc</t>
  </si>
  <si>
    <t>Iodine swab</t>
  </si>
  <si>
    <t>Cotton head diameter: 0.5cm
Rod length: 8cm</t>
  </si>
  <si>
    <t>50pc/100pc/box</t>
  </si>
  <si>
    <t>0.64/1.3/box</t>
  </si>
  <si>
    <t>Alcohol swab</t>
  </si>
  <si>
    <t>0.77/1.37/box</t>
  </si>
  <si>
    <t>Elastic bandage</t>
  </si>
  <si>
    <t>5cm * 450cm/roll</t>
  </si>
  <si>
    <t>2.3/box</t>
  </si>
  <si>
    <t>Medical antipyretic patches</t>
  </si>
  <si>
    <t>5cm*12cm</t>
  </si>
  <si>
    <t>2pc/box</t>
  </si>
  <si>
    <t>0.017/pc</t>
  </si>
  <si>
    <t>Exergen</t>
  </si>
  <si>
    <t>4.5/pc</t>
  </si>
  <si>
    <t>Ear thermometer</t>
  </si>
  <si>
    <t>6/pc</t>
  </si>
  <si>
    <t>Medical cotton swab</t>
  </si>
  <si>
    <t>Single head bamboo stick 10cm</t>
  </si>
  <si>
    <t xml:space="preserve"> 50 sticks/bag
</t>
  </si>
  <si>
    <t>0.07/bag</t>
  </si>
  <si>
    <t>Paper stick double headed 8cm</t>
  </si>
  <si>
    <t>100 sticks/bucket</t>
  </si>
  <si>
    <t>0.23/bucket</t>
  </si>
  <si>
    <t xml:space="preserve">Paper stick double headed 8cm </t>
  </si>
  <si>
    <t>0.41/bucket</t>
  </si>
  <si>
    <t>tongue depressor</t>
  </si>
  <si>
    <t>0.014/pc</t>
  </si>
  <si>
    <t>Medical isolation mask</t>
  </si>
  <si>
    <t>0.163/pc</t>
  </si>
  <si>
    <t>atomizer</t>
  </si>
  <si>
    <t>Product purchase points: frequency scanning, waterless detection, cleaning mode, high and low gears,
Ultrasonic frequency: 114KH+10%
Atomization rate: greater than 0.2mL/m
Water temperature of the medicine: less than 50 degrees
Potion capacity: 12ML (usually 3-5ML is used)
Fog size distribution: median particle size 3/5UM+15%
Noise: less than 35dB (A)
Drug residue: less than or equal to 0.5mL
Working environment temperature range: 5C~40C
Relative humidity range: less than or equal to 80% RH
Atmospheric pressure: 70~106KPa</t>
  </si>
  <si>
    <t>7.6/pc</t>
  </si>
  <si>
    <t>Disposable foreskin cutter</t>
  </si>
  <si>
    <t>30/pc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</si>
</sst>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等线"/>
      <charset val="134"/>
    </font>
    <font>
      <sz val="10"/>
      <color rgb="FF000000"/>
      <name val="等线"/>
      <charset val="134"/>
    </font>
    <font>
      <sz val="9"/>
      <color rgb="FF000000"/>
      <name val="等线"/>
      <charset val="134"/>
    </font>
    <font>
      <sz val="11"/>
      <color rgb="FF000000"/>
      <name val="等线"/>
      <charset val="134"/>
    </font>
    <font>
      <sz val="14"/>
      <color rgb="FF000000"/>
      <name val="Arial"/>
      <charset val="134"/>
    </font>
    <font>
      <sz val="14"/>
      <name val="Arial"/>
      <charset val="134"/>
    </font>
    <font>
      <sz val="14"/>
      <color theme="1"/>
      <name val="Arial"/>
      <charset val="134"/>
    </font>
    <font>
      <sz val="14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4"/>
      <color rgb="FF00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6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/>
  </cellStyleXfs>
  <cellXfs count="20">
    <xf numFmtId="0" fontId="0" fillId="0" borderId="0" xfId="0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          _x000d__x000a_386grabber=VGA.3GR_x000d__x000a_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0" Type="http://schemas.openxmlformats.org/officeDocument/2006/relationships/image" Target="media/image39.png"/><Relationship Id="rId4" Type="http://schemas.openxmlformats.org/officeDocument/2006/relationships/image" Target="media/image4.png"/><Relationship Id="rId39" Type="http://schemas.openxmlformats.org/officeDocument/2006/relationships/image" Target="media/image38.png"/><Relationship Id="rId38" Type="http://schemas.openxmlformats.org/officeDocument/2006/relationships/image" Target="media/image37.png"/><Relationship Id="rId37" Type="http://schemas.openxmlformats.org/officeDocument/2006/relationships/image" Target="media/image36.png"/><Relationship Id="rId36" Type="http://schemas.openxmlformats.org/officeDocument/2006/relationships/image" Target="media/image35.png"/><Relationship Id="rId35" Type="http://schemas.openxmlformats.org/officeDocument/2006/relationships/image" Target="media/image34.png"/><Relationship Id="rId34" Type="http://schemas.openxmlformats.org/officeDocument/2006/relationships/image" Target="media/image33.png"/><Relationship Id="rId33" Type="http://schemas.openxmlformats.org/officeDocument/2006/relationships/image" Target="media/image32.png"/><Relationship Id="rId32" Type="http://schemas.openxmlformats.org/officeDocument/2006/relationships/image" Target="media/image31.png"/><Relationship Id="rId31" Type="http://schemas.openxmlformats.org/officeDocument/2006/relationships/image" Target="NULL" TargetMode="External"/><Relationship Id="rId30" Type="http://schemas.openxmlformats.org/officeDocument/2006/relationships/image" Target="media/image30.png"/><Relationship Id="rId3" Type="http://schemas.openxmlformats.org/officeDocument/2006/relationships/image" Target="media/image3.png"/><Relationship Id="rId29" Type="http://schemas.openxmlformats.org/officeDocument/2006/relationships/image" Target="media/image29.png"/><Relationship Id="rId28" Type="http://schemas.openxmlformats.org/officeDocument/2006/relationships/image" Target="media/image28.jpeg"/><Relationship Id="rId27" Type="http://schemas.openxmlformats.org/officeDocument/2006/relationships/image" Target="media/image27.jpeg"/><Relationship Id="rId26" Type="http://schemas.openxmlformats.org/officeDocument/2006/relationships/image" Target="media/image26.jpeg"/><Relationship Id="rId25" Type="http://schemas.openxmlformats.org/officeDocument/2006/relationships/image" Target="media/image25.png"/><Relationship Id="rId24" Type="http://schemas.openxmlformats.org/officeDocument/2006/relationships/image" Target="media/image24.png"/><Relationship Id="rId23" Type="http://schemas.openxmlformats.org/officeDocument/2006/relationships/image" Target="media/image23.png"/><Relationship Id="rId22" Type="http://schemas.openxmlformats.org/officeDocument/2006/relationships/image" Target="media/image22.jpeg"/><Relationship Id="rId21" Type="http://schemas.openxmlformats.org/officeDocument/2006/relationships/image" Target="media/image21.jpe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jpeg"/><Relationship Id="rId18" Type="http://schemas.openxmlformats.org/officeDocument/2006/relationships/image" Target="media/image18.png"/><Relationship Id="rId17" Type="http://schemas.openxmlformats.org/officeDocument/2006/relationships/image" Target="media/image17.pn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2</xdr:col>
      <xdr:colOff>243840</xdr:colOff>
      <xdr:row>24</xdr:row>
      <xdr:rowOff>243840</xdr:rowOff>
    </xdr:to>
    <xdr:pic>
      <xdr:nvPicPr>
        <xdr:cNvPr id="98" name="图片 97"/>
        <xdr:cNvPicPr>
          <a:picLocks noChangeAspect="1"/>
        </xdr:cNvPicPr>
      </xdr:nvPicPr>
      <xdr:blipFill>
        <a:stretch>
          <a:fillRect/>
        </a:stretch>
      </xdr:blipFill>
      <xdr:spPr>
        <a:xfrm>
          <a:off x="2679065" y="235204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243840</xdr:colOff>
      <xdr:row>24</xdr:row>
      <xdr:rowOff>243840</xdr:rowOff>
    </xdr:to>
    <xdr:pic>
      <xdr:nvPicPr>
        <xdr:cNvPr id="99" name="图片 98"/>
        <xdr:cNvPicPr>
          <a:picLocks noChangeAspect="1"/>
        </xdr:cNvPicPr>
      </xdr:nvPicPr>
      <xdr:blipFill>
        <a:stretch>
          <a:fillRect/>
        </a:stretch>
      </xdr:blipFill>
      <xdr:spPr>
        <a:xfrm>
          <a:off x="2679065" y="23520400"/>
          <a:ext cx="243840" cy="243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abSelected="1" zoomScale="80" zoomScaleNormal="80" workbookViewId="0">
      <selection activeCell="B34" sqref="B34"/>
    </sheetView>
  </sheetViews>
  <sheetFormatPr defaultColWidth="17" defaultRowHeight="79" customHeight="1" outlineLevelCol="6"/>
  <cols>
    <col min="1" max="1" width="13" style="1" customWidth="1"/>
    <col min="2" max="2" width="22.1583333333333" style="2" customWidth="1"/>
    <col min="3" max="4" width="22.3333333333333" style="3" customWidth="1"/>
    <col min="5" max="6" width="24.0166666666667" style="3" customWidth="1"/>
    <col min="7" max="16375" width="17.775" style="4" customWidth="1"/>
    <col min="16376" max="16384" width="17" style="4"/>
  </cols>
  <sheetData>
    <row r="1" ht="35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customHeight="1" spans="1:7">
      <c r="A2" s="5">
        <v>1</v>
      </c>
      <c r="B2" s="5" t="s">
        <v>7</v>
      </c>
      <c r="C2" s="7" t="str">
        <f>_xlfn.DISPIMG("ID_FEC01453553B4DA796F9AD54874EF161",1)</f>
        <v>=DISPIMG("ID_FEC01453553B4DA796F9AD54874EF161",1)</v>
      </c>
      <c r="D2" s="5">
        <v>1000</v>
      </c>
      <c r="E2" s="5" t="s">
        <v>8</v>
      </c>
      <c r="F2" s="8" t="s">
        <v>9</v>
      </c>
      <c r="G2" s="9" t="s">
        <v>10</v>
      </c>
    </row>
    <row r="3" customHeight="1" spans="1:7">
      <c r="A3" s="5">
        <v>1</v>
      </c>
      <c r="B3" s="10" t="s">
        <v>7</v>
      </c>
      <c r="C3" s="7"/>
      <c r="D3" s="5">
        <v>1000</v>
      </c>
      <c r="E3" s="5" t="s">
        <v>11</v>
      </c>
      <c r="F3" s="8" t="s">
        <v>12</v>
      </c>
      <c r="G3" s="9" t="s">
        <v>13</v>
      </c>
    </row>
    <row r="4" customHeight="1" spans="1:7">
      <c r="A4" s="5">
        <v>2</v>
      </c>
      <c r="B4" s="5" t="s">
        <v>14</v>
      </c>
      <c r="C4" s="5" t="str">
        <f>_xlfn.DISPIMG("ID_281DA09FFBB6425791F4BDBC88E57145",1)</f>
        <v>=DISPIMG("ID_281DA09FFBB6425791F4BDBC88E57145",1)</v>
      </c>
      <c r="D4" s="5" t="s">
        <v>15</v>
      </c>
      <c r="E4" s="5" t="s">
        <v>16</v>
      </c>
      <c r="F4" s="5" t="s">
        <v>12</v>
      </c>
      <c r="G4" s="6" t="s">
        <v>17</v>
      </c>
    </row>
    <row r="5" customHeight="1" spans="1:7">
      <c r="A5" s="11">
        <v>3</v>
      </c>
      <c r="B5" s="11" t="s">
        <v>18</v>
      </c>
      <c r="C5" s="11" t="str">
        <f>_xlfn.DISPIMG("ID_7BF4E3A3608142D49FEE028E5C37F229",1)</f>
        <v>=DISPIMG("ID_7BF4E3A3608142D49FEE028E5C37F229",1)</v>
      </c>
      <c r="D5" s="5">
        <v>500000</v>
      </c>
      <c r="E5" s="5" t="s">
        <v>19</v>
      </c>
      <c r="F5" s="5" t="s">
        <v>20</v>
      </c>
      <c r="G5" s="6" t="s">
        <v>21</v>
      </c>
    </row>
    <row r="6" customHeight="1" spans="1:7">
      <c r="A6" s="7"/>
      <c r="B6" s="7"/>
      <c r="C6" s="12"/>
      <c r="D6" s="5">
        <v>500000</v>
      </c>
      <c r="E6" s="5" t="s">
        <v>22</v>
      </c>
      <c r="F6" s="5" t="s">
        <v>20</v>
      </c>
      <c r="G6" s="6" t="s">
        <v>21</v>
      </c>
    </row>
    <row r="7" customHeight="1" spans="1:7">
      <c r="A7" s="7"/>
      <c r="B7" s="7"/>
      <c r="C7" s="5" t="str">
        <f>_xlfn.DISPIMG("ID_A67FD864C0D74CC2AA7C28CE908CBEAA",1)</f>
        <v>=DISPIMG("ID_A67FD864C0D74CC2AA7C28CE908CBEAA",1)</v>
      </c>
      <c r="D7" s="5">
        <v>500000</v>
      </c>
      <c r="E7" s="5" t="s">
        <v>23</v>
      </c>
      <c r="F7" s="5" t="s">
        <v>24</v>
      </c>
      <c r="G7" s="6" t="s">
        <v>25</v>
      </c>
    </row>
    <row r="8" customHeight="1" spans="1:7">
      <c r="A8" s="12"/>
      <c r="B8" s="12"/>
      <c r="C8" s="5" t="str">
        <f>_xlfn.DISPIMG("ID_F5FFACEE7E334D628054C6A11B397D69",1)</f>
        <v>=DISPIMG("ID_F5FFACEE7E334D628054C6A11B397D69",1)</v>
      </c>
      <c r="D8" s="5">
        <v>500000</v>
      </c>
      <c r="E8" s="5" t="s">
        <v>26</v>
      </c>
      <c r="F8" s="5" t="s">
        <v>24</v>
      </c>
      <c r="G8" s="6" t="s">
        <v>27</v>
      </c>
    </row>
    <row r="9" customHeight="1" spans="1:7">
      <c r="A9" s="5">
        <v>4</v>
      </c>
      <c r="B9" s="5" t="s">
        <v>28</v>
      </c>
      <c r="C9" s="5" t="str">
        <f>_xlfn.DISPIMG("ID_1F2197B82DDA45FFB6A9FE9CB7F305B5",1)</f>
        <v>=DISPIMG("ID_1F2197B82DDA45FFB6A9FE9CB7F305B5",1)</v>
      </c>
      <c r="D9" s="5">
        <v>3000000</v>
      </c>
      <c r="E9" s="5" t="s">
        <v>29</v>
      </c>
      <c r="F9" s="5" t="s">
        <v>30</v>
      </c>
      <c r="G9" s="6" t="s">
        <v>31</v>
      </c>
    </row>
    <row r="10" customHeight="1" spans="1:7">
      <c r="A10" s="11">
        <v>5</v>
      </c>
      <c r="B10" s="11" t="s">
        <v>32</v>
      </c>
      <c r="C10" s="11" t="str">
        <f>_xlfn.DISPIMG("ID_4746443A61DB40D9A2F24BDEA3F6E8A0",1)</f>
        <v>=DISPIMG("ID_4746443A61DB40D9A2F24BDEA3F6E8A0",1)</v>
      </c>
      <c r="D10" s="5">
        <v>3000000</v>
      </c>
      <c r="E10" s="5" t="s">
        <v>29</v>
      </c>
      <c r="F10" s="5" t="s">
        <v>30</v>
      </c>
      <c r="G10" s="6" t="s">
        <v>33</v>
      </c>
    </row>
    <row r="11" customHeight="1" spans="1:7">
      <c r="A11" s="12"/>
      <c r="B11" s="12"/>
      <c r="C11" s="12"/>
      <c r="D11" s="5">
        <v>3000000</v>
      </c>
      <c r="E11" s="5" t="s">
        <v>34</v>
      </c>
      <c r="F11" s="5" t="s">
        <v>30</v>
      </c>
      <c r="G11" s="6" t="s">
        <v>35</v>
      </c>
    </row>
    <row r="12" customHeight="1" spans="1:7">
      <c r="A12" s="11">
        <v>6</v>
      </c>
      <c r="B12" s="11" t="s">
        <v>36</v>
      </c>
      <c r="C12" s="5" t="str">
        <f>_xlfn.DISPIMG("ID_7DCC9B77B8FC454A9397073D81478EC8",1)</f>
        <v>=DISPIMG("ID_7DCC9B77B8FC454A9397073D81478EC8",1)</v>
      </c>
      <c r="D12" s="5">
        <v>50000</v>
      </c>
      <c r="E12" s="5" t="s">
        <v>37</v>
      </c>
      <c r="F12" s="5" t="s">
        <v>38</v>
      </c>
      <c r="G12" s="6" t="s">
        <v>39</v>
      </c>
    </row>
    <row r="13" customHeight="1" spans="1:7">
      <c r="A13" s="12"/>
      <c r="B13" s="12"/>
      <c r="C13" s="11" t="str">
        <f>_xlfn.DISPIMG("ID_F7DD9A7DA8BA427BB940EBC27BC093C5",1)</f>
        <v>=DISPIMG("ID_F7DD9A7DA8BA427BB940EBC27BC093C5",1)</v>
      </c>
      <c r="D13" s="5">
        <v>50000</v>
      </c>
      <c r="E13" s="5" t="s">
        <v>40</v>
      </c>
      <c r="F13" s="5" t="s">
        <v>41</v>
      </c>
      <c r="G13" s="6" t="s">
        <v>42</v>
      </c>
    </row>
    <row r="14" customHeight="1" spans="1:7">
      <c r="A14" s="11">
        <v>7</v>
      </c>
      <c r="B14" s="11" t="s">
        <v>43</v>
      </c>
      <c r="C14" s="11" t="str">
        <f>_xlfn.DISPIMG("ID_6C319E63544C4630BFA80BE67D879E14",1)</f>
        <v>=DISPIMG("ID_6C319E63544C4630BFA80BE67D879E14",1)</v>
      </c>
      <c r="D14" s="5">
        <v>500000</v>
      </c>
      <c r="E14" s="5" t="s">
        <v>44</v>
      </c>
      <c r="F14" s="5" t="s">
        <v>45</v>
      </c>
      <c r="G14" s="6" t="s">
        <v>21</v>
      </c>
    </row>
    <row r="15" customHeight="1" spans="1:7">
      <c r="A15" s="7"/>
      <c r="B15" s="7"/>
      <c r="C15" s="12"/>
      <c r="D15" s="5">
        <v>3000000</v>
      </c>
      <c r="E15" s="8" t="s">
        <v>46</v>
      </c>
      <c r="F15" s="8"/>
      <c r="G15" s="9" t="s">
        <v>47</v>
      </c>
    </row>
    <row r="16" customHeight="1" spans="1:7">
      <c r="A16" s="12"/>
      <c r="B16" s="12"/>
      <c r="C16" s="12" t="str">
        <f>_xlfn.DISPIMG("ID_C416B4DC5499463599D71D879789B18A",1)</f>
        <v>=DISPIMG("ID_C416B4DC5499463599D71D879789B18A",1)</v>
      </c>
      <c r="D16" s="5">
        <v>500000</v>
      </c>
      <c r="E16" s="5" t="s">
        <v>48</v>
      </c>
      <c r="F16" s="5" t="s">
        <v>45</v>
      </c>
      <c r="G16" s="9" t="s">
        <v>49</v>
      </c>
    </row>
    <row r="17" customHeight="1" spans="1:7">
      <c r="A17" s="11">
        <v>8</v>
      </c>
      <c r="B17" s="11" t="s">
        <v>50</v>
      </c>
      <c r="C17" s="13" t="str">
        <f>_xlfn.DISPIMG("ID_BC62D74494F143C38DD25C3278757764",1)</f>
        <v>=DISPIMG("ID_BC62D74494F143C38DD25C3278757764",1)</v>
      </c>
      <c r="D17" s="5">
        <v>500000</v>
      </c>
      <c r="E17" s="14" t="s">
        <v>51</v>
      </c>
      <c r="F17" s="14" t="s">
        <v>52</v>
      </c>
      <c r="G17" s="6" t="s">
        <v>53</v>
      </c>
    </row>
    <row r="18" customHeight="1" spans="1:7">
      <c r="A18" s="7"/>
      <c r="B18" s="7"/>
      <c r="C18" s="8" t="str">
        <f>_xlfn.DISPIMG("ID_7DABBB401E114855A98667BF3AD8F476",1)</f>
        <v>=DISPIMG("ID_7DABBB401E114855A98667BF3AD8F476",1)</v>
      </c>
      <c r="D18" s="5">
        <v>500000</v>
      </c>
      <c r="E18" s="14" t="s">
        <v>54</v>
      </c>
      <c r="F18" s="14" t="s">
        <v>52</v>
      </c>
      <c r="G18" s="9" t="s">
        <v>55</v>
      </c>
    </row>
    <row r="19" customHeight="1" spans="1:7">
      <c r="A19" s="7"/>
      <c r="B19" s="7"/>
      <c r="C19" s="8" t="str">
        <f>_xlfn.DISPIMG("ID_FF5218FD37CB4EB1B8BE89DD1E211851",1)</f>
        <v>=DISPIMG("ID_FF5218FD37CB4EB1B8BE89DD1E211851",1)</v>
      </c>
      <c r="D19" s="5">
        <v>500000</v>
      </c>
      <c r="E19" s="14" t="s">
        <v>56</v>
      </c>
      <c r="F19" s="14" t="s">
        <v>52</v>
      </c>
      <c r="G19" s="9" t="s">
        <v>55</v>
      </c>
    </row>
    <row r="20" customHeight="1" spans="1:7">
      <c r="A20" s="12"/>
      <c r="B20" s="12"/>
      <c r="C20" s="5" t="str">
        <f>_xlfn.DISPIMG("ID_E414858093514E80A03AFA189AEC3175",1)</f>
        <v>=DISPIMG("ID_E414858093514E80A03AFA189AEC3175",1)</v>
      </c>
      <c r="D20" s="5">
        <v>500000</v>
      </c>
      <c r="E20" s="5" t="s">
        <v>57</v>
      </c>
      <c r="F20" s="5" t="s">
        <v>20</v>
      </c>
      <c r="G20" s="6" t="s">
        <v>58</v>
      </c>
    </row>
    <row r="21" customHeight="1" spans="1:7">
      <c r="A21" s="5">
        <v>9</v>
      </c>
      <c r="B21" s="10" t="s">
        <v>59</v>
      </c>
      <c r="C21" s="5" t="str">
        <f>_xlfn.DISPIMG("ID_20BF9074B6D14DDAB360E0CF0C8A5A2C",1)</f>
        <v>=DISPIMG("ID_20BF9074B6D14DDAB360E0CF0C8A5A2C",1)</v>
      </c>
      <c r="D21" s="5">
        <v>5000</v>
      </c>
      <c r="E21" s="5" t="s">
        <v>60</v>
      </c>
      <c r="F21" s="5"/>
      <c r="G21" s="6" t="s">
        <v>61</v>
      </c>
    </row>
    <row r="22" customHeight="1" spans="1:7">
      <c r="A22" s="5">
        <v>10</v>
      </c>
      <c r="B22" s="10" t="s">
        <v>62</v>
      </c>
      <c r="C22" s="15" t="str">
        <f>_xlfn.DISPIMG("ID_F94DBC42F7744680B2CF657E3ABEFD29",1)</f>
        <v>=DISPIMG("ID_F94DBC42F7744680B2CF657E3ABEFD29",1)</v>
      </c>
      <c r="D22" s="5">
        <v>5000</v>
      </c>
      <c r="E22" s="5"/>
      <c r="F22" s="5"/>
      <c r="G22" s="6" t="s">
        <v>63</v>
      </c>
    </row>
    <row r="23" customHeight="1" spans="1:7">
      <c r="A23" s="5">
        <v>11</v>
      </c>
      <c r="B23" s="10" t="s">
        <v>64</v>
      </c>
      <c r="C23" s="15" t="str">
        <f>_xlfn.DISPIMG("ID_77D602B7C15241DC981EBEE26F96D24B",1)</f>
        <v>=DISPIMG("ID_77D602B7C15241DC981EBEE26F96D24B",1)</v>
      </c>
      <c r="D23" s="5">
        <v>5000</v>
      </c>
      <c r="E23" s="5"/>
      <c r="F23" s="5"/>
      <c r="G23" s="6" t="s">
        <v>65</v>
      </c>
    </row>
    <row r="24" customHeight="1" spans="1:7">
      <c r="A24" s="5"/>
      <c r="B24" s="10" t="s">
        <v>66</v>
      </c>
      <c r="C24" s="15" t="str">
        <f>_xlfn.DISPIMG("ID_F38853BC9C13417D9197E6C1F853A7CA",1)</f>
        <v>=DISPIMG("ID_F38853BC9C13417D9197E6C1F853A7CA",1)</v>
      </c>
      <c r="D24" s="15">
        <v>5000</v>
      </c>
      <c r="E24" s="15"/>
      <c r="F24" s="15"/>
      <c r="G24" s="6" t="s">
        <v>67</v>
      </c>
    </row>
    <row r="25" customHeight="1" spans="1:7">
      <c r="A25" s="5">
        <v>14</v>
      </c>
      <c r="B25" s="5" t="s">
        <v>68</v>
      </c>
      <c r="C25" s="5" t="str">
        <f>_xlfn.DISPIMG("ID_EE5F7A2A1C9F4221A957F2CEA68CE150",1)</f>
        <v>=DISPIMG("ID_EE5F7A2A1C9F4221A957F2CEA68CE150",1)</v>
      </c>
      <c r="D25" s="5">
        <v>5000</v>
      </c>
      <c r="E25" s="5" t="s">
        <v>69</v>
      </c>
      <c r="F25" s="5" t="s">
        <v>70</v>
      </c>
      <c r="G25" s="6" t="s">
        <v>71</v>
      </c>
    </row>
    <row r="26" customHeight="1" spans="1:7">
      <c r="A26" s="5">
        <v>15</v>
      </c>
      <c r="B26" s="5" t="s">
        <v>72</v>
      </c>
      <c r="C26" s="5" t="str">
        <f>_xlfn.DISPIMG("ID_A0F9ACB6602C48ABB52CC5CB58EF6A1E",1)</f>
        <v>=DISPIMG("ID_A0F9ACB6602C48ABB52CC5CB58EF6A1E",1)</v>
      </c>
      <c r="D26" s="5">
        <v>5000</v>
      </c>
      <c r="E26" s="5" t="s">
        <v>73</v>
      </c>
      <c r="F26" s="5" t="s">
        <v>74</v>
      </c>
      <c r="G26" s="6" t="s">
        <v>75</v>
      </c>
    </row>
    <row r="27" customHeight="1" spans="1:7">
      <c r="A27" s="5"/>
      <c r="B27" s="6" t="s">
        <v>76</v>
      </c>
      <c r="C27" s="15" t="str">
        <f>_xlfn.DISPIMG("ID_EC15963066A3431B88F03724CA554AF1",1)</f>
        <v>=DISPIMG("ID_EC15963066A3431B88F03724CA554AF1",1)</v>
      </c>
      <c r="D27" s="15">
        <v>5000</v>
      </c>
      <c r="E27" s="15" t="s">
        <v>77</v>
      </c>
      <c r="F27" s="15" t="s">
        <v>78</v>
      </c>
      <c r="G27" s="6" t="s">
        <v>79</v>
      </c>
    </row>
    <row r="28" customHeight="1" spans="1:7">
      <c r="A28" s="5"/>
      <c r="B28" s="6" t="s">
        <v>76</v>
      </c>
      <c r="C28" s="15" t="str">
        <f>_xlfn.DISPIMG("ID_D3B4BDA8339244149A0E6F15E91D7855",1)</f>
        <v>=DISPIMG("ID_D3B4BDA8339244149A0E6F15E91D7855",1)</v>
      </c>
      <c r="D28" s="15">
        <v>5000</v>
      </c>
      <c r="E28" s="15" t="s">
        <v>80</v>
      </c>
      <c r="F28" s="15" t="s">
        <v>81</v>
      </c>
      <c r="G28" s="6" t="s">
        <v>82</v>
      </c>
    </row>
    <row r="29" customHeight="1" spans="1:7">
      <c r="A29" s="5">
        <v>16</v>
      </c>
      <c r="B29" s="6" t="s">
        <v>76</v>
      </c>
      <c r="C29" s="15" t="str">
        <f>_xlfn.DISPIMG("ID_800980FF6E2C45C0B99725B619DCE29A",1)</f>
        <v>=DISPIMG("ID_800980FF6E2C45C0B99725B619DCE29A",1)</v>
      </c>
      <c r="D29" s="15">
        <v>5000</v>
      </c>
      <c r="E29" s="15" t="s">
        <v>83</v>
      </c>
      <c r="F29" s="15" t="s">
        <v>81</v>
      </c>
      <c r="G29" s="6" t="s">
        <v>84</v>
      </c>
    </row>
    <row r="30" customHeight="1" spans="1:7">
      <c r="A30" s="5">
        <v>17</v>
      </c>
      <c r="B30" s="5" t="s">
        <v>85</v>
      </c>
      <c r="C30" s="5" t="str">
        <f>_xlfn.DISPIMG("ID_880DCA5F00A14F7B84030406466A3807",1)</f>
        <v>=DISPIMG("ID_880DCA5F00A14F7B84030406466A3807",1)</v>
      </c>
      <c r="D30" s="5">
        <v>2000</v>
      </c>
      <c r="E30" s="5"/>
      <c r="F30" s="5"/>
      <c r="G30" s="6" t="s">
        <v>86</v>
      </c>
    </row>
    <row r="31" customHeight="1" spans="1:7">
      <c r="A31" s="5" t="s">
        <v>87</v>
      </c>
      <c r="B31" s="10" t="s">
        <v>88</v>
      </c>
      <c r="C31" s="5" t="str">
        <f>_xlfn.DISPIMG("ID_807A6CF9CA0B4932AB93311BF3A754CE",1)</f>
        <v>=DISPIMG("ID_807A6CF9CA0B4932AB93311BF3A754CE",1)</v>
      </c>
      <c r="D31" s="5">
        <v>10000</v>
      </c>
      <c r="E31" s="5" t="s">
        <v>89</v>
      </c>
      <c r="F31" s="5"/>
      <c r="G31" s="6" t="s">
        <v>90</v>
      </c>
    </row>
    <row r="32" customHeight="1" spans="1:7">
      <c r="A32" s="5">
        <v>19</v>
      </c>
      <c r="B32" s="5" t="s">
        <v>91</v>
      </c>
      <c r="C32" s="5" t="str">
        <f>_xlfn.DISPIMG("ID_CC1A8AB549D343F6B4E32581AC773A65",1)</f>
        <v>=DISPIMG("ID_CC1A8AB549D343F6B4E32581AC773A65",1)</v>
      </c>
      <c r="D32" s="5">
        <v>5000</v>
      </c>
      <c r="E32" s="5" t="s">
        <v>92</v>
      </c>
      <c r="F32" s="5" t="s">
        <v>93</v>
      </c>
      <c r="G32" s="6" t="s">
        <v>94</v>
      </c>
    </row>
    <row r="33" customHeight="1" spans="1:7">
      <c r="A33" s="5">
        <v>20</v>
      </c>
      <c r="B33" s="5" t="s">
        <v>95</v>
      </c>
      <c r="C33" s="5" t="str">
        <f>_xlfn.DISPIMG("ID_59501CD5828042CBBDEE4E403716863E",1)</f>
        <v>=DISPIMG("ID_59501CD5828042CBBDEE4E403716863E",1)</v>
      </c>
      <c r="D33" s="5">
        <v>5000</v>
      </c>
      <c r="E33" s="5" t="s">
        <v>92</v>
      </c>
      <c r="F33" s="5" t="s">
        <v>93</v>
      </c>
      <c r="G33" s="6" t="s">
        <v>96</v>
      </c>
    </row>
    <row r="34" customHeight="1" spans="1:7">
      <c r="A34" s="5">
        <v>21</v>
      </c>
      <c r="B34" s="10" t="s">
        <v>97</v>
      </c>
      <c r="C34" s="5" t="str">
        <f>_xlfn.DISPIMG("ID_C1E8D2ECB5B74A58A3B5A71E0937892E",1)</f>
        <v>=DISPIMG("ID_C1E8D2ECB5B74A58A3B5A71E0937892E",1)</v>
      </c>
      <c r="D34" s="5">
        <v>5000</v>
      </c>
      <c r="E34" s="5" t="s">
        <v>98</v>
      </c>
      <c r="F34" s="5" t="s">
        <v>70</v>
      </c>
      <c r="G34" s="6" t="s">
        <v>99</v>
      </c>
    </row>
    <row r="35" customHeight="1" spans="1:7">
      <c r="A35" s="5">
        <v>22</v>
      </c>
      <c r="B35" s="5" t="s">
        <v>100</v>
      </c>
      <c r="C35" s="5" t="str">
        <f>_xlfn.DISPIMG("ID_811DACA1323B4EC59A05EBDE38999AC1",1)</f>
        <v>=DISPIMG("ID_811DACA1323B4EC59A05EBDE38999AC1",1)</v>
      </c>
      <c r="D35" s="5">
        <v>5000</v>
      </c>
      <c r="E35" s="5" t="s">
        <v>101</v>
      </c>
      <c r="F35" s="5" t="s">
        <v>102</v>
      </c>
      <c r="G35" s="6" t="s">
        <v>103</v>
      </c>
    </row>
    <row r="36" customHeight="1" spans="1:7">
      <c r="A36" s="5">
        <v>23</v>
      </c>
      <c r="B36" s="5" t="s">
        <v>104</v>
      </c>
      <c r="C36" s="16" t="str">
        <f>_xlfn.DISPIMG("ID_87842BE69C11432E8E03CD0F3AF58B90",1)</f>
        <v>=DISPIMG("ID_87842BE69C11432E8E03CD0F3AF58B90",1)</v>
      </c>
      <c r="D36" s="5">
        <v>5000</v>
      </c>
      <c r="E36" s="16"/>
      <c r="F36" s="16"/>
      <c r="G36" s="6" t="s">
        <v>105</v>
      </c>
    </row>
    <row r="37" customHeight="1" spans="1:7">
      <c r="A37" s="15">
        <v>21</v>
      </c>
      <c r="B37" s="10" t="s">
        <v>106</v>
      </c>
      <c r="C37" s="17" t="str">
        <f>_xlfn.DISPIMG("ID_02B15F37140E4C6B91D91DB237C8BB49",1)</f>
        <v>=DISPIMG("ID_02B15F37140E4C6B91D91DB237C8BB49",1)</v>
      </c>
      <c r="D37" s="15">
        <v>5000</v>
      </c>
      <c r="E37" s="17"/>
      <c r="F37" s="17"/>
      <c r="G37" s="6" t="s">
        <v>107</v>
      </c>
    </row>
    <row r="38" customHeight="1" spans="1:7">
      <c r="A38" s="11">
        <v>24</v>
      </c>
      <c r="B38" s="11" t="s">
        <v>108</v>
      </c>
      <c r="C38" s="5" t="str">
        <f>_xlfn.DISPIMG("ID_1C8D3BE70D524A60BCD92DF8496DA91C",1)</f>
        <v>=DISPIMG("ID_1C8D3BE70D524A60BCD92DF8496DA91C",1)</v>
      </c>
      <c r="D38" s="5">
        <v>5000</v>
      </c>
      <c r="E38" s="5" t="s">
        <v>109</v>
      </c>
      <c r="F38" s="5" t="s">
        <v>110</v>
      </c>
      <c r="G38" s="6" t="s">
        <v>111</v>
      </c>
    </row>
    <row r="39" customHeight="1" spans="1:7">
      <c r="A39" s="7"/>
      <c r="B39" s="7"/>
      <c r="C39" s="5" t="str">
        <f>_xlfn.DISPIMG("ID_BFE4521AB0CF4C4B99AC1633F9A71F3B",1)</f>
        <v>=DISPIMG("ID_BFE4521AB0CF4C4B99AC1633F9A71F3B",1)</v>
      </c>
      <c r="D39" s="5">
        <v>5000</v>
      </c>
      <c r="E39" s="5" t="s">
        <v>112</v>
      </c>
      <c r="F39" s="5" t="s">
        <v>113</v>
      </c>
      <c r="G39" s="6" t="s">
        <v>114</v>
      </c>
    </row>
    <row r="40" customHeight="1" spans="1:7">
      <c r="A40" s="12"/>
      <c r="B40" s="12"/>
      <c r="C40" s="5" t="str">
        <f>_xlfn.DISPIMG("ID_DEB12BBBBD1040169C72F764BFCABE82",1)</f>
        <v>=DISPIMG("ID_DEB12BBBBD1040169C72F764BFCABE82",1)</v>
      </c>
      <c r="D40" s="5">
        <v>5000</v>
      </c>
      <c r="E40" s="5" t="s">
        <v>115</v>
      </c>
      <c r="F40" s="5" t="s">
        <v>113</v>
      </c>
      <c r="G40" s="6" t="s">
        <v>116</v>
      </c>
    </row>
    <row r="41" customHeight="1" spans="1:7">
      <c r="A41" s="5">
        <v>25</v>
      </c>
      <c r="B41" s="5" t="s">
        <v>117</v>
      </c>
      <c r="C41" s="5" t="str">
        <f>_xlfn.DISPIMG("ID_96481A0274AE44DCB6795427293A2766",1)</f>
        <v>=DISPIMG("ID_96481A0274AE44DCB6795427293A2766",1)</v>
      </c>
      <c r="D41" s="5">
        <v>100000</v>
      </c>
      <c r="E41" s="5" t="s">
        <v>30</v>
      </c>
      <c r="F41" s="5"/>
      <c r="G41" s="6" t="s">
        <v>118</v>
      </c>
    </row>
    <row r="42" customHeight="1" spans="1:7">
      <c r="A42" s="5">
        <v>26</v>
      </c>
      <c r="B42" s="5" t="s">
        <v>119</v>
      </c>
      <c r="C42" s="5" t="str">
        <f>_xlfn.DISPIMG("ID_63D020BF17C341F4B79E5BF0C42CE8B7",1)</f>
        <v>=DISPIMG("ID_63D020BF17C341F4B79E5BF0C42CE8B7",1)</v>
      </c>
      <c r="D42" s="5">
        <v>10000</v>
      </c>
      <c r="E42" s="5"/>
      <c r="F42" s="5"/>
      <c r="G42" s="6" t="s">
        <v>120</v>
      </c>
    </row>
    <row r="43" customHeight="1" spans="1:7">
      <c r="A43" s="5">
        <v>27</v>
      </c>
      <c r="B43" s="5" t="s">
        <v>121</v>
      </c>
      <c r="C43" s="5" t="str">
        <f>_xlfn.DISPIMG("ID_C3F306DE6F5A43AE87C1FF638ACCD922",1)</f>
        <v>=DISPIMG("ID_C3F306DE6F5A43AE87C1FF638ACCD922",1)</v>
      </c>
      <c r="D43" s="5"/>
      <c r="E43" s="5" t="s">
        <v>122</v>
      </c>
      <c r="F43" s="5"/>
      <c r="G43" s="6" t="s">
        <v>123</v>
      </c>
    </row>
    <row r="44" customHeight="1" spans="1:7">
      <c r="A44" s="15">
        <v>27</v>
      </c>
      <c r="B44" s="10" t="s">
        <v>124</v>
      </c>
      <c r="C44" s="18" t="str">
        <f>_xlfn.DISPIMG("ID_A41E89F2F9BA4D0E8912CC24E08318EE",1)</f>
        <v>=DISPIMG("ID_A41E89F2F9BA4D0E8912CC24E08318EE",1)</v>
      </c>
      <c r="D44" s="18"/>
      <c r="E44" s="18"/>
      <c r="F44" s="18"/>
      <c r="G44" s="19" t="s">
        <v>125</v>
      </c>
    </row>
  </sheetData>
  <mergeCells count="16">
    <mergeCell ref="A5:A8"/>
    <mergeCell ref="A10:A11"/>
    <mergeCell ref="A12:A13"/>
    <mergeCell ref="A14:A16"/>
    <mergeCell ref="A17:A20"/>
    <mergeCell ref="A38:A40"/>
    <mergeCell ref="B5:B8"/>
    <mergeCell ref="B10:B11"/>
    <mergeCell ref="B12:B13"/>
    <mergeCell ref="B14:B16"/>
    <mergeCell ref="B17:B20"/>
    <mergeCell ref="B38:B40"/>
    <mergeCell ref="C2:C3"/>
    <mergeCell ref="C5:C6"/>
    <mergeCell ref="C10:C11"/>
    <mergeCell ref="C14:C15"/>
  </mergeCells>
  <pageMargins left="0.751388888888889" right="0.751388888888889" top="1" bottom="1" header="0.5" footer="0.5"/>
  <headerFooter>
    <oddHeader>&amp;C乌干达/坦桑尼亚采购明细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Yuan</dc:creator>
  <cp:lastModifiedBy>Mark</cp:lastModifiedBy>
  <dcterms:created xsi:type="dcterms:W3CDTF">2024-11-12T03:02:00Z</dcterms:created>
  <dcterms:modified xsi:type="dcterms:W3CDTF">2025-07-23T12:52:35Z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1CC2E375254943AC9FA0A6C0A8821C81_13</vt:lpwstr>
  </property>
</Properties>
</file>