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fu Zhu\Desktop\"/>
    </mc:Choice>
  </mc:AlternateContent>
  <xr:revisionPtr revIDLastSave="0" documentId="13_ncr:1_{DE0594C3-5AF2-4B90-A2E0-5FF4E7113A55}" xr6:coauthVersionLast="47" xr6:coauthVersionMax="47" xr10:uidLastSave="{00000000-0000-0000-0000-000000000000}"/>
  <bookViews>
    <workbookView xWindow="-120" yWindow="-120" windowWidth="21840" windowHeight="12075" firstSheet="5" activeTab="8" xr2:uid="{B7FA27C7-02AD-4ED1-934E-CC699D737A01}"/>
  </bookViews>
  <sheets>
    <sheet name="1.1 波动夏普" sheetId="1" r:id="rId1"/>
    <sheet name="2.1 仓位调整" sheetId="3" r:id="rId2"/>
    <sheet name="2.2, 2.9 行业个股分布" sheetId="6" r:id="rId3"/>
    <sheet name="2.4 冷门股" sheetId="7" r:id="rId4"/>
    <sheet name="2.5 市值偏好" sheetId="8" r:id="rId5"/>
    <sheet name="2.7 左右侧交易能力" sheetId="9" r:id="rId6"/>
    <sheet name="2.8 行业分布" sheetId="11" r:id="rId7"/>
    <sheet name="3.1 Brinson归因" sheetId="12" r:id="rId8"/>
    <sheet name="3.2 Barra归因" sheetId="13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1" l="1"/>
  <c r="E32" i="11"/>
  <c r="D32" i="11"/>
  <c r="C32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" i="11"/>
  <c r="E8" i="11"/>
  <c r="E4" i="11"/>
  <c r="E5" i="11"/>
  <c r="E6" i="11"/>
  <c r="E7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4" i="11"/>
  <c r="D5" i="11"/>
  <c r="D6" i="11"/>
  <c r="D7" i="11"/>
  <c r="D8" i="11"/>
  <c r="D9" i="11"/>
  <c r="D3" i="11"/>
  <c r="C5" i="11"/>
  <c r="C6" i="11"/>
  <c r="C7" i="11"/>
  <c r="C8" i="11"/>
  <c r="C9" i="11"/>
  <c r="C3" i="11"/>
  <c r="C4" i="11"/>
  <c r="L9" i="1"/>
  <c r="M9" i="1"/>
  <c r="N9" i="1"/>
  <c r="H7" i="1"/>
  <c r="F8" i="1"/>
  <c r="G8" i="1"/>
  <c r="H8" i="1"/>
  <c r="G7" i="1"/>
  <c r="F6" i="1"/>
  <c r="F4" i="1"/>
  <c r="G4" i="1"/>
  <c r="G6" i="1"/>
  <c r="H4" i="1"/>
  <c r="F7" i="1"/>
  <c r="F5" i="1"/>
  <c r="G5" i="1"/>
  <c r="H5" i="1"/>
  <c r="H6" i="1"/>
  <c r="C22" i="3"/>
  <c r="C6" i="3"/>
  <c r="C9" i="3"/>
  <c r="C12" i="3"/>
  <c r="C15" i="3"/>
  <c r="C18" i="3"/>
  <c r="C21" i="3"/>
  <c r="C5" i="3"/>
  <c r="C8" i="3"/>
  <c r="C11" i="3"/>
  <c r="C1" i="1"/>
  <c r="B1" i="1"/>
  <c r="C14" i="3"/>
  <c r="C17" i="3"/>
  <c r="C20" i="3"/>
  <c r="C4" i="3"/>
  <c r="C7" i="3"/>
  <c r="C10" i="3"/>
  <c r="C13" i="3"/>
  <c r="C16" i="3"/>
  <c r="C19" i="3"/>
</calcChain>
</file>

<file path=xl/sharedStrings.xml><?xml version="1.0" encoding="utf-8"?>
<sst xmlns="http://schemas.openxmlformats.org/spreadsheetml/2006/main" count="259" uniqueCount="142">
  <si>
    <t>平均值</t>
  </si>
  <si>
    <t>平均值</t>
    <phoneticPr fontId="1" type="noConversion"/>
  </si>
  <si>
    <t>上行捕捉率</t>
  </si>
  <si>
    <t>夏普排名</t>
  </si>
  <si>
    <t>波动排名</t>
  </si>
  <si>
    <t>夏普排名</t>
    <phoneticPr fontId="1" type="noConversion"/>
  </si>
  <si>
    <t>波动排名</t>
    <phoneticPr fontId="1" type="noConversion"/>
  </si>
  <si>
    <t>（任职日期，从次年开始分析）</t>
    <phoneticPr fontId="1" type="noConversion"/>
  </si>
  <si>
    <t>value</t>
    <phoneticPr fontId="1" type="noConversion"/>
  </si>
  <si>
    <t>090019.OF</t>
    <phoneticPr fontId="1" type="noConversion"/>
  </si>
  <si>
    <t>轻仓股后3月模拟收益</t>
  </si>
  <si>
    <t>重仓股后3月模拟收益</t>
  </si>
  <si>
    <t>组合后3月模拟收益</t>
  </si>
  <si>
    <t>前5股票占比-轻仓股</t>
  </si>
  <si>
    <t>前5股票占比-重仓股</t>
  </si>
  <si>
    <t>轻仓股数量</t>
  </si>
  <si>
    <t>重仓股数量</t>
  </si>
  <si>
    <t>持股数</t>
  </si>
  <si>
    <t>前三大行业占比</t>
  </si>
  <si>
    <t>权重占比</t>
  </si>
  <si>
    <t>数量占比</t>
  </si>
  <si>
    <t>数量占比（偏股基金平均数）</t>
    <phoneticPr fontId="1" type="noConversion"/>
  </si>
  <si>
    <t>权重占比（偏股基金平均数）</t>
    <phoneticPr fontId="1" type="noConversion"/>
  </si>
  <si>
    <t>小盘股</t>
  </si>
  <si>
    <t>中盘股</t>
  </si>
  <si>
    <t>大盘股</t>
  </si>
  <si>
    <t>2022H2</t>
  </si>
  <si>
    <t>2022H1</t>
  </si>
  <si>
    <t>2021H2</t>
  </si>
  <si>
    <t>2021H1</t>
  </si>
  <si>
    <t>2020H2</t>
  </si>
  <si>
    <t>2020H1</t>
  </si>
  <si>
    <t>2019H2</t>
  </si>
  <si>
    <t>2019H1</t>
  </si>
  <si>
    <t>2018H2</t>
  </si>
  <si>
    <t>2018H1</t>
  </si>
  <si>
    <t>持股市值</t>
  </si>
  <si>
    <t>000300.SH</t>
  </si>
  <si>
    <t>股票仓位（%）</t>
  </si>
  <si>
    <t>沪深300（右轴）</t>
  </si>
  <si>
    <t>2018Q3</t>
    <phoneticPr fontId="1" type="noConversion"/>
  </si>
  <si>
    <t>2018Q4</t>
    <phoneticPr fontId="1" type="noConversion"/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</si>
  <si>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</si>
  <si>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</si>
  <si>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</si>
  <si>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</si>
  <si>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</si>
  <si>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</si>
  <si>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</si>
  <si>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</si>
  <si>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</si>
  <si>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</si>
  <si>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</si>
  <si>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</si>
  <si>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</si>
  <si>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</si>
  <si>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</si>
  <si>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</si>
  <si>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</si>
  <si>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090019.OF</t>
  </si>
  <si>
    <t>090019.OF</t>
    <phoneticPr fontId="1" type="noConversion"/>
  </si>
  <si>
    <t>右侧程度</t>
    <phoneticPr fontId="1" type="noConversion"/>
  </si>
  <si>
    <t>交易能力</t>
    <phoneticPr fontId="1" type="noConversion"/>
  </si>
  <si>
    <t>报告期</t>
  </si>
  <si>
    <t>报告期</t>
    <phoneticPr fontId="1" type="noConversion"/>
  </si>
  <si>
    <t>20190630</t>
  </si>
  <si>
    <t>20191231</t>
  </si>
  <si>
    <t>20200630</t>
  </si>
  <si>
    <t>20201231</t>
  </si>
  <si>
    <t>20210630</t>
  </si>
  <si>
    <t>20211231</t>
  </si>
  <si>
    <t>20220630</t>
  </si>
  <si>
    <t>20221231</t>
  </si>
  <si>
    <t>代码</t>
    <phoneticPr fontId="1" type="noConversion"/>
  </si>
  <si>
    <t>中信行业</t>
  </si>
  <si>
    <t>总行业分布</t>
  </si>
  <si>
    <t>重仓股行业分布</t>
  </si>
  <si>
    <t>轻仓股行业分布</t>
  </si>
  <si>
    <t>交通运输</t>
  </si>
  <si>
    <t>传媒</t>
  </si>
  <si>
    <t>农林牧渔</t>
  </si>
  <si>
    <t>医药</t>
  </si>
  <si>
    <t>商贸零售</t>
  </si>
  <si>
    <t>国防军工</t>
  </si>
  <si>
    <t>基础化工</t>
  </si>
  <si>
    <t>家电</t>
  </si>
  <si>
    <t>建材</t>
  </si>
  <si>
    <t>建筑</t>
  </si>
  <si>
    <t>房地产</t>
  </si>
  <si>
    <t>有色金属</t>
  </si>
  <si>
    <t>机械</t>
  </si>
  <si>
    <t>汽车</t>
  </si>
  <si>
    <t>消费者服务</t>
  </si>
  <si>
    <t>电力及公用事业</t>
  </si>
  <si>
    <t>电力设备及新能源</t>
  </si>
  <si>
    <t>电子</t>
  </si>
  <si>
    <t>石油石化</t>
  </si>
  <si>
    <t>纺织服装</t>
  </si>
  <si>
    <t>综合</t>
  </si>
  <si>
    <t>计算机</t>
  </si>
  <si>
    <t>轻工制造</t>
  </si>
  <si>
    <t>通信</t>
  </si>
  <si>
    <t>钢铁</t>
  </si>
  <si>
    <t>非银行金融</t>
  </si>
  <si>
    <t>食品饮料</t>
  </si>
  <si>
    <t>综合金融</t>
  </si>
  <si>
    <t>银行</t>
  </si>
  <si>
    <t>2021年</t>
    <phoneticPr fontId="1" type="noConversion"/>
  </si>
  <si>
    <t>2022年</t>
    <phoneticPr fontId="1" type="noConversion"/>
  </si>
  <si>
    <t>重仓股</t>
    <phoneticPr fontId="1" type="noConversion"/>
  </si>
  <si>
    <t>轻仓股</t>
    <phoneticPr fontId="1" type="noConversion"/>
  </si>
  <si>
    <t>上游周期</t>
  </si>
  <si>
    <t>煤炭</t>
  </si>
  <si>
    <t>钢铁</t>
    <phoneticPr fontId="1" type="noConversion"/>
  </si>
  <si>
    <t>中游制造</t>
  </si>
  <si>
    <t>电力设备及新能源</t>
    <phoneticPr fontId="1" type="noConversion"/>
  </si>
  <si>
    <t>TMT</t>
  </si>
  <si>
    <t>TMT</t>
    <phoneticPr fontId="1" type="noConversion"/>
  </si>
  <si>
    <t>医药</t>
    <phoneticPr fontId="1" type="noConversion"/>
  </si>
  <si>
    <t>消费</t>
  </si>
  <si>
    <t>消费</t>
    <phoneticPr fontId="1" type="noConversion"/>
  </si>
  <si>
    <t>大金融</t>
  </si>
  <si>
    <t>其他</t>
  </si>
  <si>
    <t>交易收益</t>
  </si>
  <si>
    <t>选股收益</t>
  </si>
  <si>
    <t>行业配置收益</t>
  </si>
  <si>
    <t>仓位择时收益</t>
  </si>
  <si>
    <t>超额收益</t>
  </si>
  <si>
    <t>基准收益</t>
  </si>
  <si>
    <t>基金收益</t>
  </si>
  <si>
    <t>暴露</t>
    <phoneticPr fontId="1" type="noConversion"/>
  </si>
  <si>
    <t>Size</t>
  </si>
  <si>
    <t>Beta</t>
  </si>
  <si>
    <t>Momentum</t>
  </si>
  <si>
    <t>ResVol</t>
  </si>
  <si>
    <t>NLsize</t>
  </si>
  <si>
    <t>BP</t>
  </si>
  <si>
    <t>Liquidity</t>
  </si>
  <si>
    <t>EarningsYield</t>
  </si>
  <si>
    <t>Growth</t>
  </si>
  <si>
    <t>Leverage</t>
  </si>
  <si>
    <t>归因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</si>
</sst>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###,###,##0.0000"/>
    <numFmt numFmtId="179" formatCode="#,##0.0000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KaiTi"/>
      <family val="3"/>
      <charset val="134"/>
    </font>
    <font>
      <b/>
      <sz val="1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0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top"/>
    </xf>
    <xf numFmtId="10" fontId="0" fillId="0" borderId="0" xfId="0" applyNumberFormat="1"/>
    <xf numFmtId="0" fontId="4" fillId="0" borderId="0" xfId="2">
      <alignment vertical="center"/>
    </xf>
    <xf numFmtId="14" fontId="4" fillId="0" borderId="0" xfId="2" applyNumberFormat="1">
      <alignment vertical="center"/>
    </xf>
    <xf numFmtId="179" fontId="4" fillId="0" borderId="0" xfId="2" applyNumberFormat="1" applyAlignment="1">
      <alignment horizontal="right"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2" xfId="0" applyFont="1" applyBorder="1"/>
    <xf numFmtId="10" fontId="5" fillId="0" borderId="4" xfId="1" applyNumberFormat="1" applyFont="1" applyBorder="1" applyAlignment="1"/>
    <xf numFmtId="0" fontId="5" fillId="0" borderId="0" xfId="0" applyFont="1"/>
    <xf numFmtId="0" fontId="5" fillId="0" borderId="4" xfId="0" applyFont="1" applyBorder="1"/>
    <xf numFmtId="0" fontId="6" fillId="0" borderId="1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</cellXfs>
  <cellStyles count="3">
    <cellStyle name="百分比" xfId="1" builtinId="5"/>
    <cellStyle name="常规" xfId="0" builtinId="0"/>
    <cellStyle name="常规 2" xfId="2" xr:uid="{EC259F85-472F-4201-BBA1-0CED56CCB7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'1.1-吴培文'!#REF!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7D-4225-952F-1244176C64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'1.1-吴培文'!#REF!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'1.1-吴培文'!#REF!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7D-4225-952F-1244176C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870352"/>
        <c:axId val="996893392"/>
      </c:lineChart>
      <c:catAx>
        <c:axId val="996870352"/>
        <c:scaling>
          <c:orientation val="minMax"/>
        </c:scaling>
        <c:delete val="0"/>
        <c:axPos val="b"/>
        <c:numFmt formatCode="yyyy/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93392"/>
        <c:crosses val="autoZero"/>
        <c:auto val="1"/>
        <c:lblAlgn val="ctr"/>
        <c:lblOffset val="100"/>
        <c:noMultiLvlLbl val="0"/>
      </c:catAx>
      <c:valAx>
        <c:axId val="996893392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687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 Barra归因'!$B$15</c:f>
              <c:strCache>
                <c:ptCount val="1"/>
                <c:pt idx="0">
                  <c:v>20181231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Barra归因'!$B$16:$B$25</c:f>
              <c:numCache>
                <c:formatCode>General</c:formatCode>
                <c:ptCount val="10"/>
                <c:pt idx="0">
                  <c:v>6.6974604707449273E-2</c:v>
                </c:pt>
                <c:pt idx="1">
                  <c:v>1.493949672209835E-2</c:v>
                </c:pt>
                <c:pt idx="2">
                  <c:v>3.047720301213194E-3</c:v>
                </c:pt>
                <c:pt idx="3">
                  <c:v>-8.2815412993058855E-3</c:v>
                </c:pt>
                <c:pt idx="4">
                  <c:v>-1.255934195164258E-3</c:v>
                </c:pt>
                <c:pt idx="5">
                  <c:v>5.0105622715861684E-4</c:v>
                </c:pt>
                <c:pt idx="6">
                  <c:v>2.8244900782310538E-3</c:v>
                </c:pt>
                <c:pt idx="7">
                  <c:v>6.8005242828785596E-3</c:v>
                </c:pt>
                <c:pt idx="8">
                  <c:v>-2.0849347787716481E-4</c:v>
                </c:pt>
                <c:pt idx="9">
                  <c:v>-4.7763444036735662E-4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'3.2 Barra归因'!$C$15</c:f>
              <c:strCache>
                <c:ptCount val="1"/>
                <c:pt idx="0">
                  <c:v>20190630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Barra归因'!$C$16:$C$25</c:f>
              <c:numCache>
                <c:formatCode>General</c:formatCode>
                <c:ptCount val="10"/>
                <c:pt idx="0">
                  <c:v>-3.3518495119648502E-2</c:v>
                </c:pt>
                <c:pt idx="1">
                  <c:v>-2.7737294130923359E-4</c:v>
                </c:pt>
                <c:pt idx="2">
                  <c:v>-1.4097113594555609E-2</c:v>
                </c:pt>
                <c:pt idx="3">
                  <c:v>1.0451122789893399E-2</c:v>
                </c:pt>
                <c:pt idx="4">
                  <c:v>-3.5523516815553108E-4</c:v>
                </c:pt>
                <c:pt idx="5">
                  <c:v>4.4140695196593499E-4</c:v>
                </c:pt>
                <c:pt idx="6">
                  <c:v>-1.2500072997220289E-3</c:v>
                </c:pt>
                <c:pt idx="7">
                  <c:v>1.396844615135168E-3</c:v>
                </c:pt>
                <c:pt idx="8">
                  <c:v>1.229494391862766E-3</c:v>
                </c:pt>
                <c:pt idx="9">
                  <c:v>1.0617001296377101E-2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ser>
          <c:idx val="2"/>
          <c:order val="2"/>
          <c:tx>
            <c:strRef>
              <c:f>'3.2 Barra归因'!$D$15</c:f>
              <c:strCache>
                <c:ptCount val="1"/>
                <c:pt idx="0">
                  <c:v>20191231</c:v>
                </c:pt>
              </c:strCache>
            </c:strRef>
          </c:tx>
          <c:spPr>
            <a:solidFill>
              <a:srgbClr val="65A2E5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Barra归因'!$D$16:$D$25</c:f>
              <c:numCache>
                <c:formatCode>General</c:formatCode>
                <c:ptCount val="10"/>
                <c:pt idx="0">
                  <c:v>8.4216349054647852E-2</c:v>
                </c:pt>
                <c:pt idx="1">
                  <c:v>-1.071680031169522E-2</c:v>
                </c:pt>
                <c:pt idx="2">
                  <c:v>-3.5489205878040588E-2</c:v>
                </c:pt>
                <c:pt idx="3">
                  <c:v>1.843026190370212E-2</c:v>
                </c:pt>
                <c:pt idx="4">
                  <c:v>-4.3781613455352577E-3</c:v>
                </c:pt>
                <c:pt idx="5">
                  <c:v>-6.7811056696704466E-3</c:v>
                </c:pt>
                <c:pt idx="6">
                  <c:v>-2.760683687965356E-3</c:v>
                </c:pt>
                <c:pt idx="7">
                  <c:v>3.4383806867140081E-3</c:v>
                </c:pt>
                <c:pt idx="8">
                  <c:v>9.8004166047367783E-5</c:v>
                </c:pt>
                <c:pt idx="9">
                  <c:v>9.7988253401859772E-3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FF4-AE0B-71D0CAFEE88B}"/>
            </c:ext>
          </c:extLst>
        </c:ser>
        <c:ser>
          <c:idx val="3"/>
          <c:order val="3"/>
          <c:tx>
            <c:strRef>
              <c:f>'3.2 Barra归因'!$E$15</c:f>
              <c:strCache>
                <c:ptCount val="1"/>
                <c:pt idx="0">
                  <c:v>20200630</c:v>
                </c:pt>
              </c:strCache>
            </c:strRef>
          </c:tx>
          <c:spPr>
            <a:solidFill>
              <a:srgbClr val="FFBDC8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Barra归因'!$E$16:$E$25</c:f>
              <c:numCache>
                <c:formatCode>General</c:formatCode>
                <c:ptCount val="10"/>
                <c:pt idx="0">
                  <c:v>2.1720405104224651E-2</c:v>
                </c:pt>
                <c:pt idx="1">
                  <c:v>5.5695969948268372E-5</c:v>
                </c:pt>
                <c:pt idx="2">
                  <c:v>4.7183616184398114E-3</c:v>
                </c:pt>
                <c:pt idx="3">
                  <c:v>8.5499877731666715E-3</c:v>
                </c:pt>
                <c:pt idx="4">
                  <c:v>6.7888940797954664E-3</c:v>
                </c:pt>
                <c:pt idx="5">
                  <c:v>-2.375960510604298E-2</c:v>
                </c:pt>
                <c:pt idx="6">
                  <c:v>5.7512678664182384E-3</c:v>
                </c:pt>
                <c:pt idx="7">
                  <c:v>-5.9739888920007941E-4</c:v>
                </c:pt>
                <c:pt idx="8">
                  <c:v>-6.5951287842576584E-4</c:v>
                </c:pt>
                <c:pt idx="9">
                  <c:v>1.067353123056707E-3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3-4FF4-AE0B-71D0CAFEE88B}"/>
            </c:ext>
          </c:extLst>
        </c:ser>
        <c:ser>
          <c:idx val="4"/>
          <c:order val="4"/>
          <c:tx>
            <c:strRef>
              <c:f>'3.2 Barra归因'!$F$15</c:f>
              <c:strCache>
                <c:ptCount val="1"/>
                <c:pt idx="0">
                  <c:v>20201231</c:v>
                </c:pt>
              </c:strCache>
            </c:strRef>
          </c:tx>
          <c:spPr>
            <a:solidFill>
              <a:srgbClr val="BFBFBF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Barra归因'!$F$16:$F$25</c:f>
              <c:numCache>
                <c:formatCode>General</c:formatCode>
                <c:ptCount val="10"/>
                <c:pt idx="0">
                  <c:v>4.7956606076397422E-2</c:v>
                </c:pt>
                <c:pt idx="1">
                  <c:v>4.1367830349771434E-3</c:v>
                </c:pt>
                <c:pt idx="2">
                  <c:v>-4.0307905052127682E-2</c:v>
                </c:pt>
                <c:pt idx="3">
                  <c:v>1.4387499053239409E-2</c:v>
                </c:pt>
                <c:pt idx="4">
                  <c:v>-2.3241030156385639E-3</c:v>
                </c:pt>
                <c:pt idx="5">
                  <c:v>5.4035826146464037E-3</c:v>
                </c:pt>
                <c:pt idx="6">
                  <c:v>7.1313237127141544E-3</c:v>
                </c:pt>
                <c:pt idx="7">
                  <c:v>-3.4103002502262648E-3</c:v>
                </c:pt>
                <c:pt idx="8">
                  <c:v>-7.1936215920958624E-4</c:v>
                </c:pt>
                <c:pt idx="9">
                  <c:v>1.4878312440369401E-4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3-4FF4-AE0B-71D0CAFEE88B}"/>
            </c:ext>
          </c:extLst>
        </c:ser>
        <c:ser>
          <c:idx val="5"/>
          <c:order val="5"/>
          <c:tx>
            <c:strRef>
              <c:f>'3.2 Barra归因'!$G$15</c:f>
              <c:strCache>
                <c:ptCount val="1"/>
                <c:pt idx="0">
                  <c:v>20210630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Barra归因'!$G$16:$G$25</c:f>
              <c:numCache>
                <c:formatCode>General</c:formatCode>
                <c:ptCount val="10"/>
                <c:pt idx="0">
                  <c:v>0.20989189688093951</c:v>
                </c:pt>
                <c:pt idx="1">
                  <c:v>-7.0314313187819791E-2</c:v>
                </c:pt>
                <c:pt idx="2">
                  <c:v>-1.9527568866297279E-2</c:v>
                </c:pt>
                <c:pt idx="3">
                  <c:v>8.156444919621527E-3</c:v>
                </c:pt>
                <c:pt idx="4">
                  <c:v>-1.706505628712034E-2</c:v>
                </c:pt>
                <c:pt idx="5">
                  <c:v>3.7393282879566753E-2</c:v>
                </c:pt>
                <c:pt idx="6">
                  <c:v>-7.2846592483261975E-4</c:v>
                </c:pt>
                <c:pt idx="7">
                  <c:v>3.0193791976341978E-4</c:v>
                </c:pt>
                <c:pt idx="8">
                  <c:v>-6.8057892171078964E-3</c:v>
                </c:pt>
                <c:pt idx="9">
                  <c:v>-2.9111367525911668E-3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3-4FF4-AE0B-71D0CAFEE88B}"/>
            </c:ext>
          </c:extLst>
        </c:ser>
        <c:ser>
          <c:idx val="6"/>
          <c:order val="6"/>
          <c:tx>
            <c:strRef>
              <c:f>'3.2 Barra归因'!$H$15</c:f>
              <c:strCache>
                <c:ptCount val="1"/>
                <c:pt idx="0">
                  <c:v>20211231</c:v>
                </c:pt>
              </c:strCache>
            </c:strRef>
          </c:tx>
          <c:spPr>
            <a:solidFill>
              <a:srgbClr val="E02622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Barra归因'!$H$16:$H$25</c:f>
              <c:numCache>
                <c:formatCode>General</c:formatCode>
                <c:ptCount val="10"/>
                <c:pt idx="0">
                  <c:v>9.1844484737739082E-2</c:v>
                </c:pt>
                <c:pt idx="1">
                  <c:v>1.390499812962975E-2</c:v>
                </c:pt>
                <c:pt idx="2">
                  <c:v>-6.99404103818662E-3</c:v>
                </c:pt>
                <c:pt idx="3">
                  <c:v>-2.2764997926849871E-3</c:v>
                </c:pt>
                <c:pt idx="4">
                  <c:v>2.3046555622854629E-2</c:v>
                </c:pt>
                <c:pt idx="5">
                  <c:v>3.1409436574434298E-2</c:v>
                </c:pt>
                <c:pt idx="6">
                  <c:v>1.261953691594818E-3</c:v>
                </c:pt>
                <c:pt idx="7">
                  <c:v>-1.1743806575184529E-2</c:v>
                </c:pt>
                <c:pt idx="8">
                  <c:v>-4.3515389201127311E-3</c:v>
                </c:pt>
                <c:pt idx="9">
                  <c:v>-6.2503528441164883E-3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3-4FF4-AE0B-71D0CAFEE88B}"/>
            </c:ext>
          </c:extLst>
        </c:ser>
        <c:ser>
          <c:idx val="7"/>
          <c:order val="7"/>
          <c:tx>
            <c:strRef>
              <c:f>'3.2 Barra归因'!$I$15</c:f>
              <c:strCache>
                <c:ptCount val="1"/>
                <c:pt idx="0">
                  <c:v>20220630</c:v>
                </c:pt>
              </c:strCache>
            </c:strRef>
          </c:tx>
          <c:spPr>
            <a:solidFill>
              <a:srgbClr val="5ACDF5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Barra归因'!$I$16:$I$25</c:f>
              <c:numCache>
                <c:formatCode>General</c:formatCode>
                <c:ptCount val="10"/>
                <c:pt idx="0">
                  <c:v>7.3556788158716621E-2</c:v>
                </c:pt>
                <c:pt idx="1">
                  <c:v>1.138836890604241E-4</c:v>
                </c:pt>
                <c:pt idx="2">
                  <c:v>-2.4316150372073471E-2</c:v>
                </c:pt>
                <c:pt idx="3">
                  <c:v>1.163649981740101E-2</c:v>
                </c:pt>
                <c:pt idx="4">
                  <c:v>1.6475605366140671E-2</c:v>
                </c:pt>
                <c:pt idx="5">
                  <c:v>6.1422140861135035E-4</c:v>
                </c:pt>
                <c:pt idx="6">
                  <c:v>1.8185537971835069E-2</c:v>
                </c:pt>
                <c:pt idx="7">
                  <c:v>-1.4100234469195669E-3</c:v>
                </c:pt>
                <c:pt idx="8">
                  <c:v>-1.508886083563042E-3</c:v>
                </c:pt>
                <c:pt idx="9">
                  <c:v>-5.7561643805928344E-3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A3-4FF4-AE0B-71D0CAFEE88B}"/>
            </c:ext>
          </c:extLst>
        </c:ser>
        <c:ser>
          <c:idx val="8"/>
          <c:order val="8"/>
          <c:tx>
            <c:strRef>
              <c:f>'3.2 Barra归因'!$J$15</c:f>
              <c:strCache>
                <c:ptCount val="1"/>
                <c:pt idx="0">
                  <c:v>20221231</c:v>
                </c:pt>
              </c:strCache>
            </c:strRef>
          </c:tx>
          <c:spPr>
            <a:solidFill>
              <a:srgbClr val="737373"/>
            </a:solidFill>
          </c:spPr>
          <c:invertIfNegative val="0"/>
          <c:cat>
            <c:strRef>
              <c:f>'3.2 Barra归因'!$A$16:$A$25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Barra归因'!$J$16:$J$25</c:f>
              <c:numCache>
                <c:formatCode>General</c:formatCode>
                <c:ptCount val="10"/>
                <c:pt idx="0">
                  <c:v>4.013402310530037E-2</c:v>
                </c:pt>
                <c:pt idx="1">
                  <c:v>-2.905172099858821E-3</c:v>
                </c:pt>
                <c:pt idx="2">
                  <c:v>5.9431379687025819E-3</c:v>
                </c:pt>
                <c:pt idx="3">
                  <c:v>2.4128041009732681E-3</c:v>
                </c:pt>
                <c:pt idx="4">
                  <c:v>1.432576701538118E-4</c:v>
                </c:pt>
                <c:pt idx="5">
                  <c:v>1.9273114590193301E-3</c:v>
                </c:pt>
                <c:pt idx="6">
                  <c:v>-1.5541077971571091E-3</c:v>
                </c:pt>
                <c:pt idx="7">
                  <c:v>-1.3661841761856749E-4</c:v>
                </c:pt>
                <c:pt idx="8">
                  <c:v>2.4005597338210391E-3</c:v>
                </c:pt>
                <c:pt idx="9">
                  <c:v>2.111467936004539E-2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A3-4FF4-AE0B-71D0CAFE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'1.1 波动夏普'!$L$2</c:f>
              <c:strCache>
                <c:ptCount val="1"/>
                <c:pt idx="0">
                  <c:v>波动排名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'1.1 波动夏普'!$K$4:$K$9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平均值</c:v>
                </c:pt>
              </c:strCache>
            </c:strRef>
          </c:cat>
          <c:val>
            <c:numRef>
              <c:f>'1.1 波动夏普'!$L$4:$L$9</c:f>
              <c:numCache>
                <c:formatCode>0.00_ </c:formatCode>
                <c:ptCount val="6"/>
                <c:pt idx="0">
                  <c:v>78.964401294498373</c:v>
                </c:pt>
                <c:pt idx="1">
                  <c:v>18.192488262910796</c:v>
                </c:pt>
                <c:pt idx="2">
                  <c:v>8.8607594936708853</c:v>
                </c:pt>
                <c:pt idx="3">
                  <c:v>42.456406368460954</c:v>
                </c:pt>
                <c:pt idx="4">
                  <c:v>25.092250922509223</c:v>
                </c:pt>
                <c:pt idx="5">
                  <c:v>34.713261268410044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'1.1 波动夏普'!$M$2</c:f>
              <c:strCache>
                <c:ptCount val="1"/>
                <c:pt idx="0">
                  <c:v>夏普排名</c:v>
                </c:pt>
              </c:strCache>
            </c:strRef>
          </c:tx>
          <c:invertIfNegative val="0"/>
          <c:val>
            <c:numRef>
              <c:f>'1.1 波动夏普'!$M$4:$M$9</c:f>
              <c:numCache>
                <c:formatCode>0.00_ </c:formatCode>
                <c:ptCount val="6"/>
                <c:pt idx="0">
                  <c:v>67.15210355987054</c:v>
                </c:pt>
                <c:pt idx="1">
                  <c:v>95.422535211267601</c:v>
                </c:pt>
                <c:pt idx="2">
                  <c:v>22.251832111925381</c:v>
                </c:pt>
                <c:pt idx="3">
                  <c:v>11.751326762699014</c:v>
                </c:pt>
                <c:pt idx="4">
                  <c:v>1.5895543570820323</c:v>
                </c:pt>
                <c:pt idx="5">
                  <c:v>39.633470400568918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E0-40B1-9876-4252D7D7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lineChart>
        <c:grouping val="standard"/>
        <c:varyColors val="0"/>
        <c:ser>
          <c:idx val="2"/>
          <c:order val="2"/>
          <c:tx>
            <c:strRef>
              <c:f>'1.1 波动夏普'!$N$2</c:f>
              <c:strCache>
                <c:ptCount val="1"/>
                <c:pt idx="0">
                  <c:v>上行捕捉率</c:v>
                </c:pt>
              </c:strCache>
            </c:strRef>
          </c:tx>
          <c:val>
            <c:numRef>
              <c:f>'1.1 波动夏普'!$N$4:$N$9</c:f>
              <c:numCache>
                <c:formatCode>0.00_ </c:formatCode>
                <c:ptCount val="6"/>
                <c:pt idx="0">
                  <c:v>1.0232113303063093</c:v>
                </c:pt>
                <c:pt idx="1">
                  <c:v>0.63277502841249311</c:v>
                </c:pt>
                <c:pt idx="2">
                  <c:v>0.3400344426015271</c:v>
                </c:pt>
                <c:pt idx="3">
                  <c:v>0.75640465231852472</c:v>
                </c:pt>
                <c:pt idx="4">
                  <c:v>0.92510898879219161</c:v>
                </c:pt>
                <c:pt idx="5">
                  <c:v>0.73550688848620915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E0-40B1-9876-4252D7D7D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50383"/>
        <c:axId val="867517967"/>
      </c:line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  <c:valAx>
        <c:axId val="867517967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crossAx val="1920950383"/>
        <c:crosses val="max"/>
        <c:crossBetween val="between"/>
      </c:valAx>
      <c:catAx>
        <c:axId val="1920950383"/>
        <c:scaling>
          <c:orientation val="minMax"/>
        </c:scaling>
        <c:delete val="1"/>
        <c:axPos val="b"/>
        <c:majorTickMark val="out"/>
        <c:minorTickMark val="none"/>
        <c:tickLblPos val="nextTo"/>
        <c:crossAx val="867517967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'2.2, 2.9 行业个股分布'!$C$1</c:f>
              <c:strCache>
                <c:ptCount val="1"/>
                <c:pt idx="0">
                  <c:v>持股数</c:v>
                </c:pt>
              </c:strCache>
            </c:strRef>
          </c:tx>
          <c:spPr>
            <a:ln w="19050" cap="rnd">
              <a:solidFill>
                <a:srgbClr val="E02622"/>
              </a:solidFill>
              <a:round/>
            </a:ln>
            <a:effectLst/>
          </c:spPr>
          <c:marker>
            <c:symbol val="none"/>
          </c:marker>
          <c:cat>
            <c:numRef>
              <c:f>'2.2, 2.9 行业个股分布'!$A$2:$A$10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'2.2, 2.9 行业个股分布'!$C$2:$C$10</c:f>
              <c:numCache>
                <c:formatCode>General</c:formatCode>
                <c:ptCount val="9"/>
                <c:pt idx="0">
                  <c:v>106</c:v>
                </c:pt>
                <c:pt idx="1">
                  <c:v>99</c:v>
                </c:pt>
                <c:pt idx="2">
                  <c:v>83</c:v>
                </c:pt>
                <c:pt idx="3">
                  <c:v>55</c:v>
                </c:pt>
                <c:pt idx="4">
                  <c:v>64</c:v>
                </c:pt>
                <c:pt idx="5">
                  <c:v>69</c:v>
                </c:pt>
                <c:pt idx="6">
                  <c:v>83</c:v>
                </c:pt>
                <c:pt idx="7">
                  <c:v>93</c:v>
                </c:pt>
                <c:pt idx="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586-9277-290B0C3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771808"/>
        <c:axId val="890772136"/>
      </c:lineChart>
      <c:lineChart>
        <c:grouping val="standard"/>
        <c:varyColors val="0"/>
        <c:ser>
          <c:idx val="1"/>
          <c:order val="1"/>
          <c:tx>
            <c:strRef>
              <c:f>'2.2, 2.9 行业个股分布'!$B$1</c:f>
              <c:strCache>
                <c:ptCount val="1"/>
                <c:pt idx="0">
                  <c:v>前三大行业占比</c:v>
                </c:pt>
              </c:strCache>
            </c:strRef>
          </c:tx>
          <c:spPr>
            <a:ln w="19050" cap="rnd">
              <a:solidFill>
                <a:srgbClr val="08287F"/>
              </a:solidFill>
              <a:round/>
            </a:ln>
            <a:effectLst/>
          </c:spPr>
          <c:marker>
            <c:symbol val="none"/>
          </c:marker>
          <c:val>
            <c:numRef>
              <c:f>'2.2, 2.9 行业个股分布'!$B$2:$B$10</c:f>
              <c:numCache>
                <c:formatCode>General</c:formatCode>
                <c:ptCount val="9"/>
                <c:pt idx="0">
                  <c:v>0.29850668665451929</c:v>
                </c:pt>
                <c:pt idx="1">
                  <c:v>0.34712990426154278</c:v>
                </c:pt>
                <c:pt idx="2">
                  <c:v>0.38708116113224073</c:v>
                </c:pt>
                <c:pt idx="3">
                  <c:v>0.48918753180353042</c:v>
                </c:pt>
                <c:pt idx="4">
                  <c:v>0.4174077890111576</c:v>
                </c:pt>
                <c:pt idx="5">
                  <c:v>0.42135648218870819</c:v>
                </c:pt>
                <c:pt idx="6">
                  <c:v>0.49820620820167338</c:v>
                </c:pt>
                <c:pt idx="7">
                  <c:v>0.49600358494700408</c:v>
                </c:pt>
                <c:pt idx="8">
                  <c:v>0.47336675114754578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586-9277-290B0C3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47520"/>
        <c:axId val="622633136"/>
      </c:lineChart>
      <c:catAx>
        <c:axId val="89077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2136"/>
        <c:crosses val="autoZero"/>
        <c:auto val="1"/>
        <c:lblAlgn val="ctr"/>
        <c:lblOffset val="100"/>
        <c:noMultiLvlLbl val="0"/>
      </c:catAx>
      <c:valAx>
        <c:axId val="890772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1808"/>
        <c:crosses val="autoZero"/>
        <c:crossBetween val="midCat"/>
      </c:valAx>
      <c:valAx>
        <c:axId val="622633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2077847520"/>
        <c:crosses val="max"/>
        <c:crossBetween val="between"/>
      </c:valAx>
      <c:catAx>
        <c:axId val="2077847520"/>
        <c:scaling>
          <c:orientation val="minMax"/>
        </c:scaling>
        <c:delete val="1"/>
        <c:axPos val="b"/>
        <c:majorTickMark val="out"/>
        <c:minorTickMark val="none"/>
        <c:tickLblPos val="nextTo"/>
        <c:crossAx val="622633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'2.2, 2.9 行业个股分布'!$D$1</c:f>
              <c:strCache>
                <c:ptCount val="1"/>
                <c:pt idx="0">
                  <c:v>重仓股数量</c:v>
                </c:pt>
              </c:strCache>
            </c:strRef>
          </c:tx>
          <c:spPr>
            <a:ln w="19050" cap="rnd">
              <a:solidFill>
                <a:srgbClr val="E02622"/>
              </a:solidFill>
              <a:round/>
            </a:ln>
            <a:effectLst/>
          </c:spPr>
          <c:marker>
            <c:symbol val="none"/>
          </c:marker>
          <c:cat>
            <c:numRef>
              <c:f>'2.2, 2.9 行业个股分布'!$A$2:$A$10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'2.2, 2.9 行业个股分布'!$D$2:$D$10</c:f>
              <c:numCache>
                <c:formatCode>General</c:formatCode>
                <c:ptCount val="9"/>
                <c:pt idx="0">
                  <c:v>14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586-9277-290B0C3F1C44}"/>
            </c:ext>
          </c:extLst>
        </c:ser>
        <c:ser>
          <c:idx val="1"/>
          <c:order val="1"/>
          <c:tx>
            <c:strRef>
              <c:f>'2.2, 2.9 行业个股分布'!$E$1</c:f>
              <c:strCache>
                <c:ptCount val="1"/>
                <c:pt idx="0">
                  <c:v>轻仓股数量</c:v>
                </c:pt>
              </c:strCache>
            </c:strRef>
          </c:tx>
          <c:spPr>
            <a:ln w="19050" cap="rnd">
              <a:solidFill>
                <a:srgbClr val="08287F"/>
              </a:solidFill>
              <a:round/>
            </a:ln>
            <a:effectLst/>
          </c:spPr>
          <c:marker>
            <c:symbol val="none"/>
          </c:marker>
          <c:cat>
            <c:numRef>
              <c:f>'2.2, 2.9 行业个股分布'!$A$2:$A$10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'2.2, 2.9 行业个股分布'!$E$2:$E$10</c:f>
              <c:numCache>
                <c:formatCode>General</c:formatCode>
                <c:ptCount val="9"/>
                <c:pt idx="0">
                  <c:v>92</c:v>
                </c:pt>
                <c:pt idx="1">
                  <c:v>79</c:v>
                </c:pt>
                <c:pt idx="2">
                  <c:v>68</c:v>
                </c:pt>
                <c:pt idx="3">
                  <c:v>41</c:v>
                </c:pt>
                <c:pt idx="4">
                  <c:v>49</c:v>
                </c:pt>
                <c:pt idx="5">
                  <c:v>54</c:v>
                </c:pt>
                <c:pt idx="6">
                  <c:v>67</c:v>
                </c:pt>
                <c:pt idx="7">
                  <c:v>80</c:v>
                </c:pt>
                <c:pt idx="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586-9277-290B0C3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771808"/>
        <c:axId val="890772136"/>
      </c:lineChart>
      <c:catAx>
        <c:axId val="890771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2136"/>
        <c:crosses val="autoZero"/>
        <c:auto val="1"/>
        <c:lblAlgn val="ctr"/>
        <c:lblOffset val="100"/>
        <c:noMultiLvlLbl val="0"/>
      </c:catAx>
      <c:valAx>
        <c:axId val="890772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+mn-cs"/>
              </a:defRPr>
            </a:pPr>
            <a:endParaRPr lang="zh-CN"/>
          </a:p>
        </c:txPr>
        <c:crossAx val="8907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 冷门股'!$B$1</c:f>
              <c:strCache>
                <c:ptCount val="1"/>
                <c:pt idx="0">
                  <c:v>数量占比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'2.4 冷门股'!$A$2:$A$10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 冷门股'!$B$2:$B$10</c:f>
              <c:numCache>
                <c:formatCode>General</c:formatCode>
                <c:ptCount val="9"/>
                <c:pt idx="0">
                  <c:v>9.433962264150943E-3</c:v>
                </c:pt>
                <c:pt idx="1">
                  <c:v>1.01010101010101E-2</c:v>
                </c:pt>
                <c:pt idx="2">
                  <c:v>0</c:v>
                </c:pt>
                <c:pt idx="3">
                  <c:v>1.8181818181818181E-2</c:v>
                </c:pt>
                <c:pt idx="4">
                  <c:v>1.5625E-2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0-4AC9-B586-F0E2A9AAD79A}"/>
            </c:ext>
          </c:extLst>
        </c:ser>
        <c:ser>
          <c:idx val="1"/>
          <c:order val="1"/>
          <c:tx>
            <c:strRef>
              <c:f>'2.4 冷门股'!$C$1</c:f>
              <c:strCache>
                <c:ptCount val="1"/>
                <c:pt idx="0">
                  <c:v>权重占比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'2.4 冷门股'!$A$2:$A$10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 冷门股'!$C$2:$C$10</c:f>
              <c:numCache>
                <c:formatCode>General</c:formatCode>
                <c:ptCount val="9"/>
                <c:pt idx="0">
                  <c:v>1.7143269487870089E-4</c:v>
                </c:pt>
                <c:pt idx="1">
                  <c:v>1.701536604077504E-2</c:v>
                </c:pt>
                <c:pt idx="2">
                  <c:v>0</c:v>
                </c:pt>
                <c:pt idx="3">
                  <c:v>3.106137655716773E-2</c:v>
                </c:pt>
                <c:pt idx="4">
                  <c:v>1.023877453308873E-2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0-4AC9-B586-F0E2A9AAD79A}"/>
            </c:ext>
          </c:extLst>
        </c:ser>
        <c:ser>
          <c:idx val="2"/>
          <c:order val="2"/>
          <c:tx>
            <c:strRef>
              <c:f>'2.4 冷门股'!$D$1</c:f>
              <c:strCache>
                <c:ptCount val="1"/>
                <c:pt idx="0">
                  <c:v>数量占比（偏股基金平均数）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'2.4 冷门股'!$A$2:$A$10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 冷门股'!$D$2:$D$10</c:f>
              <c:numCache>
                <c:formatCode>0.00%</c:formatCode>
                <c:ptCount val="9"/>
                <c:pt idx="0">
                  <c:v>0.48396494748525931</c:v>
                </c:pt>
                <c:pt idx="1">
                  <c:v>0.55234790234565112</c:v>
                </c:pt>
                <c:pt idx="2">
                  <c:v>0.53388442591403362</c:v>
                </c:pt>
                <c:pt idx="3">
                  <c:v>0.4863828358655391</c:v>
                </c:pt>
                <c:pt idx="4">
                  <c:v>0.38574257686441438</c:v>
                </c:pt>
                <c:pt idx="5">
                  <c:v>0.35529185301980892</c:v>
                </c:pt>
                <c:pt idx="6">
                  <c:v>0.25828379174205052</c:v>
                </c:pt>
                <c:pt idx="7">
                  <c:v>0.32195069317059533</c:v>
                </c:pt>
                <c:pt idx="8">
                  <c:v>0.27861596910973357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0-4AC9-B586-F0E2A9AAD79A}"/>
            </c:ext>
          </c:extLst>
        </c:ser>
        <c:ser>
          <c:idx val="3"/>
          <c:order val="3"/>
          <c:tx>
            <c:strRef>
              <c:f>'2.4 冷门股'!$E$1</c:f>
              <c:strCache>
                <c:ptCount val="1"/>
                <c:pt idx="0">
                  <c:v>权重占比（偏股基金平均数）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'2.4 冷门股'!$A$2:$A$10</c:f>
              <c:numCache>
                <c:formatCode>General</c:formatCode>
                <c:ptCount val="9"/>
                <c:pt idx="0">
                  <c:v>20181231</c:v>
                </c:pt>
                <c:pt idx="1">
                  <c:v>20190630</c:v>
                </c:pt>
                <c:pt idx="2">
                  <c:v>20191231</c:v>
                </c:pt>
                <c:pt idx="3">
                  <c:v>20200630</c:v>
                </c:pt>
                <c:pt idx="4">
                  <c:v>20201231</c:v>
                </c:pt>
                <c:pt idx="5">
                  <c:v>20210630</c:v>
                </c:pt>
                <c:pt idx="6">
                  <c:v>20211231</c:v>
                </c:pt>
                <c:pt idx="7">
                  <c:v>20220630</c:v>
                </c:pt>
                <c:pt idx="8">
                  <c:v>20221231</c:v>
                </c:pt>
              </c:numCache>
            </c:numRef>
          </c:cat>
          <c:val>
            <c:numRef>
              <c:f>'2.4 冷门股'!$E$2:$E$10</c:f>
              <c:numCache>
                <c:formatCode>0.00%</c:formatCode>
                <c:ptCount val="9"/>
                <c:pt idx="0">
                  <c:v>0.55654210517650538</c:v>
                </c:pt>
                <c:pt idx="1">
                  <c:v>0.63234867156482055</c:v>
                </c:pt>
                <c:pt idx="2">
                  <c:v>0.63223576502958623</c:v>
                </c:pt>
                <c:pt idx="3">
                  <c:v>0.58775256105243734</c:v>
                </c:pt>
                <c:pt idx="4">
                  <c:v>0.647579792468987</c:v>
                </c:pt>
                <c:pt idx="5">
                  <c:v>0.62602202401516627</c:v>
                </c:pt>
                <c:pt idx="6">
                  <c:v>0.5338776458332668</c:v>
                </c:pt>
                <c:pt idx="7">
                  <c:v>0.5562135238091408</c:v>
                </c:pt>
                <c:pt idx="8">
                  <c:v>0.47783883798789778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0-4AC9-B586-F0E2A9AA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854703"/>
        <c:axId val="1215352479"/>
      </c:barChart>
      <c:catAx>
        <c:axId val="12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5352479"/>
        <c:crosses val="autoZero"/>
        <c:auto val="1"/>
        <c:lblAlgn val="ctr"/>
        <c:lblOffset val="100"/>
        <c:noMultiLvlLbl val="0"/>
      </c:catAx>
      <c:valAx>
        <c:axId val="12153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785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'2.5 市值偏好'!$A$2</c:f>
              <c:strCache>
                <c:ptCount val="1"/>
                <c:pt idx="0">
                  <c:v>大盘股</c:v>
                </c:pt>
              </c:strCache>
            </c:strRef>
          </c:tx>
          <c:spPr>
            <a:solidFill>
              <a:srgbClr val="004C94"/>
            </a:solidFill>
            <a:ln>
              <a:noFill/>
            </a:ln>
          </c:spPr>
          <c:cat>
            <c:strRef>
              <c:f>'2.5 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 市值偏好'!$C$2:$K$2</c:f>
              <c:numCache>
                <c:formatCode>General</c:formatCode>
                <c:ptCount val="9"/>
                <c:pt idx="0">
                  <c:v>0.24405255524989869</c:v>
                </c:pt>
                <c:pt idx="1">
                  <c:v>0.23244028639639969</c:v>
                </c:pt>
                <c:pt idx="2">
                  <c:v>0.20678319836121439</c:v>
                </c:pt>
                <c:pt idx="3">
                  <c:v>0.36642156105187601</c:v>
                </c:pt>
                <c:pt idx="4">
                  <c:v>0.27540766998736887</c:v>
                </c:pt>
                <c:pt idx="5">
                  <c:v>0.19810995919834271</c:v>
                </c:pt>
                <c:pt idx="6">
                  <c:v>0.169098982295766</c:v>
                </c:pt>
                <c:pt idx="7">
                  <c:v>5.1796585668351929E-2</c:v>
                </c:pt>
                <c:pt idx="8">
                  <c:v>4.8314752443358602E-2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D-47DC-A1A1-70526362FA3E}"/>
            </c:ext>
          </c:extLst>
        </c:ser>
        <c:ser>
          <c:idx val="1"/>
          <c:order val="1"/>
          <c:tx>
            <c:strRef>
              <c:f>'2.5 市值偏好'!$A$3</c:f>
              <c:strCache>
                <c:ptCount val="1"/>
                <c:pt idx="0">
                  <c:v>中盘股</c:v>
                </c:pt>
              </c:strCache>
            </c:strRef>
          </c:tx>
          <c:spPr>
            <a:solidFill>
              <a:srgbClr val="F05F5F"/>
            </a:solidFill>
            <a:ln>
              <a:noFill/>
            </a:ln>
          </c:spPr>
          <c:cat>
            <c:strRef>
              <c:f>'2.5 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 市值偏好'!$C$3:$K$3</c:f>
              <c:numCache>
                <c:formatCode>General</c:formatCode>
                <c:ptCount val="9"/>
                <c:pt idx="0">
                  <c:v>0.41914113916828438</c:v>
                </c:pt>
                <c:pt idx="1">
                  <c:v>0.31038969214733969</c:v>
                </c:pt>
                <c:pt idx="2">
                  <c:v>0.39514636351720761</c:v>
                </c:pt>
                <c:pt idx="3">
                  <c:v>0.3393243981346209</c:v>
                </c:pt>
                <c:pt idx="4">
                  <c:v>0.27043171918283959</c:v>
                </c:pt>
                <c:pt idx="5">
                  <c:v>0.1451215150556138</c:v>
                </c:pt>
                <c:pt idx="6">
                  <c:v>0.1465490139076181</c:v>
                </c:pt>
                <c:pt idx="7">
                  <c:v>4.7972847094222823E-2</c:v>
                </c:pt>
                <c:pt idx="8">
                  <c:v>4.3890245577198568E-2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3D-47DC-A1A1-70526362FA3E}"/>
            </c:ext>
          </c:extLst>
        </c:ser>
        <c:ser>
          <c:idx val="2"/>
          <c:order val="2"/>
          <c:tx>
            <c:strRef>
              <c:f>'2.5 市值偏好'!$A$4</c:f>
              <c:strCache>
                <c:ptCount val="1"/>
                <c:pt idx="0">
                  <c:v>小盘股</c:v>
                </c:pt>
              </c:strCache>
            </c:strRef>
          </c:tx>
          <c:spPr>
            <a:solidFill>
              <a:srgbClr val="65A2E5"/>
            </a:solidFill>
            <a:ln>
              <a:noFill/>
            </a:ln>
          </c:spPr>
          <c:cat>
            <c:strRef>
              <c:f>'2.5 市值偏好'!$B$1:$K$1</c:f>
              <c:strCache>
                <c:ptCount val="10"/>
                <c:pt idx="0">
                  <c:v>2018H1</c:v>
                </c:pt>
                <c:pt idx="1">
                  <c:v>2018H2</c:v>
                </c:pt>
                <c:pt idx="2">
                  <c:v>2019H1</c:v>
                </c:pt>
                <c:pt idx="3">
                  <c:v>2019H2</c:v>
                </c:pt>
                <c:pt idx="4">
                  <c:v>2020H1</c:v>
                </c:pt>
                <c:pt idx="5">
                  <c:v>2020H2</c:v>
                </c:pt>
                <c:pt idx="6">
                  <c:v>2021H1</c:v>
                </c:pt>
                <c:pt idx="7">
                  <c:v>2021H2</c:v>
                </c:pt>
                <c:pt idx="8">
                  <c:v>2022H1</c:v>
                </c:pt>
                <c:pt idx="9">
                  <c:v>2022H2</c:v>
                </c:pt>
              </c:strCache>
            </c:strRef>
          </c:cat>
          <c:val>
            <c:numRef>
              <c:f>'2.5 市值偏好'!$C$4:$K$4</c:f>
              <c:numCache>
                <c:formatCode>General</c:formatCode>
                <c:ptCount val="9"/>
                <c:pt idx="0">
                  <c:v>0.33680630558181679</c:v>
                </c:pt>
                <c:pt idx="1">
                  <c:v>0.45717002145626062</c:v>
                </c:pt>
                <c:pt idx="2">
                  <c:v>0.39807043812157789</c:v>
                </c:pt>
                <c:pt idx="3">
                  <c:v>0.2942540408135032</c:v>
                </c:pt>
                <c:pt idx="4">
                  <c:v>0.45416061082979148</c:v>
                </c:pt>
                <c:pt idx="5">
                  <c:v>0.6567685257460435</c:v>
                </c:pt>
                <c:pt idx="6">
                  <c:v>0.68435200379661587</c:v>
                </c:pt>
                <c:pt idx="7">
                  <c:v>0.90023056723742523</c:v>
                </c:pt>
                <c:pt idx="8">
                  <c:v>0.90779500197944285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3D-47DC-A1A1-70526362F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85152"/>
        <c:axId val="217587072"/>
      </c:areaChart>
      <c:catAx>
        <c:axId val="21758515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17587072"/>
        <c:crosses val="autoZero"/>
        <c:auto val="1"/>
        <c:lblAlgn val="ctr"/>
        <c:lblOffset val="100"/>
        <c:noMultiLvlLbl val="0"/>
      </c:catAx>
      <c:valAx>
        <c:axId val="217587072"/>
        <c:scaling>
          <c:orientation val="minMax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17585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'2.7 左右侧交易能力'!$A$10</c:f>
              <c:strCache>
                <c:ptCount val="1"/>
                <c:pt idx="0">
                  <c:v>右侧程度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'2.7 左右侧交易能力'!$D$11:$D$18</c:f>
              <c:strCache>
                <c:ptCount val="8"/>
                <c:pt idx="0">
                  <c:v>20190630</c:v>
                </c:pt>
                <c:pt idx="1">
                  <c:v>20191231</c:v>
                </c:pt>
                <c:pt idx="2">
                  <c:v>20200630</c:v>
                </c:pt>
                <c:pt idx="3">
                  <c:v>20201231</c:v>
                </c:pt>
                <c:pt idx="4">
                  <c:v>20210630</c:v>
                </c:pt>
                <c:pt idx="5">
                  <c:v>20211231</c:v>
                </c:pt>
                <c:pt idx="6">
                  <c:v>20220630</c:v>
                </c:pt>
                <c:pt idx="7">
                  <c:v>20221231</c:v>
                </c:pt>
              </c:strCache>
            </c:strRef>
          </c:cat>
          <c:val>
            <c:numRef>
              <c:f>'2.7 左右侧交易能力'!$A$11:$A$18</c:f>
              <c:numCache>
                <c:formatCode>General</c:formatCode>
                <c:ptCount val="8"/>
                <c:pt idx="0">
                  <c:v>-9.7243768300508932E-2</c:v>
                </c:pt>
                <c:pt idx="1">
                  <c:v>-5.645017167774545E-2</c:v>
                </c:pt>
                <c:pt idx="2">
                  <c:v>-7.7119791693403397E-2</c:v>
                </c:pt>
                <c:pt idx="3">
                  <c:v>-7.1439007848522459E-2</c:v>
                </c:pt>
                <c:pt idx="4">
                  <c:v>-8.4556880514440463E-2</c:v>
                </c:pt>
                <c:pt idx="5">
                  <c:v>-0.11057861324246911</c:v>
                </c:pt>
                <c:pt idx="6">
                  <c:v>-4.6552186429384447E-2</c:v>
                </c:pt>
                <c:pt idx="7">
                  <c:v>-4.6735245469948922E-2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'2.7 左右侧交易能力'!$B$10</c:f>
              <c:strCache>
                <c:ptCount val="1"/>
                <c:pt idx="0">
                  <c:v>交易能力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'2.7 左右侧交易能力'!$D$11:$D$18</c:f>
              <c:strCache>
                <c:ptCount val="8"/>
                <c:pt idx="0">
                  <c:v>20190630</c:v>
                </c:pt>
                <c:pt idx="1">
                  <c:v>20191231</c:v>
                </c:pt>
                <c:pt idx="2">
                  <c:v>20200630</c:v>
                </c:pt>
                <c:pt idx="3">
                  <c:v>20201231</c:v>
                </c:pt>
                <c:pt idx="4">
                  <c:v>20210630</c:v>
                </c:pt>
                <c:pt idx="5">
                  <c:v>20211231</c:v>
                </c:pt>
                <c:pt idx="6">
                  <c:v>20220630</c:v>
                </c:pt>
                <c:pt idx="7">
                  <c:v>20221231</c:v>
                </c:pt>
              </c:strCache>
            </c:strRef>
          </c:cat>
          <c:val>
            <c:numRef>
              <c:f>'2.7 左右侧交易能力'!$B$11:$B$18</c:f>
              <c:numCache>
                <c:formatCode>General</c:formatCode>
                <c:ptCount val="8"/>
                <c:pt idx="0">
                  <c:v>6.2781764556431672E-3</c:v>
                </c:pt>
                <c:pt idx="1">
                  <c:v>3.3484736224454373E-2</c:v>
                </c:pt>
                <c:pt idx="2">
                  <c:v>6.514755217316949E-2</c:v>
                </c:pt>
                <c:pt idx="3">
                  <c:v>4.5760610501905663E-3</c:v>
                </c:pt>
                <c:pt idx="4">
                  <c:v>-2.3809342975301479E-2</c:v>
                </c:pt>
                <c:pt idx="5">
                  <c:v>-1.4264082937344441E-2</c:v>
                </c:pt>
                <c:pt idx="6">
                  <c:v>2.0995290480671339E-2</c:v>
                </c:pt>
                <c:pt idx="7">
                  <c:v>-3.2639470042414659E-2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cat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Algn val="ctr"/>
        <c:lblOffset val="100"/>
        <c:noMultiLvlLbl val="0"/>
      </c:cat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1809340078289844"/>
          <c:y val="0.83681808214214048"/>
          <c:w val="0.36381295955629861"/>
          <c:h val="8.733172191183284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Brinson归因'!$D$1</c:f>
              <c:strCache>
                <c:ptCount val="1"/>
                <c:pt idx="0">
                  <c:v>超额收益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'3.1 Brinson归因'!$A$2:$A$11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'3.1 Brinson归因'!$D$2:$D$11</c:f>
              <c:numCache>
                <c:formatCode>General</c:formatCode>
                <c:ptCount val="10"/>
                <c:pt idx="0">
                  <c:v>-1.5942526174436509E-2</c:v>
                </c:pt>
                <c:pt idx="1">
                  <c:v>0.29155080223220781</c:v>
                </c:pt>
                <c:pt idx="2">
                  <c:v>-6.6675240686804591E-3</c:v>
                </c:pt>
                <c:pt idx="3">
                  <c:v>8.6434121306539921E-2</c:v>
                </c:pt>
                <c:pt idx="4">
                  <c:v>4.709962658030753E-2</c:v>
                </c:pt>
                <c:pt idx="5">
                  <c:v>4.2024820535825978E-2</c:v>
                </c:pt>
                <c:pt idx="6">
                  <c:v>0.11653721474737309</c:v>
                </c:pt>
                <c:pt idx="7">
                  <c:v>8.2369425058350557E-2</c:v>
                </c:pt>
                <c:pt idx="8">
                  <c:v>6.9663684199564271E-2</c:v>
                </c:pt>
                <c:pt idx="9">
                  <c:v>0.13518322499183039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6-4B4D-8EE2-F7966DFD9255}"/>
            </c:ext>
          </c:extLst>
        </c:ser>
        <c:ser>
          <c:idx val="1"/>
          <c:order val="1"/>
          <c:tx>
            <c:strRef>
              <c:f>'3.1 Brinson归因'!$E$1</c:f>
              <c:strCache>
                <c:ptCount val="1"/>
                <c:pt idx="0">
                  <c:v>仓位择时收益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'3.1 Brinson归因'!$A$2:$A$11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'3.1 Brinson归因'!$E$2:$E$11</c:f>
              <c:numCache>
                <c:formatCode>General</c:formatCode>
                <c:ptCount val="10"/>
                <c:pt idx="0">
                  <c:v>1.7933179345624591E-3</c:v>
                </c:pt>
                <c:pt idx="1">
                  <c:v>0.19229286551331329</c:v>
                </c:pt>
                <c:pt idx="2">
                  <c:v>-4.4162263796548706E-3</c:v>
                </c:pt>
                <c:pt idx="3">
                  <c:v>-3.1928948930861332E-3</c:v>
                </c:pt>
                <c:pt idx="4">
                  <c:v>-2.4003354634659201E-2</c:v>
                </c:pt>
                <c:pt idx="5">
                  <c:v>-1.599624166422426E-3</c:v>
                </c:pt>
                <c:pt idx="6">
                  <c:v>-5.5749087873546684E-3</c:v>
                </c:pt>
                <c:pt idx="7">
                  <c:v>-7.6966143721736804E-4</c:v>
                </c:pt>
                <c:pt idx="8">
                  <c:v>-2.5689191636775908E-3</c:v>
                </c:pt>
                <c:pt idx="9">
                  <c:v>-2.8271316466996329E-6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6-4B4D-8EE2-F7966DFD9255}"/>
            </c:ext>
          </c:extLst>
        </c:ser>
        <c:ser>
          <c:idx val="2"/>
          <c:order val="2"/>
          <c:tx>
            <c:strRef>
              <c:f>'3.1 Brinson归因'!$F$1</c:f>
              <c:strCache>
                <c:ptCount val="1"/>
                <c:pt idx="0">
                  <c:v>行业配置收益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'3.1 Brinson归因'!$A$2:$A$11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'3.1 Brinson归因'!$F$2:$F$11</c:f>
              <c:numCache>
                <c:formatCode>General</c:formatCode>
                <c:ptCount val="10"/>
                <c:pt idx="0">
                  <c:v>0</c:v>
                </c:pt>
                <c:pt idx="1">
                  <c:v>3.6268146156147381E-2</c:v>
                </c:pt>
                <c:pt idx="2">
                  <c:v>-8.210748156083057E-4</c:v>
                </c:pt>
                <c:pt idx="3">
                  <c:v>1.834896391076863E-2</c:v>
                </c:pt>
                <c:pt idx="4">
                  <c:v>2.3068644440615481E-2</c:v>
                </c:pt>
                <c:pt idx="5">
                  <c:v>3.8745109770335663E-2</c:v>
                </c:pt>
                <c:pt idx="6">
                  <c:v>8.0088559090460365E-2</c:v>
                </c:pt>
                <c:pt idx="7">
                  <c:v>-3.3257873562881561E-2</c:v>
                </c:pt>
                <c:pt idx="8">
                  <c:v>4.7595528941993797E-3</c:v>
                </c:pt>
                <c:pt idx="9">
                  <c:v>8.0965427593084116E-2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6-4B4D-8EE2-F7966DFD9255}"/>
            </c:ext>
          </c:extLst>
        </c:ser>
        <c:ser>
          <c:idx val="3"/>
          <c:order val="3"/>
          <c:tx>
            <c:strRef>
              <c:f>'3.1 Brinson归因'!$G$1</c:f>
              <c:strCache>
                <c:ptCount val="1"/>
                <c:pt idx="0">
                  <c:v>选股收益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'3.1 Brinson归因'!$A$2:$A$11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'3.1 Brinson归因'!$G$2:$G$11</c:f>
              <c:numCache>
                <c:formatCode>General</c:formatCode>
                <c:ptCount val="10"/>
                <c:pt idx="0">
                  <c:v>0</c:v>
                </c:pt>
                <c:pt idx="1">
                  <c:v>3.4133328444485501E-2</c:v>
                </c:pt>
                <c:pt idx="2">
                  <c:v>-1.6239091351247771E-2</c:v>
                </c:pt>
                <c:pt idx="3">
                  <c:v>4.0366569103664922E-2</c:v>
                </c:pt>
                <c:pt idx="4">
                  <c:v>-5.0342851309508878E-2</c:v>
                </c:pt>
                <c:pt idx="5">
                  <c:v>-7.5786768164615896E-5</c:v>
                </c:pt>
                <c:pt idx="6">
                  <c:v>5.2364233447980947E-2</c:v>
                </c:pt>
                <c:pt idx="7">
                  <c:v>0.13602176329009991</c:v>
                </c:pt>
                <c:pt idx="8">
                  <c:v>4.0787370167517788E-2</c:v>
                </c:pt>
                <c:pt idx="9">
                  <c:v>7.4087484544825555E-2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6-4B4D-8EE2-F7966DFD9255}"/>
            </c:ext>
          </c:extLst>
        </c:ser>
        <c:ser>
          <c:idx val="4"/>
          <c:order val="4"/>
          <c:tx>
            <c:strRef>
              <c:f>'3.1 Brinson归因'!$H$1</c:f>
              <c:strCache>
                <c:ptCount val="1"/>
                <c:pt idx="0">
                  <c:v>交易收益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'3.1 Brinson归因'!$A$2:$A$11</c:f>
              <c:numCache>
                <c:formatCode>General</c:formatCode>
                <c:ptCount val="10"/>
                <c:pt idx="0">
                  <c:v>20180630</c:v>
                </c:pt>
                <c:pt idx="1">
                  <c:v>20181231</c:v>
                </c:pt>
                <c:pt idx="2">
                  <c:v>20190630</c:v>
                </c:pt>
                <c:pt idx="3">
                  <c:v>20191231</c:v>
                </c:pt>
                <c:pt idx="4">
                  <c:v>20200630</c:v>
                </c:pt>
                <c:pt idx="5">
                  <c:v>20201231</c:v>
                </c:pt>
                <c:pt idx="6">
                  <c:v>20210630</c:v>
                </c:pt>
                <c:pt idx="7">
                  <c:v>20211231</c:v>
                </c:pt>
                <c:pt idx="8">
                  <c:v>20220630</c:v>
                </c:pt>
                <c:pt idx="9">
                  <c:v>20221231</c:v>
                </c:pt>
              </c:numCache>
            </c:numRef>
          </c:cat>
          <c:val>
            <c:numRef>
              <c:f>'3.1 Brinson归因'!$H$2:$H$11</c:f>
              <c:numCache>
                <c:formatCode>General</c:formatCode>
                <c:ptCount val="10"/>
                <c:pt idx="0">
                  <c:v>-1.773584410899897E-2</c:v>
                </c:pt>
                <c:pt idx="1">
                  <c:v>2.8856462118261539E-2</c:v>
                </c:pt>
                <c:pt idx="2">
                  <c:v>1.480886847783049E-2</c:v>
                </c:pt>
                <c:pt idx="3">
                  <c:v>3.09114831851925E-2</c:v>
                </c:pt>
                <c:pt idx="4">
                  <c:v>9.8377188083860118E-2</c:v>
                </c:pt>
                <c:pt idx="5">
                  <c:v>4.955121700077364E-3</c:v>
                </c:pt>
                <c:pt idx="6">
                  <c:v>-1.034066900371361E-2</c:v>
                </c:pt>
                <c:pt idx="7">
                  <c:v>-1.9624803231650449E-2</c:v>
                </c:pt>
                <c:pt idx="8">
                  <c:v>2.668568030152469E-2</c:v>
                </c:pt>
                <c:pt idx="9">
                  <c:v>-1.986686001443258E-2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6-4B4D-8EE2-F7966DFD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963375"/>
        <c:axId val="1466461007"/>
      </c:barChart>
      <c:catAx>
        <c:axId val="176096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61007"/>
        <c:crosses val="autoZero"/>
        <c:auto val="1"/>
        <c:lblAlgn val="ctr"/>
        <c:lblOffset val="100"/>
        <c:noMultiLvlLbl val="0"/>
      </c:catAx>
      <c:valAx>
        <c:axId val="146646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96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2047273651604359E-2"/>
          <c:y val="5.876068376068376E-2"/>
          <c:w val="0.92918395757962691"/>
          <c:h val="0.721649337102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'3.2 Barra归因'!$B$2</c:f>
              <c:strCache>
                <c:ptCount val="1"/>
                <c:pt idx="0">
                  <c:v>20181231</c:v>
                </c:pt>
              </c:strCache>
            </c:strRef>
          </c:tx>
          <c:spPr>
            <a:solidFill>
              <a:srgbClr val="004C94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Barra归因'!$B$3:$B$12</c:f>
              <c:numCache>
                <c:formatCode>General</c:formatCode>
                <c:ptCount val="10"/>
                <c:pt idx="0">
                  <c:v>-3.487776132714838</c:v>
                </c:pt>
                <c:pt idx="1">
                  <c:v>0.27620145792194611</c:v>
                </c:pt>
                <c:pt idx="2">
                  <c:v>-1.2643539883900901</c:v>
                </c:pt>
                <c:pt idx="3">
                  <c:v>-0.51544830673111264</c:v>
                </c:pt>
                <c:pt idx="4">
                  <c:v>-8.0706713550415504E-2</c:v>
                </c:pt>
                <c:pt idx="5">
                  <c:v>9.9535801744346175E-2</c:v>
                </c:pt>
                <c:pt idx="6">
                  <c:v>-0.49205467305159228</c:v>
                </c:pt>
                <c:pt idx="7">
                  <c:v>-0.83077785544084581</c:v>
                </c:pt>
                <c:pt idx="8">
                  <c:v>0.1011161352851227</c:v>
                </c:pt>
                <c:pt idx="9">
                  <c:v>-0.60586671162994321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6-4B95-993F-4F9CD30D5CE4}"/>
            </c:ext>
          </c:extLst>
        </c:ser>
        <c:ser>
          <c:idx val="1"/>
          <c:order val="1"/>
          <c:tx>
            <c:strRef>
              <c:f>'3.2 Barra归因'!$C$2</c:f>
              <c:strCache>
                <c:ptCount val="1"/>
                <c:pt idx="0">
                  <c:v>20190630</c:v>
                </c:pt>
              </c:strCache>
            </c:strRef>
          </c:tx>
          <c:spPr>
            <a:solidFill>
              <a:srgbClr val="F05F5F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Barra归因'!$C$3:$C$12</c:f>
              <c:numCache>
                <c:formatCode>General</c:formatCode>
                <c:ptCount val="10"/>
                <c:pt idx="0">
                  <c:v>-3.5677116813504761</c:v>
                </c:pt>
                <c:pt idx="1">
                  <c:v>0.53462129181277074</c:v>
                </c:pt>
                <c:pt idx="2">
                  <c:v>-1.118088842285502</c:v>
                </c:pt>
                <c:pt idx="3">
                  <c:v>-0.57371522011327913</c:v>
                </c:pt>
                <c:pt idx="4">
                  <c:v>-0.21020846007189681</c:v>
                </c:pt>
                <c:pt idx="5">
                  <c:v>-1.7814502789365111E-2</c:v>
                </c:pt>
                <c:pt idx="6">
                  <c:v>-0.3682909762423312</c:v>
                </c:pt>
                <c:pt idx="7">
                  <c:v>-0.66418426018313004</c:v>
                </c:pt>
                <c:pt idx="8">
                  <c:v>0.10044157171118211</c:v>
                </c:pt>
                <c:pt idx="9">
                  <c:v>-0.8973116778835224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3-4FF4-AE0B-71D0CAFEE88B}"/>
            </c:ext>
          </c:extLst>
        </c:ser>
        <c:ser>
          <c:idx val="2"/>
          <c:order val="2"/>
          <c:tx>
            <c:strRef>
              <c:f>'3.2 Barra归因'!$D$2</c:f>
              <c:strCache>
                <c:ptCount val="1"/>
                <c:pt idx="0">
                  <c:v>20191231</c:v>
                </c:pt>
              </c:strCache>
            </c:strRef>
          </c:tx>
          <c:spPr>
            <a:solidFill>
              <a:srgbClr val="65A2E5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Barra归因'!$D$3:$D$12</c:f>
              <c:numCache>
                <c:formatCode>General</c:formatCode>
                <c:ptCount val="10"/>
                <c:pt idx="0">
                  <c:v>-3.4683387605728271</c:v>
                </c:pt>
                <c:pt idx="1">
                  <c:v>0.57848756454113304</c:v>
                </c:pt>
                <c:pt idx="2">
                  <c:v>-1.423236905954784</c:v>
                </c:pt>
                <c:pt idx="3">
                  <c:v>-0.57725847469430402</c:v>
                </c:pt>
                <c:pt idx="4">
                  <c:v>-0.40804290136203708</c:v>
                </c:pt>
                <c:pt idx="5">
                  <c:v>0.4221205419224478</c:v>
                </c:pt>
                <c:pt idx="6">
                  <c:v>-0.22452872663925011</c:v>
                </c:pt>
                <c:pt idx="7">
                  <c:v>-0.40975251661313838</c:v>
                </c:pt>
                <c:pt idx="8">
                  <c:v>0.1150971208058061</c:v>
                </c:pt>
                <c:pt idx="9">
                  <c:v>-0.42644088573154221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3-4FF4-AE0B-71D0CAFEE88B}"/>
            </c:ext>
          </c:extLst>
        </c:ser>
        <c:ser>
          <c:idx val="3"/>
          <c:order val="3"/>
          <c:tx>
            <c:strRef>
              <c:f>'3.2 Barra归因'!$E$2</c:f>
              <c:strCache>
                <c:ptCount val="1"/>
                <c:pt idx="0">
                  <c:v>20200630</c:v>
                </c:pt>
              </c:strCache>
            </c:strRef>
          </c:tx>
          <c:spPr>
            <a:solidFill>
              <a:srgbClr val="FFBDC8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Barra归因'!$E$3:$E$12</c:f>
              <c:numCache>
                <c:formatCode>General</c:formatCode>
                <c:ptCount val="10"/>
                <c:pt idx="0">
                  <c:v>-3.1990681189352381</c:v>
                </c:pt>
                <c:pt idx="1">
                  <c:v>-9.1004569180609798E-2</c:v>
                </c:pt>
                <c:pt idx="2">
                  <c:v>-1.045287741581745</c:v>
                </c:pt>
                <c:pt idx="3">
                  <c:v>-0.29316261875984317</c:v>
                </c:pt>
                <c:pt idx="4">
                  <c:v>-0.32610568457145078</c:v>
                </c:pt>
                <c:pt idx="5">
                  <c:v>0.78525870648760709</c:v>
                </c:pt>
                <c:pt idx="6">
                  <c:v>-0.2198598470104815</c:v>
                </c:pt>
                <c:pt idx="7">
                  <c:v>-0.40763250367723353</c:v>
                </c:pt>
                <c:pt idx="8">
                  <c:v>0.18051853511826599</c:v>
                </c:pt>
                <c:pt idx="9">
                  <c:v>8.6490564004691795E-2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A3-4FF4-AE0B-71D0CAFEE88B}"/>
            </c:ext>
          </c:extLst>
        </c:ser>
        <c:ser>
          <c:idx val="4"/>
          <c:order val="4"/>
          <c:tx>
            <c:strRef>
              <c:f>'3.2 Barra归因'!$F$2</c:f>
              <c:strCache>
                <c:ptCount val="1"/>
                <c:pt idx="0">
                  <c:v>20201231</c:v>
                </c:pt>
              </c:strCache>
            </c:strRef>
          </c:tx>
          <c:spPr>
            <a:solidFill>
              <a:srgbClr val="BFBFBF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Barra归因'!$F$3:$F$12</c:f>
              <c:numCache>
                <c:formatCode>General</c:formatCode>
                <c:ptCount val="10"/>
                <c:pt idx="0">
                  <c:v>-3.4568208034685601</c:v>
                </c:pt>
                <c:pt idx="1">
                  <c:v>-0.14550293487778929</c:v>
                </c:pt>
                <c:pt idx="2">
                  <c:v>-1.733624858687723</c:v>
                </c:pt>
                <c:pt idx="3">
                  <c:v>-0.65352177801002043</c:v>
                </c:pt>
                <c:pt idx="4">
                  <c:v>-0.6924249086641947</c:v>
                </c:pt>
                <c:pt idx="5">
                  <c:v>1.0541451856709849</c:v>
                </c:pt>
                <c:pt idx="6">
                  <c:v>-0.26493828665708952</c:v>
                </c:pt>
                <c:pt idx="7">
                  <c:v>-0.1266027682125335</c:v>
                </c:pt>
                <c:pt idx="8">
                  <c:v>-8.6039946176492105E-2</c:v>
                </c:pt>
                <c:pt idx="9">
                  <c:v>-3.8353982792930612E-2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A3-4FF4-AE0B-71D0CAFEE88B}"/>
            </c:ext>
          </c:extLst>
        </c:ser>
        <c:ser>
          <c:idx val="5"/>
          <c:order val="5"/>
          <c:tx>
            <c:strRef>
              <c:f>'3.2 Barra归因'!$G$2</c:f>
              <c:strCache>
                <c:ptCount val="1"/>
                <c:pt idx="0">
                  <c:v>20210630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Barra归因'!$G$3:$G$12</c:f>
              <c:numCache>
                <c:formatCode>General</c:formatCode>
                <c:ptCount val="10"/>
                <c:pt idx="0">
                  <c:v>-3.5913153448603721</c:v>
                </c:pt>
                <c:pt idx="1">
                  <c:v>-1.7152139529527921</c:v>
                </c:pt>
                <c:pt idx="2">
                  <c:v>-1.5288417554899809</c:v>
                </c:pt>
                <c:pt idx="3">
                  <c:v>-0.41362571653901831</c:v>
                </c:pt>
                <c:pt idx="4">
                  <c:v>-0.86624380278645119</c:v>
                </c:pt>
                <c:pt idx="5">
                  <c:v>0.81286903990662474</c:v>
                </c:pt>
                <c:pt idx="6">
                  <c:v>-0.32304505831630148</c:v>
                </c:pt>
                <c:pt idx="7">
                  <c:v>-0.21764300426791841</c:v>
                </c:pt>
                <c:pt idx="8">
                  <c:v>-0.41368046739426972</c:v>
                </c:pt>
                <c:pt idx="9">
                  <c:v>-9.7060224995836775E-2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A3-4FF4-AE0B-71D0CAFEE88B}"/>
            </c:ext>
          </c:extLst>
        </c:ser>
        <c:ser>
          <c:idx val="6"/>
          <c:order val="6"/>
          <c:tx>
            <c:strRef>
              <c:f>'3.2 Barra归因'!$H$2</c:f>
              <c:strCache>
                <c:ptCount val="1"/>
                <c:pt idx="0">
                  <c:v>20211231</c:v>
                </c:pt>
              </c:strCache>
            </c:strRef>
          </c:tx>
          <c:spPr>
            <a:solidFill>
              <a:srgbClr val="E02622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Barra归因'!$H$3:$H$12</c:f>
              <c:numCache>
                <c:formatCode>General</c:formatCode>
                <c:ptCount val="10"/>
                <c:pt idx="0">
                  <c:v>-3.584413062487287</c:v>
                </c:pt>
                <c:pt idx="1">
                  <c:v>-0.92133138218982324</c:v>
                </c:pt>
                <c:pt idx="2">
                  <c:v>-0.77740724018091623</c:v>
                </c:pt>
                <c:pt idx="3">
                  <c:v>-0.40119939974688051</c:v>
                </c:pt>
                <c:pt idx="4">
                  <c:v>-0.57093410857131865</c:v>
                </c:pt>
                <c:pt idx="5">
                  <c:v>0.62078006882656966</c:v>
                </c:pt>
                <c:pt idx="6">
                  <c:v>-0.4497540727804657</c:v>
                </c:pt>
                <c:pt idx="7">
                  <c:v>-0.57597445348590792</c:v>
                </c:pt>
                <c:pt idx="8">
                  <c:v>-0.47542384831383327</c:v>
                </c:pt>
                <c:pt idx="9">
                  <c:v>-0.71709215040053775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A3-4FF4-AE0B-71D0CAFEE88B}"/>
            </c:ext>
          </c:extLst>
        </c:ser>
        <c:ser>
          <c:idx val="7"/>
          <c:order val="7"/>
          <c:tx>
            <c:strRef>
              <c:f>'3.2 Barra归因'!$I$2</c:f>
              <c:strCache>
                <c:ptCount val="1"/>
                <c:pt idx="0">
                  <c:v>20220630</c:v>
                </c:pt>
              </c:strCache>
            </c:strRef>
          </c:tx>
          <c:spPr>
            <a:solidFill>
              <a:srgbClr val="5ACDF5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Barra归因'!$I$3:$I$12</c:f>
              <c:numCache>
                <c:formatCode>General</c:formatCode>
                <c:ptCount val="10"/>
                <c:pt idx="0">
                  <c:v>-3.8021772309277448</c:v>
                </c:pt>
                <c:pt idx="1">
                  <c:v>-9.1936187149965209E-2</c:v>
                </c:pt>
                <c:pt idx="2">
                  <c:v>-0.90294028509153623</c:v>
                </c:pt>
                <c:pt idx="3">
                  <c:v>-0.56223042602933526</c:v>
                </c:pt>
                <c:pt idx="4">
                  <c:v>-0.71494059870095594</c:v>
                </c:pt>
                <c:pt idx="5">
                  <c:v>0.36913773594565868</c:v>
                </c:pt>
                <c:pt idx="6">
                  <c:v>-0.45605842977069228</c:v>
                </c:pt>
                <c:pt idx="7">
                  <c:v>-0.65262682101741731</c:v>
                </c:pt>
                <c:pt idx="8">
                  <c:v>-0.44142510950978647</c:v>
                </c:pt>
                <c:pt idx="9">
                  <c:v>-0.75568308667517514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A3-4FF4-AE0B-71D0CAFEE88B}"/>
            </c:ext>
          </c:extLst>
        </c:ser>
        <c:ser>
          <c:idx val="8"/>
          <c:order val="8"/>
          <c:tx>
            <c:strRef>
              <c:f>'3.2 Barra归因'!$J$2</c:f>
              <c:strCache>
                <c:ptCount val="1"/>
                <c:pt idx="0">
                  <c:v>20221231</c:v>
                </c:pt>
              </c:strCache>
            </c:strRef>
          </c:tx>
          <c:spPr>
            <a:solidFill>
              <a:srgbClr val="737373"/>
            </a:solidFill>
          </c:spPr>
          <c:invertIfNegative val="0"/>
          <c:cat>
            <c:strRef>
              <c:f>'3.2 Barra归因'!$A$3:$A$12</c:f>
              <c:strCache>
                <c:ptCount val="10"/>
                <c:pt idx="0">
                  <c:v>Size</c:v>
                </c:pt>
                <c:pt idx="1">
                  <c:v>Beta</c:v>
                </c:pt>
                <c:pt idx="2">
                  <c:v>Momentum</c:v>
                </c:pt>
                <c:pt idx="3">
                  <c:v>ResVol</c:v>
                </c:pt>
                <c:pt idx="4">
                  <c:v>NLsize</c:v>
                </c:pt>
                <c:pt idx="5">
                  <c:v>BP</c:v>
                </c:pt>
                <c:pt idx="6">
                  <c:v>Liquidity</c:v>
                </c:pt>
                <c:pt idx="7">
                  <c:v>EarningsYield</c:v>
                </c:pt>
                <c:pt idx="8">
                  <c:v>Growth</c:v>
                </c:pt>
                <c:pt idx="9">
                  <c:v>Leverage</c:v>
                </c:pt>
              </c:strCache>
            </c:strRef>
          </c:cat>
          <c:val>
            <c:numRef>
              <c:f>'3.2 Barra归因'!$J$3:$J$12</c:f>
              <c:numCache>
                <c:formatCode>General</c:formatCode>
                <c:ptCount val="10"/>
                <c:pt idx="0">
                  <c:v>-3.6332195947748831</c:v>
                </c:pt>
                <c:pt idx="1">
                  <c:v>-0.31821051082850471</c:v>
                </c:pt>
                <c:pt idx="2">
                  <c:v>-0.34254449699997502</c:v>
                </c:pt>
                <c:pt idx="3">
                  <c:v>-0.14324714889087209</c:v>
                </c:pt>
                <c:pt idx="4">
                  <c:v>-0.58143718583294002</c:v>
                </c:pt>
                <c:pt idx="5">
                  <c:v>0.18575361958132469</c:v>
                </c:pt>
                <c:pt idx="6">
                  <c:v>-0.44908975753646752</c:v>
                </c:pt>
                <c:pt idx="7">
                  <c:v>-0.81698849388499595</c:v>
                </c:pt>
                <c:pt idx="8">
                  <c:v>-0.37568573199487282</c:v>
                </c:pt>
                <c:pt idx="9">
                  <c:v>-0.71803957171849853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A3-4FF4-AE0B-71D0CAFEE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284416"/>
        <c:axId val="220286336"/>
      </c:barChart>
      <c:dateAx>
        <c:axId val="2202844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6336"/>
        <c:crosses val="autoZero"/>
        <c:auto val="0"/>
        <c:lblOffset val="100"/>
        <c:baseTimeUnit val="days"/>
      </c:dateAx>
      <c:valAx>
        <c:axId val="2202863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0"/>
        <c:majorTickMark val="in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20284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楷体_GB2312" panose="02010609030101010101" pitchFamily="49" charset="-122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216691</xdr:colOff>
      <xdr:row>89</xdr:row>
      <xdr:rowOff>133350</xdr:rowOff>
    </xdr:from>
    <xdr:to>
      <xdr:col>10</xdr:col>
      <xdr:colOff>0</xdr:colOff>
      <xdr:row>110</xdr:row>
      <xdr:rowOff>4763</xdr:rowOff>
    </xdr:to>
    <xdr:graphicFrame macro="">
      <xdr:nvGraphicFramePr>
        <xdr:cNvPr id="2" name="图表 1" descr="Chart_1d29c8cc-0982-45f2-bd79-c50f0dd5e7c0.crtx">
          <a:extLst>
            <a:ext uri="{FF2B5EF4-FFF2-40B4-BE49-F238E27FC236}">
              <a16:creationId xmlns:a16="http://schemas.microsoft.com/office/drawing/2014/main" id="{874F1EF7-5D7F-43F0-9A12-39D996471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614361</xdr:colOff>
      <xdr:row>9</xdr:row>
      <xdr:rowOff>152400</xdr:rowOff>
    </xdr:from>
    <xdr:to>
      <xdr:col>13</xdr:col>
      <xdr:colOff>247650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656AE9-642A-D9C3-8664-5C141A4E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12</xdr:row>
      <xdr:rowOff>57150</xdr:rowOff>
    </xdr:from>
    <xdr:to>
      <xdr:col>7</xdr:col>
      <xdr:colOff>61912</xdr:colOff>
      <xdr:row>28</xdr:row>
      <xdr:rowOff>57150</xdr:rowOff>
    </xdr:to>
    <xdr:graphicFrame macro="">
      <xdr:nvGraphicFramePr>
        <xdr:cNvPr id="2" name="图表 1" descr="Chart_e73db3dd-8f03-45af-a2ca-84d5a0f6862f.crtx">
          <a:extLst>
            <a:ext uri="{FF2B5EF4-FFF2-40B4-BE49-F238E27FC236}">
              <a16:creationId xmlns:a16="http://schemas.microsoft.com/office/drawing/2014/main" id="{0891CCE6-7F29-5896-0161-26AF82D48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366712</xdr:colOff>
      <xdr:row>30</xdr:row>
      <xdr:rowOff>42862</xdr:rowOff>
    </xdr:from>
    <xdr:to>
      <xdr:col>7</xdr:col>
      <xdr:colOff>138112</xdr:colOff>
      <xdr:row>45</xdr:row>
      <xdr:rowOff>71437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ED5C2D-B653-C16A-4F51-E4DA921AA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5</xdr:row>
      <xdr:rowOff>71436</xdr:rowOff>
    </xdr:from>
    <xdr:to>
      <xdr:col>13</xdr:col>
      <xdr:colOff>542924</xdr:colOff>
      <xdr:row>23</xdr:row>
      <xdr:rowOff>171449</xdr:rowOff>
    </xdr:to>
    <xdr:graphicFrame macro="">
      <xdr:nvGraphicFramePr>
        <xdr:cNvPr id="2" name="图表 1" descr="Chart_a800a00f-a735-4fd0-b3a1-50c5de46f6dc.crtx">
          <a:extLst>
            <a:ext uri="{FF2B5EF4-FFF2-40B4-BE49-F238E27FC236}">
              <a16:creationId xmlns:a16="http://schemas.microsoft.com/office/drawing/2014/main" id="{DEC5A017-320E-C59A-5004-55D7692F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6</xdr:row>
      <xdr:rowOff>147637</xdr:rowOff>
    </xdr:from>
    <xdr:to>
      <xdr:col>7</xdr:col>
      <xdr:colOff>638175</xdr:colOff>
      <xdr:row>22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62E1CA2-3836-1865-7EC0-21187970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1</xdr:row>
      <xdr:rowOff>114303</xdr:rowOff>
    </xdr:from>
    <xdr:to>
      <xdr:col>12</xdr:col>
      <xdr:colOff>247650</xdr:colOff>
      <xdr:row>14</xdr:row>
      <xdr:rowOff>123826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C9C3B3-7D73-51D6-9F61-18E26BB78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52386</xdr:rowOff>
    </xdr:from>
    <xdr:to>
      <xdr:col>15</xdr:col>
      <xdr:colOff>638175</xdr:colOff>
      <xdr:row>21</xdr:row>
      <xdr:rowOff>38100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AC2B860-D6CD-BE9F-DE97-4026C7E06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519112</xdr:colOff>
      <xdr:row>1</xdr:row>
      <xdr:rowOff>4762</xdr:rowOff>
    </xdr:from>
    <xdr:to>
      <xdr:col>17</xdr:col>
      <xdr:colOff>290512</xdr:colOff>
      <xdr:row>16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5458F97-1F78-CD21-1A77-7F3F12F0F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338137</xdr:colOff>
      <xdr:row>18</xdr:row>
      <xdr:rowOff>14287</xdr:rowOff>
    </xdr:from>
    <xdr:to>
      <xdr:col>17</xdr:col>
      <xdr:colOff>109537</xdr:colOff>
      <xdr:row>33</xdr:row>
      <xdr:rowOff>42862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7A3E263-DAA9-E979-AFB3-399F7614C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FinD\ThsFunc.xla" TargetMode="External"/><Relationship Id="rId1" Type="http://schemas.openxmlformats.org/officeDocument/2006/relationships/externalLinkPath" Target="/iFinD/ThsFunc.xla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  <sheetName val="WindFunc"/>
    </sheetNames>
    <definedNames>
      <definedName name="f_risk_annualvolranking"/>
      <definedName name="f_risk_inforatioranking"/>
      <definedName name="f_up_mkt_captur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F509-9CC8-48AD-B683-D2CA7C43BB56}">
  <dimension ref="A1:N9"/>
  <sheetViews>
    <sheetView workbookViewId="0"/>
  </sheetViews>
  <sheetFormatPr defaultRowHeight="14.25"/>
  <cols>
    <col min="1" max="1" width="9.875" bestFit="1" customWidth="1"/>
    <col min="2" max="2" width="22.25" bestFit="1" customWidth="1"/>
    <col min="3" max="3" width="10.75" bestFit="1" customWidth="1"/>
    <col min="6" max="7" width="9.125" style="1"/>
  </cols>
  <sheetData>
    <row r="1" spans="1:14">
      <c r="A1" s="4" t="s">
        <v>9</v>
      </c>
      <c r="B1">
        <f>[1]!thsiFinD("ths_fund_official_short_name_fund",A1)</f>
        <v>0</v>
      </c>
      <c r="C1">
        <f>[1]!thsiFinD("ths_service_sd_fund",A1,100,1,101)</f>
        <v>0</v>
      </c>
      <c r="K1" t="s">
        <v>8</v>
      </c>
    </row>
    <row r="2" spans="1:14">
      <c r="C2" t="s">
        <v>7</v>
      </c>
      <c r="F2" s="1" t="s">
        <v>6</v>
      </c>
      <c r="G2" s="1" t="s">
        <v>5</v>
      </c>
      <c r="H2" t="s">
        <v>2</v>
      </c>
      <c r="L2" t="s">
        <v>4</v>
      </c>
      <c r="M2" t="s">
        <v>3</v>
      </c>
      <c r="N2" t="s">
        <v>2</v>
      </c>
    </row>
    <row r="3" spans="1:14">
      <c r="B3" s="3"/>
      <c r="C3" s="3"/>
      <c r="E3">
        <v>2018</v>
      </c>
      <c r="K3">
        <v>2018</v>
      </c>
      <c r="L3" s="2"/>
      <c r="M3" s="2"/>
      <c r="N3" s="2"/>
    </row>
    <row r="4" spans="1:14">
      <c r="B4" s="3"/>
      <c r="C4" s="3"/>
      <c r="E4">
        <v>2019</v>
      </c>
      <c r="F4" s="1" t="e">
        <f ca="1">[2]!f_risk_annualvolranking($A$1,DATE(E4,1,1),DATE(E4,12,31),1,1,3)</f>
        <v>#NAME?</v>
      </c>
      <c r="G4" s="1" t="e">
        <f ca="1">[2]!f_risk_inforatioranking($A$1,DATE(E4,1,1),DATE(E4,12,31),1,1,1,"000300.SH",3)</f>
        <v>#NAME?</v>
      </c>
      <c r="H4" t="e">
        <f ca="1">[2]!f_up_mkt_capture($A$1,DATE(E4,1,1),DATE(E4,12,31),1,"885001.WI")</f>
        <v>#NAME?</v>
      </c>
      <c r="K4">
        <v>2019</v>
      </c>
      <c r="L4" s="2">
        <v>78.964401294498373</v>
      </c>
      <c r="M4" s="2">
        <v>67.15210355987054</v>
      </c>
      <c r="N4" s="2">
        <v>1.0232113303063093</v>
      </c>
    </row>
    <row r="5" spans="1:14">
      <c r="B5" s="3"/>
      <c r="C5" s="3"/>
      <c r="E5">
        <v>2020</v>
      </c>
      <c r="F5" s="1" t="e">
        <f ca="1">[2]!f_risk_annualvolranking($A$1,DATE(E5,1,1),DATE(E5,12,31),1,1,3)</f>
        <v>#NAME?</v>
      </c>
      <c r="G5" s="1" t="e">
        <f ca="1">[2]!f_risk_inforatioranking($A$1,DATE(E5,1,1),DATE(E5,12,31),1,1,1,"000300.SH",3)</f>
        <v>#NAME?</v>
      </c>
      <c r="H5" t="e">
        <f ca="1">[2]!f_up_mkt_capture($A$1,DATE(E5,1,1),DATE(E5,12,31),1,"885001.WI")</f>
        <v>#NAME?</v>
      </c>
      <c r="K5">
        <v>2020</v>
      </c>
      <c r="L5" s="2">
        <v>18.192488262910796</v>
      </c>
      <c r="M5" s="2">
        <v>95.422535211267601</v>
      </c>
      <c r="N5" s="2">
        <v>0.63277502841249311</v>
      </c>
    </row>
    <row r="6" spans="1:14">
      <c r="B6" s="3"/>
      <c r="C6" s="3"/>
      <c r="E6">
        <v>2021</v>
      </c>
      <c r="F6" s="1" t="e">
        <f ca="1">[2]!f_risk_annualvolranking($A$1,DATE(E6,1,1),DATE(E6,12,31),1,1,3)</f>
        <v>#NAME?</v>
      </c>
      <c r="G6" s="1" t="e">
        <f ca="1">[2]!f_risk_inforatioranking($A$1,DATE(E6,1,1),DATE(E6,12,31),1,1,1,"000300.SH",3)</f>
        <v>#NAME?</v>
      </c>
      <c r="H6" t="e">
        <f ca="1">[2]!f_up_mkt_capture($A$1,DATE(E6,1,1),DATE(E6,12,31),1,"885001.WI")</f>
        <v>#NAME?</v>
      </c>
      <c r="K6">
        <v>2021</v>
      </c>
      <c r="L6" s="2">
        <v>8.8607594936708853</v>
      </c>
      <c r="M6" s="2">
        <v>22.251832111925381</v>
      </c>
      <c r="N6" s="2">
        <v>0.3400344426015271</v>
      </c>
    </row>
    <row r="7" spans="1:14">
      <c r="B7" s="3"/>
      <c r="C7" s="3"/>
      <c r="E7">
        <v>2022</v>
      </c>
      <c r="F7" s="1" t="e">
        <f ca="1">[2]!f_risk_annualvolranking($A$1,DATE(E7,1,1),DATE(E7,12,31),1,1,3)</f>
        <v>#NAME?</v>
      </c>
      <c r="G7" s="1" t="e">
        <f ca="1">[2]!f_risk_inforatioranking($A$1,DATE(E7,1,1),DATE(E7,12,31),1,1,1,"000300.SH",3)</f>
        <v>#NAME?</v>
      </c>
      <c r="H7" t="e">
        <f ca="1">[2]!f_up_mkt_capture($A$1,DATE(E7,1,1),DATE(E7,12,31),1,"885001.WI")</f>
        <v>#NAME?</v>
      </c>
      <c r="K7">
        <v>2022</v>
      </c>
      <c r="L7" s="2">
        <v>42.456406368460954</v>
      </c>
      <c r="M7" s="2">
        <v>11.751326762699014</v>
      </c>
      <c r="N7" s="2">
        <v>0.75640465231852472</v>
      </c>
    </row>
    <row r="8" spans="1:14">
      <c r="B8" s="3"/>
      <c r="C8" s="3"/>
      <c r="E8">
        <v>2023</v>
      </c>
      <c r="F8" s="1" t="e">
        <f ca="1">[2]!f_risk_annualvolranking($A$1,DATE(E8,1,1),DATE(E8,6,30),1,1,3)</f>
        <v>#NAME?</v>
      </c>
      <c r="G8" s="1" t="e">
        <f ca="1">[2]!f_risk_inforatioranking($A$1,DATE(E8,1,1),DATE(E8,6,30),1,1,1,"000300.SH",3)</f>
        <v>#NAME?</v>
      </c>
      <c r="H8" t="e">
        <f ca="1">[2]!f_up_mkt_capture($A$1,DATE(E8,1,1),DATE(E8,6,30),1,"885001.WI")</f>
        <v>#NAME?</v>
      </c>
      <c r="K8">
        <v>2023</v>
      </c>
      <c r="L8" s="2">
        <v>25.092250922509223</v>
      </c>
      <c r="M8" s="2">
        <v>1.5895543570820323</v>
      </c>
      <c r="N8" s="2">
        <v>0.92510898879219161</v>
      </c>
    </row>
    <row r="9" spans="1:14">
      <c r="E9" t="s">
        <v>1</v>
      </c>
      <c r="H9" s="1"/>
      <c r="K9" t="s">
        <v>0</v>
      </c>
      <c r="L9" s="2">
        <f>AVERAGE(L4:L8)</f>
        <v>34.713261268410044</v>
      </c>
      <c r="M9" s="2">
        <f>AVERAGE(M4:M8)</f>
        <v>39.633470400568918</v>
      </c>
      <c r="N9" s="2">
        <f>AVERAGE(N4:N8)</f>
        <v>0.73550688848620915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7FCB-9661-4D6D-92BE-5DEA0464AAF4}">
  <dimension ref="A1:D22"/>
  <sheetViews>
    <sheetView workbookViewId="0">
      <selection activeCell="C22" sqref="C22"/>
    </sheetView>
  </sheetViews>
  <sheetFormatPr defaultRowHeight="14.25"/>
  <cols>
    <col min="1" max="1" width="10.125" customWidth="1"/>
    <col min="4" max="4" width="11.125" customWidth="1"/>
  </cols>
  <sheetData>
    <row r="1" spans="1:4">
      <c r="A1" s="4" t="s">
        <v>60</v>
      </c>
      <c r="B1" s="7"/>
      <c r="C1" s="7"/>
      <c r="D1" s="7"/>
    </row>
    <row r="2" spans="1:4">
      <c r="A2" s="7"/>
      <c r="B2" s="7"/>
      <c r="C2" s="7"/>
      <c r="D2" s="7" t="s">
        <v>37</v>
      </c>
    </row>
    <row r="3" spans="1:4">
      <c r="A3" s="7"/>
      <c r="B3" s="7"/>
      <c r="C3" s="7" t="s">
        <v>38</v>
      </c>
      <c r="D3" s="7" t="s">
        <v>39</v>
      </c>
    </row>
    <row r="4" spans="1:4">
      <c r="A4" s="8">
        <v>43373</v>
      </c>
      <c r="B4" s="7" t="s">
        <v>40</v>
      </c>
      <c r="C4" s="9">
        <f>[1]!thsiFinD("ths_stock_mv_to_fanv_fund",$A$1,A4)</f>
        <v>0</v>
      </c>
      <c r="D4" s="9">
        <v>3438.8649</v>
      </c>
    </row>
    <row r="5" spans="1:4">
      <c r="A5" s="8">
        <v>43465</v>
      </c>
      <c r="B5" s="7" t="s">
        <v>41</v>
      </c>
      <c r="C5" s="9">
        <f>[1]!thsiFinD("ths_stock_mv_to_fanv_fund",$A$1,A5)</f>
        <v>0</v>
      </c>
      <c r="D5" s="9">
        <v>3010.6536000000001</v>
      </c>
    </row>
    <row r="6" spans="1:4">
      <c r="A6" s="8">
        <v>43555</v>
      </c>
      <c r="B6" s="7" t="s">
        <v>42</v>
      </c>
      <c r="C6" s="9">
        <f>[1]!thsiFinD("ths_stock_mv_to_fanv_fund",$A$1,A6)</f>
        <v>0</v>
      </c>
      <c r="D6" s="9">
        <v>3872.3411999999998</v>
      </c>
    </row>
    <row r="7" spans="1:4">
      <c r="A7" s="8">
        <v>43646</v>
      </c>
      <c r="B7" s="7" t="s">
        <v>43</v>
      </c>
      <c r="C7" s="9">
        <f>[1]!thsiFinD("ths_stock_mv_to_fanv_fund",$A$1,A7)</f>
        <v>0</v>
      </c>
      <c r="D7" s="9">
        <v>3825.5873000000001</v>
      </c>
    </row>
    <row r="8" spans="1:4">
      <c r="A8" s="8">
        <v>43738</v>
      </c>
      <c r="B8" s="7" t="s">
        <v>44</v>
      </c>
      <c r="C8" s="9">
        <f>[1]!thsiFinD("ths_stock_mv_to_fanv_fund",$A$1,A8)</f>
        <v>0</v>
      </c>
      <c r="D8" s="9">
        <v>3814.5282000000002</v>
      </c>
    </row>
    <row r="9" spans="1:4">
      <c r="A9" s="8">
        <v>43830</v>
      </c>
      <c r="B9" s="7" t="s">
        <v>45</v>
      </c>
      <c r="C9" s="9">
        <f>[1]!thsiFinD("ths_stock_mv_to_fanv_fund",$A$1,A9)</f>
        <v>0</v>
      </c>
      <c r="D9" s="9">
        <v>4096.5820999999996</v>
      </c>
    </row>
    <row r="10" spans="1:4">
      <c r="A10" s="8">
        <v>43921</v>
      </c>
      <c r="B10" s="7" t="s">
        <v>46</v>
      </c>
      <c r="C10" s="9">
        <f>[1]!thsiFinD("ths_stock_mv_to_fanv_fund",$A$1,A10)</f>
        <v>0</v>
      </c>
      <c r="D10" s="9">
        <v>3686.1550999999999</v>
      </c>
    </row>
    <row r="11" spans="1:4">
      <c r="A11" s="8">
        <v>44012</v>
      </c>
      <c r="B11" s="7" t="s">
        <v>47</v>
      </c>
      <c r="C11" s="9">
        <f>[1]!thsiFinD("ths_stock_mv_to_fanv_fund",$A$1,A11)</f>
        <v>0</v>
      </c>
      <c r="D11" s="9">
        <v>4163.9637000000002</v>
      </c>
    </row>
    <row r="12" spans="1:4">
      <c r="A12" s="8">
        <v>44104</v>
      </c>
      <c r="B12" s="7" t="s">
        <v>48</v>
      </c>
      <c r="C12" s="9">
        <f>[1]!thsiFinD("ths_stock_mv_to_fanv_fund",$A$1,A12)</f>
        <v>0</v>
      </c>
      <c r="D12" s="9">
        <v>4587.3953000000001</v>
      </c>
    </row>
    <row r="13" spans="1:4">
      <c r="A13" s="8">
        <v>44196</v>
      </c>
      <c r="B13" s="7" t="s">
        <v>49</v>
      </c>
      <c r="C13" s="9">
        <f>[1]!thsiFinD("ths_stock_mv_to_fanv_fund",$A$1,A13)</f>
        <v>0</v>
      </c>
      <c r="D13" s="9">
        <v>5211.2884999999997</v>
      </c>
    </row>
    <row r="14" spans="1:4">
      <c r="A14" s="8">
        <v>44286</v>
      </c>
      <c r="B14" s="7" t="s">
        <v>50</v>
      </c>
      <c r="C14" s="9">
        <f>[1]!thsiFinD("ths_stock_mv_to_fanv_fund",$A$1,A14)</f>
        <v>0</v>
      </c>
      <c r="D14" s="9">
        <v>5048.3607000000002</v>
      </c>
    </row>
    <row r="15" spans="1:4">
      <c r="A15" s="8">
        <v>44377</v>
      </c>
      <c r="B15" s="7" t="s">
        <v>51</v>
      </c>
      <c r="C15" s="9">
        <f>[1]!thsiFinD("ths_stock_mv_to_fanv_fund",$A$1,A15)</f>
        <v>0</v>
      </c>
      <c r="D15" s="9">
        <v>5224.0410000000002</v>
      </c>
    </row>
    <row r="16" spans="1:4">
      <c r="A16" s="8">
        <v>44469</v>
      </c>
      <c r="B16" s="7" t="s">
        <v>52</v>
      </c>
      <c r="C16" s="9">
        <f>[1]!thsiFinD("ths_stock_mv_to_fanv_fund",$A$1,A16)</f>
        <v>0</v>
      </c>
      <c r="D16" s="9">
        <v>4866.3825999999999</v>
      </c>
    </row>
    <row r="17" spans="1:4">
      <c r="A17" s="8">
        <v>44561</v>
      </c>
      <c r="B17" s="7" t="s">
        <v>53</v>
      </c>
      <c r="C17" s="9">
        <f>[1]!thsiFinD("ths_stock_mv_to_fanv_fund",$A$1,A17)</f>
        <v>0</v>
      </c>
      <c r="D17" s="9">
        <v>4940.3733000000002</v>
      </c>
    </row>
    <row r="18" spans="1:4">
      <c r="A18" s="8">
        <v>44651</v>
      </c>
      <c r="B18" s="7" t="s">
        <v>54</v>
      </c>
      <c r="C18" s="9">
        <f>[1]!thsiFinD("ths_stock_mv_to_fanv_fund",$A$1,A18)</f>
        <v>0</v>
      </c>
      <c r="D18" s="9">
        <v>4222.5968000000003</v>
      </c>
    </row>
    <row r="19" spans="1:4">
      <c r="A19" s="8">
        <v>44742</v>
      </c>
      <c r="B19" s="7" t="s">
        <v>55</v>
      </c>
      <c r="C19" s="9">
        <f>[1]!thsiFinD("ths_stock_mv_to_fanv_fund",$A$1,A19)</f>
        <v>0</v>
      </c>
      <c r="D19" s="9">
        <v>4485.0108</v>
      </c>
    </row>
    <row r="20" spans="1:4">
      <c r="A20" s="8">
        <v>44834</v>
      </c>
      <c r="B20" s="7" t="s">
        <v>56</v>
      </c>
      <c r="C20" s="9">
        <f>[1]!thsiFinD("ths_stock_mv_to_fanv_fund",$A$1,A20)</f>
        <v>0</v>
      </c>
      <c r="D20" s="9">
        <v>3804.8852999999999</v>
      </c>
    </row>
    <row r="21" spans="1:4">
      <c r="A21" s="8">
        <v>44926</v>
      </c>
      <c r="B21" s="7" t="s">
        <v>57</v>
      </c>
      <c r="C21" s="9">
        <f>[1]!thsiFinD("ths_stock_mv_to_fanv_fund",$A$1,A21)</f>
        <v>0</v>
      </c>
      <c r="D21" s="9">
        <v>3871.6338000000001</v>
      </c>
    </row>
    <row r="22" spans="1:4">
      <c r="A22" s="8">
        <v>45016</v>
      </c>
      <c r="B22" s="7" t="s">
        <v>58</v>
      </c>
      <c r="C22" s="9">
        <f>[1]!thsiFinD("ths_stock_mv_to_fanv_fund",$A$1,A22)</f>
        <v>0</v>
      </c>
      <c r="D22" s="9">
        <v>4050.9256999999998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6122-7FF1-4BE8-8E8E-0BB125121F56}">
  <dimension ref="A1:J10"/>
  <sheetViews>
    <sheetView workbookViewId="0">
      <selection activeCell="J1" sqref="J1"/>
    </sheetView>
  </sheetViews>
  <sheetFormatPr defaultRowHeight="14.25"/>
  <sheetData>
    <row r="1" spans="1:10">
      <c r="B1" s="5" t="s">
        <v>18</v>
      </c>
      <c r="C1" s="5" t="s">
        <v>17</v>
      </c>
      <c r="D1" s="5" t="s">
        <v>16</v>
      </c>
      <c r="E1" s="5" t="s">
        <v>15</v>
      </c>
      <c r="F1" s="5" t="s">
        <v>14</v>
      </c>
      <c r="G1" s="5" t="s">
        <v>13</v>
      </c>
      <c r="H1" s="5" t="s">
        <v>12</v>
      </c>
      <c r="I1" s="5" t="s">
        <v>11</v>
      </c>
      <c r="J1" s="5" t="s">
        <v>10</v>
      </c>
    </row>
    <row r="2" spans="1:10">
      <c r="A2" s="5">
        <v>20181231</v>
      </c>
      <c r="B2">
        <v>0.29850668665451929</v>
      </c>
      <c r="C2">
        <v>106</v>
      </c>
      <c r="D2">
        <v>14</v>
      </c>
      <c r="E2">
        <v>92</v>
      </c>
      <c r="F2">
        <v>0.40655696527784402</v>
      </c>
      <c r="G2">
        <v>0.1272332097119635</v>
      </c>
      <c r="H2">
        <v>0.36341879505433211</v>
      </c>
      <c r="I2">
        <v>0.37635645250586741</v>
      </c>
      <c r="J2">
        <v>0.35871143129519539</v>
      </c>
    </row>
    <row r="3" spans="1:10">
      <c r="A3" s="5">
        <v>20190630</v>
      </c>
      <c r="B3">
        <v>0.34712990426154278</v>
      </c>
      <c r="C3">
        <v>99</v>
      </c>
      <c r="D3">
        <v>20</v>
      </c>
      <c r="E3">
        <v>79</v>
      </c>
      <c r="F3">
        <v>0.30445377535039758</v>
      </c>
      <c r="G3">
        <v>0.1185868732064438</v>
      </c>
      <c r="H3">
        <v>-1.01474152034783E-2</v>
      </c>
      <c r="I3">
        <v>1.0177933224665699E-2</v>
      </c>
      <c r="J3">
        <v>-2.1138760704208021E-2</v>
      </c>
    </row>
    <row r="4" spans="1:10">
      <c r="A4" s="5">
        <v>20191231</v>
      </c>
      <c r="B4">
        <v>0.38708116113224073</v>
      </c>
      <c r="C4">
        <v>83</v>
      </c>
      <c r="D4">
        <v>15</v>
      </c>
      <c r="E4">
        <v>68</v>
      </c>
      <c r="F4">
        <v>0.38770449483019492</v>
      </c>
      <c r="G4">
        <v>0.12900363767011941</v>
      </c>
      <c r="H4">
        <v>-3.791356540187589E-2</v>
      </c>
      <c r="I4">
        <v>-5.6080747611469528E-2</v>
      </c>
      <c r="J4">
        <v>-2.8725215543630878E-2</v>
      </c>
    </row>
    <row r="5" spans="1:10">
      <c r="A5" s="5">
        <v>20200630</v>
      </c>
      <c r="B5">
        <v>0.48918753180353042</v>
      </c>
      <c r="C5">
        <v>55</v>
      </c>
      <c r="D5">
        <v>14</v>
      </c>
      <c r="E5">
        <v>41</v>
      </c>
      <c r="F5">
        <v>0.41118262191016042</v>
      </c>
      <c r="G5">
        <v>0.2212453874672296</v>
      </c>
      <c r="H5">
        <v>7.6687357440204787E-2</v>
      </c>
      <c r="I5">
        <v>7.5794961765159458E-2</v>
      </c>
      <c r="J5">
        <v>7.7349970788951741E-2</v>
      </c>
    </row>
    <row r="6" spans="1:10">
      <c r="A6" s="5">
        <v>20201231</v>
      </c>
      <c r="B6">
        <v>0.4174077890111576</v>
      </c>
      <c r="C6">
        <v>64</v>
      </c>
      <c r="D6">
        <v>15</v>
      </c>
      <c r="E6">
        <v>49</v>
      </c>
      <c r="F6">
        <v>0.37899331739196762</v>
      </c>
      <c r="G6">
        <v>0.1605010314029745</v>
      </c>
      <c r="H6">
        <v>1.1069300089728919E-2</v>
      </c>
      <c r="I6">
        <v>6.4604773828351711E-2</v>
      </c>
      <c r="J6">
        <v>-1.8653649506927029E-2</v>
      </c>
    </row>
    <row r="7" spans="1:10">
      <c r="A7" s="5">
        <v>20210630</v>
      </c>
      <c r="B7">
        <v>0.42135648218870819</v>
      </c>
      <c r="C7">
        <v>69</v>
      </c>
      <c r="D7">
        <v>15</v>
      </c>
      <c r="E7">
        <v>54</v>
      </c>
      <c r="F7">
        <v>0.39183456373614201</v>
      </c>
      <c r="G7">
        <v>0.14693267002614849</v>
      </c>
      <c r="H7">
        <v>8.2710473808035534E-2</v>
      </c>
      <c r="I7">
        <v>0.13175666162628949</v>
      </c>
      <c r="J7">
        <v>5.8133818359739513E-2</v>
      </c>
    </row>
    <row r="8" spans="1:10">
      <c r="A8" s="5">
        <v>20211231</v>
      </c>
      <c r="B8">
        <v>0.49820620820167338</v>
      </c>
      <c r="C8">
        <v>83</v>
      </c>
      <c r="D8">
        <v>16</v>
      </c>
      <c r="E8">
        <v>67</v>
      </c>
      <c r="F8">
        <v>0.36079717128256411</v>
      </c>
      <c r="G8">
        <v>0.12318475799441531</v>
      </c>
      <c r="H8">
        <v>-3.6703398503831079E-2</v>
      </c>
      <c r="I8">
        <v>-5.2930009565798998E-2</v>
      </c>
      <c r="J8">
        <v>-3.007327818492684E-2</v>
      </c>
    </row>
    <row r="9" spans="1:10">
      <c r="A9" s="5">
        <v>20220630</v>
      </c>
      <c r="B9">
        <v>0.49600358494700408</v>
      </c>
      <c r="C9">
        <v>93</v>
      </c>
      <c r="D9">
        <v>13</v>
      </c>
      <c r="E9">
        <v>80</v>
      </c>
      <c r="F9">
        <v>0.45605595218649281</v>
      </c>
      <c r="G9">
        <v>0.12298749415581969</v>
      </c>
      <c r="H9">
        <v>-9.1771560007738368E-2</v>
      </c>
      <c r="I9">
        <v>-9.3227518793230157E-2</v>
      </c>
      <c r="J9">
        <v>-9.121060773842915E-2</v>
      </c>
    </row>
    <row r="10" spans="1:10">
      <c r="A10" s="5">
        <v>20221231</v>
      </c>
      <c r="B10">
        <v>0.47336675114754578</v>
      </c>
      <c r="C10">
        <v>127</v>
      </c>
      <c r="D10">
        <v>12</v>
      </c>
      <c r="E10">
        <v>115</v>
      </c>
      <c r="F10">
        <v>0.45704672513879668</v>
      </c>
      <c r="G10">
        <v>8.5659884391275865E-2</v>
      </c>
      <c r="H10">
        <v>0.21231656216139011</v>
      </c>
      <c r="I10">
        <v>0.25350000975253428</v>
      </c>
      <c r="J10">
        <v>0.2004596123249778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96BE-2816-4256-BF24-B839CF143D49}">
  <dimension ref="A1:E12"/>
  <sheetViews>
    <sheetView workbookViewId="0">
      <selection activeCell="O21" sqref="O21"/>
    </sheetView>
  </sheetViews>
  <sheetFormatPr defaultRowHeight="14.25"/>
  <cols>
    <col min="4" max="4" width="8.5" customWidth="1"/>
  </cols>
  <sheetData>
    <row r="1" spans="1:5">
      <c r="B1" s="5" t="s">
        <v>20</v>
      </c>
      <c r="C1" s="5" t="s">
        <v>19</v>
      </c>
      <c r="D1" s="5" t="s">
        <v>21</v>
      </c>
      <c r="E1" s="5" t="s">
        <v>22</v>
      </c>
    </row>
    <row r="2" spans="1:5">
      <c r="A2" s="5">
        <v>20181231</v>
      </c>
      <c r="B2">
        <v>9.433962264150943E-3</v>
      </c>
      <c r="C2">
        <v>1.7143269487870089E-4</v>
      </c>
      <c r="D2" s="6">
        <v>0.48396494748525931</v>
      </c>
      <c r="E2" s="6">
        <v>0.55654210517650538</v>
      </c>
    </row>
    <row r="3" spans="1:5">
      <c r="A3" s="5">
        <v>20190630</v>
      </c>
      <c r="B3">
        <v>1.01010101010101E-2</v>
      </c>
      <c r="C3">
        <v>1.701536604077504E-2</v>
      </c>
      <c r="D3" s="6">
        <v>0.55234790234565112</v>
      </c>
      <c r="E3" s="6">
        <v>0.63234867156482055</v>
      </c>
    </row>
    <row r="4" spans="1:5">
      <c r="A4" s="5">
        <v>20191231</v>
      </c>
      <c r="B4">
        <v>0</v>
      </c>
      <c r="C4">
        <v>0</v>
      </c>
      <c r="D4" s="6">
        <v>0.53388442591403362</v>
      </c>
      <c r="E4" s="6">
        <v>0.63223576502958623</v>
      </c>
    </row>
    <row r="5" spans="1:5">
      <c r="A5" s="5">
        <v>20200630</v>
      </c>
      <c r="B5">
        <v>1.8181818181818181E-2</v>
      </c>
      <c r="C5">
        <v>3.106137655716773E-2</v>
      </c>
      <c r="D5" s="6">
        <v>0.4863828358655391</v>
      </c>
      <c r="E5" s="6">
        <v>0.58775256105243734</v>
      </c>
    </row>
    <row r="6" spans="1:5">
      <c r="A6" s="5">
        <v>20201231</v>
      </c>
      <c r="B6">
        <v>1.5625E-2</v>
      </c>
      <c r="C6">
        <v>1.023877453308873E-2</v>
      </c>
      <c r="D6" s="6">
        <v>0.38574257686441438</v>
      </c>
      <c r="E6" s="6">
        <v>0.647579792468987</v>
      </c>
    </row>
    <row r="7" spans="1:5">
      <c r="A7" s="5">
        <v>20210630</v>
      </c>
      <c r="B7">
        <v>0</v>
      </c>
      <c r="C7">
        <v>0</v>
      </c>
      <c r="D7" s="6">
        <v>0.35529185301980892</v>
      </c>
      <c r="E7" s="6">
        <v>0.62602202401516627</v>
      </c>
    </row>
    <row r="8" spans="1:5">
      <c r="A8" s="5">
        <v>20211231</v>
      </c>
      <c r="B8">
        <v>0</v>
      </c>
      <c r="C8">
        <v>0</v>
      </c>
      <c r="D8" s="6">
        <v>0.25828379174205052</v>
      </c>
      <c r="E8" s="6">
        <v>0.5338776458332668</v>
      </c>
    </row>
    <row r="9" spans="1:5">
      <c r="A9" s="5">
        <v>20220630</v>
      </c>
      <c r="B9">
        <v>0</v>
      </c>
      <c r="C9">
        <v>0</v>
      </c>
      <c r="D9" s="6">
        <v>0.32195069317059533</v>
      </c>
      <c r="E9" s="6">
        <v>0.5562135238091408</v>
      </c>
    </row>
    <row r="10" spans="1:5">
      <c r="A10" s="5">
        <v>20221231</v>
      </c>
      <c r="B10">
        <v>0</v>
      </c>
      <c r="C10">
        <v>0</v>
      </c>
      <c r="D10" s="6">
        <v>0.27861596910973357</v>
      </c>
      <c r="E10" s="6">
        <v>0.47783883798789778</v>
      </c>
    </row>
    <row r="11" spans="1:5">
      <c r="D11" s="6"/>
      <c r="E11" s="6"/>
    </row>
    <row r="12" spans="1:5">
      <c r="D12" s="6"/>
      <c r="E12" s="6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9DEE-AFC5-4AF5-86D6-7FB5284FCB83}">
  <dimension ref="A1:K4"/>
  <sheetViews>
    <sheetView workbookViewId="0">
      <selection activeCell="J21" sqref="J21"/>
    </sheetView>
  </sheetViews>
  <sheetFormatPr defaultRowHeight="14.25"/>
  <sheetData>
    <row r="1" spans="1:11">
      <c r="A1" s="5" t="s">
        <v>36</v>
      </c>
      <c r="B1" s="5" t="s">
        <v>35</v>
      </c>
      <c r="C1" s="5" t="s">
        <v>34</v>
      </c>
      <c r="D1" s="5" t="s">
        <v>33</v>
      </c>
      <c r="E1" s="5" t="s">
        <v>32</v>
      </c>
      <c r="F1" s="5" t="s">
        <v>31</v>
      </c>
      <c r="G1" s="5" t="s">
        <v>30</v>
      </c>
      <c r="H1" s="5" t="s">
        <v>29</v>
      </c>
      <c r="I1" s="5" t="s">
        <v>28</v>
      </c>
      <c r="J1" s="5" t="s">
        <v>27</v>
      </c>
      <c r="K1" s="5" t="s">
        <v>26</v>
      </c>
    </row>
    <row r="2" spans="1:11">
      <c r="A2" s="5" t="s">
        <v>25</v>
      </c>
      <c r="B2">
        <v>0</v>
      </c>
      <c r="C2">
        <v>0.24405255524989869</v>
      </c>
      <c r="D2">
        <v>0.23244028639639969</v>
      </c>
      <c r="E2">
        <v>0.20678319836121439</v>
      </c>
      <c r="F2">
        <v>0.36642156105187601</v>
      </c>
      <c r="G2">
        <v>0.27540766998736887</v>
      </c>
      <c r="H2">
        <v>0.19810995919834271</v>
      </c>
      <c r="I2">
        <v>0.169098982295766</v>
      </c>
      <c r="J2">
        <v>5.1796585668351929E-2</v>
      </c>
      <c r="K2">
        <v>4.8314752443358602E-2</v>
      </c>
    </row>
    <row r="3" spans="1:11">
      <c r="A3" s="5" t="s">
        <v>24</v>
      </c>
      <c r="B3">
        <v>0</v>
      </c>
      <c r="C3">
        <v>0.41914113916828438</v>
      </c>
      <c r="D3">
        <v>0.31038969214733969</v>
      </c>
      <c r="E3">
        <v>0.39514636351720761</v>
      </c>
      <c r="F3">
        <v>0.3393243981346209</v>
      </c>
      <c r="G3">
        <v>0.27043171918283959</v>
      </c>
      <c r="H3">
        <v>0.1451215150556138</v>
      </c>
      <c r="I3">
        <v>0.1465490139076181</v>
      </c>
      <c r="J3">
        <v>4.7972847094222823E-2</v>
      </c>
      <c r="K3">
        <v>4.3890245577198568E-2</v>
      </c>
    </row>
    <row r="4" spans="1:11">
      <c r="A4" s="5" t="s">
        <v>23</v>
      </c>
      <c r="B4">
        <v>0</v>
      </c>
      <c r="C4">
        <v>0.33680630558181679</v>
      </c>
      <c r="D4">
        <v>0.45717002145626062</v>
      </c>
      <c r="E4">
        <v>0.39807043812157789</v>
      </c>
      <c r="F4">
        <v>0.2942540408135032</v>
      </c>
      <c r="G4">
        <v>0.45416061082979148</v>
      </c>
      <c r="H4">
        <v>0.6567685257460435</v>
      </c>
      <c r="I4">
        <v>0.68435200379661587</v>
      </c>
      <c r="J4">
        <v>0.90023056723742523</v>
      </c>
      <c r="K4">
        <v>0.90779500197944285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C9FB-F2F8-4601-BFFF-9914A44D7124}">
  <dimension ref="A10:D18"/>
  <sheetViews>
    <sheetView workbookViewId="0">
      <selection activeCell="J18" sqref="J18"/>
    </sheetView>
  </sheetViews>
  <sheetFormatPr defaultRowHeight="14.25"/>
  <cols>
    <col min="2" max="2" width="9.5" bestFit="1" customWidth="1"/>
  </cols>
  <sheetData>
    <row r="10" spans="1:4">
      <c r="A10" t="s">
        <v>61</v>
      </c>
      <c r="B10" t="s">
        <v>62</v>
      </c>
      <c r="C10" t="s">
        <v>73</v>
      </c>
      <c r="D10" t="s">
        <v>64</v>
      </c>
    </row>
    <row r="11" spans="1:4">
      <c r="A11">
        <v>-9.7243768300508932E-2</v>
      </c>
      <c r="B11">
        <v>6.2781764556431672E-3</v>
      </c>
      <c r="C11" t="s">
        <v>59</v>
      </c>
      <c r="D11" t="s">
        <v>65</v>
      </c>
    </row>
    <row r="12" spans="1:4">
      <c r="A12">
        <v>-5.645017167774545E-2</v>
      </c>
      <c r="B12">
        <v>3.3484736224454373E-2</v>
      </c>
      <c r="C12" t="s">
        <v>59</v>
      </c>
      <c r="D12" t="s">
        <v>66</v>
      </c>
    </row>
    <row r="13" spans="1:4">
      <c r="A13">
        <v>-7.7119791693403397E-2</v>
      </c>
      <c r="B13">
        <v>6.514755217316949E-2</v>
      </c>
      <c r="C13" t="s">
        <v>59</v>
      </c>
      <c r="D13" t="s">
        <v>67</v>
      </c>
    </row>
    <row r="14" spans="1:4">
      <c r="A14">
        <v>-7.1439007848522459E-2</v>
      </c>
      <c r="B14">
        <v>4.5760610501905663E-3</v>
      </c>
      <c r="C14" t="s">
        <v>59</v>
      </c>
      <c r="D14" t="s">
        <v>68</v>
      </c>
    </row>
    <row r="15" spans="1:4">
      <c r="A15">
        <v>-8.4556880514440463E-2</v>
      </c>
      <c r="B15">
        <v>-2.3809342975301479E-2</v>
      </c>
      <c r="C15" t="s">
        <v>59</v>
      </c>
      <c r="D15" t="s">
        <v>69</v>
      </c>
    </row>
    <row r="16" spans="1:4">
      <c r="A16">
        <v>-0.11057861324246911</v>
      </c>
      <c r="B16">
        <v>-1.4264082937344441E-2</v>
      </c>
      <c r="C16" t="s">
        <v>59</v>
      </c>
      <c r="D16" t="s">
        <v>70</v>
      </c>
    </row>
    <row r="17" spans="1:4">
      <c r="A17">
        <v>-4.6552186429384447E-2</v>
      </c>
      <c r="B17">
        <v>2.0995290480671339E-2</v>
      </c>
      <c r="C17" t="s">
        <v>59</v>
      </c>
      <c r="D17" t="s">
        <v>71</v>
      </c>
    </row>
    <row r="18" spans="1:4">
      <c r="A18">
        <v>-4.6735245469948922E-2</v>
      </c>
      <c r="B18">
        <v>-3.2639470042414659E-2</v>
      </c>
      <c r="C18" t="s">
        <v>59</v>
      </c>
      <c r="D18" t="s">
        <v>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159CE-8875-4D53-B84A-83F55300E2B3}">
  <dimension ref="A1:N79"/>
  <sheetViews>
    <sheetView workbookViewId="0">
      <selection activeCell="O26" sqref="O26"/>
    </sheetView>
  </sheetViews>
  <sheetFormatPr defaultRowHeight="14.25"/>
  <cols>
    <col min="2" max="2" width="17.25" customWidth="1"/>
  </cols>
  <sheetData>
    <row r="1" spans="1:14">
      <c r="A1" s="10"/>
      <c r="B1" s="10"/>
      <c r="C1" s="11" t="s">
        <v>107</v>
      </c>
      <c r="D1" s="11"/>
      <c r="E1" s="11" t="s">
        <v>108</v>
      </c>
      <c r="F1" s="11"/>
      <c r="J1" s="5" t="s">
        <v>74</v>
      </c>
      <c r="K1" s="5" t="s">
        <v>75</v>
      </c>
      <c r="L1" s="5" t="s">
        <v>76</v>
      </c>
      <c r="M1" s="5" t="s">
        <v>77</v>
      </c>
      <c r="N1" s="5" t="s">
        <v>63</v>
      </c>
    </row>
    <row r="2" spans="1:14">
      <c r="A2" s="12"/>
      <c r="B2" s="12"/>
      <c r="C2" s="13" t="s">
        <v>109</v>
      </c>
      <c r="D2" s="13" t="s">
        <v>110</v>
      </c>
      <c r="E2" s="13" t="s">
        <v>109</v>
      </c>
      <c r="F2" s="13" t="s">
        <v>110</v>
      </c>
      <c r="J2" s="5" t="s">
        <v>78</v>
      </c>
      <c r="K2">
        <v>1.035209825379179E-2</v>
      </c>
      <c r="L2">
        <v>0</v>
      </c>
      <c r="M2">
        <v>1.5539452526729929E-2</v>
      </c>
      <c r="N2">
        <v>20210630</v>
      </c>
    </row>
    <row r="3" spans="1:14">
      <c r="A3" s="14" t="s">
        <v>111</v>
      </c>
      <c r="B3" s="14" t="s">
        <v>112</v>
      </c>
      <c r="C3" s="15">
        <f>_xlfn.IFNA(VLOOKUP($B3,$J$23:$N$42,2,0),0)</f>
        <v>0</v>
      </c>
      <c r="D3" s="15">
        <f>_xlfn.IFNA(VLOOKUP($B3,$J$23:$N$42,3,0),0)</f>
        <v>0</v>
      </c>
      <c r="E3" s="15">
        <f>_xlfn.IFNA(VLOOKUP($B3,$J$62:$N$79,2,0),0)</f>
        <v>0</v>
      </c>
      <c r="F3" s="15">
        <f>_xlfn.IFNA(VLOOKUP($B3,$J$62:$N$79,3,0),0)</f>
        <v>0</v>
      </c>
      <c r="J3" s="5" t="s">
        <v>79</v>
      </c>
      <c r="K3">
        <v>4.9260896244077299E-2</v>
      </c>
      <c r="L3">
        <v>6.3154744855166575E-2</v>
      </c>
      <c r="M3">
        <v>4.2298798977091809E-2</v>
      </c>
      <c r="N3">
        <v>20210630</v>
      </c>
    </row>
    <row r="4" spans="1:14">
      <c r="A4" s="16" t="s">
        <v>111</v>
      </c>
      <c r="B4" s="16" t="s">
        <v>89</v>
      </c>
      <c r="C4" s="15">
        <f>_xlfn.IFNA(VLOOKUP($B4,$J$23:$N$42,2,0),0)</f>
        <v>0</v>
      </c>
      <c r="D4" s="15">
        <f t="shared" ref="D4:D32" si="0">_xlfn.IFNA(VLOOKUP($B4,$J$23:$N$42,3,0),0)</f>
        <v>0</v>
      </c>
      <c r="E4" s="15">
        <f t="shared" ref="E4:E32" si="1">_xlfn.IFNA(VLOOKUP($B4,$J$62:$N$79,2,0),0)</f>
        <v>0</v>
      </c>
      <c r="F4" s="15">
        <f t="shared" ref="F4:F32" si="2">_xlfn.IFNA(VLOOKUP($B4,$J$62:$N$79,3,0),0)</f>
        <v>0</v>
      </c>
      <c r="J4" s="5" t="s">
        <v>81</v>
      </c>
      <c r="K4">
        <v>2.4453887513252889E-2</v>
      </c>
      <c r="L4">
        <v>0</v>
      </c>
      <c r="M4">
        <v>3.6707536461702411E-2</v>
      </c>
      <c r="N4">
        <v>20210630</v>
      </c>
    </row>
    <row r="5" spans="1:14">
      <c r="A5" s="16" t="s">
        <v>111</v>
      </c>
      <c r="B5" s="16" t="s">
        <v>96</v>
      </c>
      <c r="C5" s="15">
        <f t="shared" ref="C5:C32" si="3">_xlfn.IFNA(VLOOKUP($B5,$J$23:$N$42,2,0),0)</f>
        <v>0</v>
      </c>
      <c r="D5" s="15">
        <f t="shared" si="0"/>
        <v>0</v>
      </c>
      <c r="E5" s="15">
        <f t="shared" si="1"/>
        <v>0</v>
      </c>
      <c r="F5" s="15">
        <f t="shared" si="2"/>
        <v>0</v>
      </c>
      <c r="J5" s="5" t="s">
        <v>83</v>
      </c>
      <c r="K5">
        <v>5.4460463792360983E-2</v>
      </c>
      <c r="L5">
        <v>7.6642073353276344E-2</v>
      </c>
      <c r="M5">
        <v>4.3345435291321073E-2</v>
      </c>
      <c r="N5">
        <v>20210630</v>
      </c>
    </row>
    <row r="6" spans="1:14">
      <c r="A6" s="16" t="s">
        <v>111</v>
      </c>
      <c r="B6" s="16" t="s">
        <v>86</v>
      </c>
      <c r="C6" s="15">
        <f t="shared" si="3"/>
        <v>0</v>
      </c>
      <c r="D6" s="15">
        <f t="shared" si="0"/>
        <v>0</v>
      </c>
      <c r="E6" s="15">
        <f t="shared" si="1"/>
        <v>0</v>
      </c>
      <c r="F6" s="15">
        <f t="shared" si="2"/>
        <v>0</v>
      </c>
      <c r="J6" s="5" t="s">
        <v>84</v>
      </c>
      <c r="K6">
        <v>4.2973762437346137E-2</v>
      </c>
      <c r="L6">
        <v>0</v>
      </c>
      <c r="M6">
        <v>6.4507573722603809E-2</v>
      </c>
      <c r="N6">
        <v>20210630</v>
      </c>
    </row>
    <row r="7" spans="1:14">
      <c r="A7" s="16" t="s">
        <v>111</v>
      </c>
      <c r="B7" s="16" t="s">
        <v>87</v>
      </c>
      <c r="C7" s="15">
        <f t="shared" si="3"/>
        <v>5.5771764733547391E-2</v>
      </c>
      <c r="D7" s="15">
        <f t="shared" si="0"/>
        <v>0.13128868116402981</v>
      </c>
      <c r="E7" s="15">
        <f t="shared" si="1"/>
        <v>2.3335380946522839E-2</v>
      </c>
      <c r="F7" s="15">
        <f t="shared" si="2"/>
        <v>7.0275924745613269E-2</v>
      </c>
      <c r="J7" s="5" t="s">
        <v>86</v>
      </c>
      <c r="K7">
        <v>1.306265512803899E-2</v>
      </c>
      <c r="L7">
        <v>0</v>
      </c>
      <c r="M7">
        <v>1.9608247937644568E-2</v>
      </c>
      <c r="N7">
        <v>20210630</v>
      </c>
    </row>
    <row r="8" spans="1:14">
      <c r="A8" s="16" t="s">
        <v>111</v>
      </c>
      <c r="B8" s="16" t="s">
        <v>84</v>
      </c>
      <c r="C8" s="15">
        <f t="shared" si="3"/>
        <v>4.4283319867643493E-2</v>
      </c>
      <c r="D8" s="15">
        <f t="shared" si="0"/>
        <v>0</v>
      </c>
      <c r="E8" s="15">
        <f>_xlfn.IFNA(VLOOKUP($B8,$J$62:$N$79,2,0),0)</f>
        <v>9.0554478373775671E-2</v>
      </c>
      <c r="F8" s="15">
        <f t="shared" si="2"/>
        <v>8.253017089012589E-2</v>
      </c>
      <c r="J8" s="5" t="s">
        <v>87</v>
      </c>
      <c r="K8">
        <v>0.11764681530196951</v>
      </c>
      <c r="L8">
        <v>0.1839788668548944</v>
      </c>
      <c r="M8">
        <v>8.4408350729844497E-2</v>
      </c>
      <c r="N8">
        <v>20210630</v>
      </c>
    </row>
    <row r="9" spans="1:14">
      <c r="A9" s="13" t="s">
        <v>111</v>
      </c>
      <c r="B9" s="13" t="s">
        <v>113</v>
      </c>
      <c r="C9" s="15">
        <f t="shared" si="3"/>
        <v>0</v>
      </c>
      <c r="D9" s="15">
        <f t="shared" si="0"/>
        <v>0</v>
      </c>
      <c r="E9" s="15">
        <f t="shared" si="1"/>
        <v>2.4804594132483799E-3</v>
      </c>
      <c r="F9" s="15">
        <f t="shared" si="2"/>
        <v>0</v>
      </c>
      <c r="J9" s="5" t="s">
        <v>88</v>
      </c>
      <c r="K9">
        <v>5.3539079624469313E-2</v>
      </c>
      <c r="L9">
        <v>5.3864009838594323E-2</v>
      </c>
      <c r="M9">
        <v>5.3376259673061963E-2</v>
      </c>
      <c r="N9">
        <v>20210630</v>
      </c>
    </row>
    <row r="10" spans="1:14">
      <c r="A10" s="14" t="s">
        <v>114</v>
      </c>
      <c r="B10" s="14" t="s">
        <v>83</v>
      </c>
      <c r="C10" s="15">
        <f t="shared" si="3"/>
        <v>2.74031747511423E-2</v>
      </c>
      <c r="D10" s="15">
        <f t="shared" si="0"/>
        <v>0</v>
      </c>
      <c r="E10" s="15">
        <f t="shared" si="1"/>
        <v>4.0987565091890978E-2</v>
      </c>
      <c r="F10" s="15">
        <f t="shared" si="2"/>
        <v>0</v>
      </c>
      <c r="J10" s="5" t="s">
        <v>89</v>
      </c>
      <c r="K10">
        <v>1.6985899950258281E-2</v>
      </c>
      <c r="L10">
        <v>0</v>
      </c>
      <c r="M10">
        <v>2.5497399602456641E-2</v>
      </c>
      <c r="N10">
        <v>20210630</v>
      </c>
    </row>
    <row r="11" spans="1:14">
      <c r="A11" s="16" t="s">
        <v>114</v>
      </c>
      <c r="B11" s="16" t="s">
        <v>91</v>
      </c>
      <c r="C11" s="15">
        <f t="shared" si="3"/>
        <v>0</v>
      </c>
      <c r="D11" s="15">
        <f t="shared" si="0"/>
        <v>0</v>
      </c>
      <c r="E11" s="15">
        <f t="shared" si="1"/>
        <v>6.2436067292226732E-3</v>
      </c>
      <c r="F11" s="15">
        <f t="shared" si="2"/>
        <v>0</v>
      </c>
      <c r="J11" s="5" t="s">
        <v>90</v>
      </c>
      <c r="K11">
        <v>0.1087655356776266</v>
      </c>
      <c r="L11">
        <v>8.7545374781193772E-2</v>
      </c>
      <c r="M11">
        <v>0.11939878988367369</v>
      </c>
      <c r="N11">
        <v>20210630</v>
      </c>
    </row>
    <row r="12" spans="1:14">
      <c r="A12" s="16" t="s">
        <v>114</v>
      </c>
      <c r="B12" s="16" t="s">
        <v>115</v>
      </c>
      <c r="C12" s="15">
        <f t="shared" si="3"/>
        <v>0</v>
      </c>
      <c r="D12" s="15">
        <f t="shared" si="0"/>
        <v>0</v>
      </c>
      <c r="E12" s="15">
        <f t="shared" si="1"/>
        <v>1.6321109913827882E-2</v>
      </c>
      <c r="F12" s="15">
        <f t="shared" si="2"/>
        <v>0</v>
      </c>
      <c r="J12" s="5" t="s">
        <v>92</v>
      </c>
      <c r="K12">
        <v>3.3112523237131583E-2</v>
      </c>
      <c r="L12">
        <v>6.5349745245866883E-2</v>
      </c>
      <c r="M12">
        <v>1.695870714739179E-2</v>
      </c>
      <c r="N12">
        <v>20210630</v>
      </c>
    </row>
    <row r="13" spans="1:14">
      <c r="A13" s="16" t="s">
        <v>114</v>
      </c>
      <c r="B13" s="16" t="s">
        <v>78</v>
      </c>
      <c r="C13" s="15">
        <f t="shared" si="3"/>
        <v>8.7947387571435474E-3</v>
      </c>
      <c r="D13" s="15">
        <f t="shared" si="0"/>
        <v>0</v>
      </c>
      <c r="E13" s="15">
        <f t="shared" si="1"/>
        <v>7.9745215667478067E-3</v>
      </c>
      <c r="F13" s="15">
        <f t="shared" si="2"/>
        <v>0</v>
      </c>
      <c r="J13" s="5" t="s">
        <v>93</v>
      </c>
      <c r="K13">
        <v>0.13060585747500239</v>
      </c>
      <c r="L13">
        <v>7.2615425880097284E-2</v>
      </c>
      <c r="M13">
        <v>0.15966440249153299</v>
      </c>
      <c r="N13">
        <v>20210630</v>
      </c>
    </row>
    <row r="14" spans="1:14">
      <c r="A14" s="16" t="s">
        <v>114</v>
      </c>
      <c r="B14" s="16" t="s">
        <v>90</v>
      </c>
      <c r="C14" s="15">
        <f t="shared" si="3"/>
        <v>0.16903642729568111</v>
      </c>
      <c r="D14" s="15">
        <f t="shared" si="0"/>
        <v>0.1378784432805803</v>
      </c>
      <c r="E14" s="15">
        <f t="shared" si="1"/>
        <v>0.20458795281567771</v>
      </c>
      <c r="F14" s="15">
        <f t="shared" si="2"/>
        <v>0.1868608535927184</v>
      </c>
      <c r="J14" s="5" t="s">
        <v>94</v>
      </c>
      <c r="K14">
        <v>2.36298495705205E-2</v>
      </c>
      <c r="L14">
        <v>7.0786552507217146E-2</v>
      </c>
      <c r="M14">
        <v>0</v>
      </c>
      <c r="N14">
        <v>20210630</v>
      </c>
    </row>
    <row r="15" spans="1:14">
      <c r="A15" s="16" t="s">
        <v>114</v>
      </c>
      <c r="B15" s="16" t="s">
        <v>100</v>
      </c>
      <c r="C15" s="15">
        <f t="shared" si="3"/>
        <v>5.5005210814378418E-2</v>
      </c>
      <c r="D15" s="15">
        <f t="shared" si="0"/>
        <v>0.14796616373277899</v>
      </c>
      <c r="E15" s="15">
        <f t="shared" si="1"/>
        <v>3.6500358666814087E-2</v>
      </c>
      <c r="F15" s="15">
        <f t="shared" si="2"/>
        <v>6.8159666879114469E-2</v>
      </c>
      <c r="J15" s="5" t="s">
        <v>95</v>
      </c>
      <c r="K15">
        <v>2.275577948933542E-2</v>
      </c>
      <c r="L15">
        <v>0</v>
      </c>
      <c r="M15">
        <v>3.4158519984462253E-2</v>
      </c>
      <c r="N15">
        <v>20210630</v>
      </c>
    </row>
    <row r="16" spans="1:14">
      <c r="A16" s="13" t="s">
        <v>114</v>
      </c>
      <c r="B16" s="13" t="s">
        <v>93</v>
      </c>
      <c r="C16" s="15">
        <f t="shared" si="3"/>
        <v>0.1234620884935934</v>
      </c>
      <c r="D16" s="15">
        <f t="shared" si="0"/>
        <v>0.1854336342958072</v>
      </c>
      <c r="E16" s="15">
        <f t="shared" si="1"/>
        <v>0.11053543609145559</v>
      </c>
      <c r="F16" s="15">
        <f t="shared" si="2"/>
        <v>0.1663486680030748</v>
      </c>
      <c r="J16" s="5" t="s">
        <v>97</v>
      </c>
      <c r="K16">
        <v>1.7304973667512949E-2</v>
      </c>
      <c r="L16">
        <v>5.1839493243309318E-2</v>
      </c>
      <c r="M16">
        <v>0</v>
      </c>
      <c r="N16">
        <v>20210630</v>
      </c>
    </row>
    <row r="17" spans="1:14">
      <c r="A17" s="14" t="s">
        <v>116</v>
      </c>
      <c r="B17" s="14" t="s">
        <v>79</v>
      </c>
      <c r="C17" s="15">
        <f t="shared" si="3"/>
        <v>3.2267153223371287E-2</v>
      </c>
      <c r="D17" s="15">
        <f t="shared" si="0"/>
        <v>6.2035955586095738E-2</v>
      </c>
      <c r="E17" s="15">
        <f t="shared" si="1"/>
        <v>1.217466363510768E-2</v>
      </c>
      <c r="F17" s="15">
        <f t="shared" si="2"/>
        <v>0</v>
      </c>
      <c r="J17" s="5" t="s">
        <v>98</v>
      </c>
      <c r="K17">
        <v>1.1469607962241959E-2</v>
      </c>
      <c r="L17">
        <v>0</v>
      </c>
      <c r="M17">
        <v>1.7216937480687009E-2</v>
      </c>
      <c r="N17">
        <v>20210630</v>
      </c>
    </row>
    <row r="18" spans="1:14">
      <c r="A18" s="16" t="s">
        <v>116</v>
      </c>
      <c r="B18" s="16" t="s">
        <v>99</v>
      </c>
      <c r="C18" s="15">
        <f t="shared" si="3"/>
        <v>0.20570769241239881</v>
      </c>
      <c r="D18" s="15">
        <f t="shared" si="0"/>
        <v>6.9150574772867665E-2</v>
      </c>
      <c r="E18" s="15">
        <f t="shared" si="1"/>
        <v>0.15824336224041249</v>
      </c>
      <c r="F18" s="15">
        <f t="shared" si="2"/>
        <v>9.342861599915013E-2</v>
      </c>
      <c r="J18" s="5" t="s">
        <v>105</v>
      </c>
      <c r="K18">
        <v>3.0179571628217161E-3</v>
      </c>
      <c r="L18">
        <v>0</v>
      </c>
      <c r="M18">
        <v>4.530231544334083E-3</v>
      </c>
      <c r="N18">
        <v>20210630</v>
      </c>
    </row>
    <row r="19" spans="1:14">
      <c r="A19" s="16" t="s">
        <v>117</v>
      </c>
      <c r="B19" s="16" t="s">
        <v>101</v>
      </c>
      <c r="C19" s="15">
        <f t="shared" si="3"/>
        <v>7.5890202073210525E-2</v>
      </c>
      <c r="D19" s="15">
        <f t="shared" si="0"/>
        <v>0.14039257266108279</v>
      </c>
      <c r="E19" s="15">
        <f t="shared" si="1"/>
        <v>3.6013586817334367E-2</v>
      </c>
      <c r="F19" s="15">
        <f t="shared" si="2"/>
        <v>0</v>
      </c>
      <c r="J19" s="5" t="s">
        <v>99</v>
      </c>
      <c r="K19">
        <v>0.17310380941173639</v>
      </c>
      <c r="L19">
        <v>0.13772143702452999</v>
      </c>
      <c r="M19">
        <v>0.19083363539384901</v>
      </c>
      <c r="N19">
        <v>20210630</v>
      </c>
    </row>
    <row r="20" spans="1:14">
      <c r="A20" s="13" t="s">
        <v>117</v>
      </c>
      <c r="B20" s="13" t="s">
        <v>95</v>
      </c>
      <c r="C20" s="15">
        <f t="shared" si="3"/>
        <v>1.9533685904094981E-2</v>
      </c>
      <c r="D20" s="15">
        <f t="shared" si="0"/>
        <v>0</v>
      </c>
      <c r="E20" s="15">
        <f t="shared" si="1"/>
        <v>0.10394630551340241</v>
      </c>
      <c r="F20" s="15">
        <f t="shared" si="2"/>
        <v>7.9952853148880912E-2</v>
      </c>
      <c r="J20" s="5" t="s">
        <v>100</v>
      </c>
      <c r="K20">
        <v>3.6528899826907359E-2</v>
      </c>
      <c r="L20">
        <v>6.6631286503939818E-2</v>
      </c>
      <c r="M20">
        <v>2.144483277822512E-2</v>
      </c>
      <c r="N20">
        <v>20210630</v>
      </c>
    </row>
    <row r="21" spans="1:14">
      <c r="A21" s="17" t="s">
        <v>118</v>
      </c>
      <c r="B21" s="17" t="s">
        <v>81</v>
      </c>
      <c r="C21" s="15">
        <f t="shared" si="3"/>
        <v>4.1384644332250232E-2</v>
      </c>
      <c r="D21" s="15">
        <f t="shared" si="0"/>
        <v>0</v>
      </c>
      <c r="E21" s="15">
        <f t="shared" si="1"/>
        <v>0.1026885042462</v>
      </c>
      <c r="F21" s="15">
        <f t="shared" si="2"/>
        <v>0.16710643308867951</v>
      </c>
      <c r="J21" s="5" t="s">
        <v>101</v>
      </c>
      <c r="K21">
        <v>4.3733439329009069E-2</v>
      </c>
      <c r="L21">
        <v>6.9870989911914205E-2</v>
      </c>
      <c r="M21">
        <v>3.0636120179173169E-2</v>
      </c>
      <c r="N21">
        <v>20210630</v>
      </c>
    </row>
    <row r="22" spans="1:14">
      <c r="A22" s="14" t="s">
        <v>119</v>
      </c>
      <c r="B22" s="14" t="s">
        <v>80</v>
      </c>
      <c r="C22" s="15">
        <f t="shared" si="3"/>
        <v>9.5540478321955568E-3</v>
      </c>
      <c r="D22" s="15">
        <f t="shared" si="0"/>
        <v>0</v>
      </c>
      <c r="E22" s="15">
        <f t="shared" si="1"/>
        <v>0</v>
      </c>
      <c r="F22" s="15">
        <f t="shared" si="2"/>
        <v>0</v>
      </c>
      <c r="J22" s="5" t="s">
        <v>104</v>
      </c>
      <c r="K22">
        <v>1.323620894458887E-2</v>
      </c>
      <c r="L22">
        <v>0</v>
      </c>
      <c r="M22">
        <v>1.9868768194214091E-2</v>
      </c>
      <c r="N22">
        <v>20210630</v>
      </c>
    </row>
    <row r="23" spans="1:14">
      <c r="A23" s="16" t="s">
        <v>119</v>
      </c>
      <c r="B23" s="16" t="s">
        <v>85</v>
      </c>
      <c r="C23" s="15">
        <f t="shared" si="3"/>
        <v>0</v>
      </c>
      <c r="D23" s="15">
        <f t="shared" si="0"/>
        <v>0</v>
      </c>
      <c r="E23" s="15">
        <f t="shared" si="1"/>
        <v>2.7424212360452799E-2</v>
      </c>
      <c r="F23" s="15">
        <f t="shared" si="2"/>
        <v>8.5336813652642632E-2</v>
      </c>
      <c r="J23" s="5" t="s">
        <v>78</v>
      </c>
      <c r="K23">
        <v>8.7947387571435474E-3</v>
      </c>
      <c r="L23">
        <v>0</v>
      </c>
      <c r="M23">
        <v>1.238822946882155E-2</v>
      </c>
      <c r="N23">
        <v>20211231</v>
      </c>
    </row>
    <row r="24" spans="1:14">
      <c r="A24" s="16" t="s">
        <v>119</v>
      </c>
      <c r="B24" s="16" t="s">
        <v>104</v>
      </c>
      <c r="C24" s="15">
        <f t="shared" si="3"/>
        <v>1.1242091254886909E-2</v>
      </c>
      <c r="D24" s="15">
        <f t="shared" si="0"/>
        <v>0</v>
      </c>
      <c r="E24" s="15">
        <f t="shared" si="1"/>
        <v>0</v>
      </c>
      <c r="F24" s="15">
        <f t="shared" si="2"/>
        <v>0</v>
      </c>
      <c r="J24" s="5" t="s">
        <v>79</v>
      </c>
      <c r="K24">
        <v>3.2267153223371287E-2</v>
      </c>
      <c r="L24">
        <v>6.2035955586095738E-2</v>
      </c>
      <c r="M24">
        <v>2.0103754429821361E-2</v>
      </c>
      <c r="N24">
        <v>20211231</v>
      </c>
    </row>
    <row r="25" spans="1:14">
      <c r="A25" s="16" t="s">
        <v>119</v>
      </c>
      <c r="B25" s="16" t="s">
        <v>97</v>
      </c>
      <c r="C25" s="15">
        <f t="shared" si="3"/>
        <v>3.7813966466984768E-2</v>
      </c>
      <c r="D25" s="15">
        <f t="shared" si="0"/>
        <v>6.7161843841919769E-2</v>
      </c>
      <c r="E25" s="15">
        <f t="shared" si="1"/>
        <v>1.34331982463077E-2</v>
      </c>
      <c r="F25" s="15">
        <f t="shared" si="2"/>
        <v>0</v>
      </c>
      <c r="J25" s="5" t="s">
        <v>80</v>
      </c>
      <c r="K25">
        <v>9.5540478321955568E-3</v>
      </c>
      <c r="L25">
        <v>0</v>
      </c>
      <c r="M25">
        <v>1.3457788817797269E-2</v>
      </c>
      <c r="N25">
        <v>20211231</v>
      </c>
    </row>
    <row r="26" spans="1:14">
      <c r="A26" s="16" t="s">
        <v>119</v>
      </c>
      <c r="B26" s="16" t="s">
        <v>92</v>
      </c>
      <c r="C26" s="15">
        <f t="shared" si="3"/>
        <v>1.70250015890888E-2</v>
      </c>
      <c r="D26" s="15">
        <f t="shared" si="0"/>
        <v>5.8692130664837749E-2</v>
      </c>
      <c r="E26" s="15">
        <f t="shared" si="1"/>
        <v>0</v>
      </c>
      <c r="F26" s="15">
        <f t="shared" si="2"/>
        <v>0</v>
      </c>
      <c r="J26" s="5" t="s">
        <v>81</v>
      </c>
      <c r="K26">
        <v>4.1384644332250232E-2</v>
      </c>
      <c r="L26">
        <v>0</v>
      </c>
      <c r="M26">
        <v>5.8294223925304513E-2</v>
      </c>
      <c r="N26">
        <v>20211231</v>
      </c>
    </row>
    <row r="27" spans="1:14">
      <c r="A27" s="13" t="s">
        <v>120</v>
      </c>
      <c r="B27" s="13" t="s">
        <v>82</v>
      </c>
      <c r="C27" s="15">
        <f t="shared" si="3"/>
        <v>0</v>
      </c>
      <c r="D27" s="15">
        <f t="shared" si="0"/>
        <v>0</v>
      </c>
      <c r="E27" s="15">
        <f t="shared" si="1"/>
        <v>0</v>
      </c>
      <c r="F27" s="15">
        <f t="shared" si="2"/>
        <v>0</v>
      </c>
      <c r="J27" s="5" t="s">
        <v>83</v>
      </c>
      <c r="K27">
        <v>2.74031747511423E-2</v>
      </c>
      <c r="L27">
        <v>0</v>
      </c>
      <c r="M27">
        <v>3.8599988739361532E-2</v>
      </c>
      <c r="N27">
        <v>20211231</v>
      </c>
    </row>
    <row r="28" spans="1:14">
      <c r="A28" s="14" t="s">
        <v>121</v>
      </c>
      <c r="B28" s="14" t="s">
        <v>88</v>
      </c>
      <c r="C28" s="15">
        <f t="shared" si="3"/>
        <v>2.9526517923923599E-2</v>
      </c>
      <c r="D28" s="15">
        <f t="shared" si="0"/>
        <v>0</v>
      </c>
      <c r="E28" s="15">
        <f t="shared" si="1"/>
        <v>6.5552973315988984E-3</v>
      </c>
      <c r="F28" s="15">
        <f t="shared" si="2"/>
        <v>0</v>
      </c>
      <c r="J28" s="5" t="s">
        <v>84</v>
      </c>
      <c r="K28">
        <v>4.4283319867643493E-2</v>
      </c>
      <c r="L28">
        <v>0</v>
      </c>
      <c r="M28">
        <v>6.2377285250911477E-2</v>
      </c>
      <c r="N28">
        <v>20211231</v>
      </c>
    </row>
    <row r="29" spans="1:14">
      <c r="A29" s="16" t="s">
        <v>121</v>
      </c>
      <c r="B29" s="16" t="s">
        <v>103</v>
      </c>
      <c r="C29" s="15">
        <f t="shared" si="3"/>
        <v>0</v>
      </c>
      <c r="D29" s="15">
        <f t="shared" si="0"/>
        <v>0</v>
      </c>
      <c r="E29" s="15">
        <f t="shared" si="1"/>
        <v>0</v>
      </c>
      <c r="F29" s="15">
        <f t="shared" si="2"/>
        <v>0</v>
      </c>
      <c r="J29" s="5" t="s">
        <v>87</v>
      </c>
      <c r="K29">
        <v>5.5771764733547391E-2</v>
      </c>
      <c r="L29">
        <v>0.13128868116402981</v>
      </c>
      <c r="M29">
        <v>2.4915892232834511E-2</v>
      </c>
      <c r="N29">
        <v>20211231</v>
      </c>
    </row>
    <row r="30" spans="1:14">
      <c r="A30" s="16" t="s">
        <v>121</v>
      </c>
      <c r="B30" s="16" t="s">
        <v>106</v>
      </c>
      <c r="C30" s="15">
        <f t="shared" si="3"/>
        <v>1.3223516039650531E-2</v>
      </c>
      <c r="D30" s="15">
        <f t="shared" si="0"/>
        <v>0</v>
      </c>
      <c r="E30" s="15">
        <f t="shared" si="1"/>
        <v>0</v>
      </c>
      <c r="F30" s="15">
        <f t="shared" si="2"/>
        <v>0</v>
      </c>
      <c r="J30" s="5" t="s">
        <v>88</v>
      </c>
      <c r="K30">
        <v>2.9526517923923599E-2</v>
      </c>
      <c r="L30">
        <v>0</v>
      </c>
      <c r="M30">
        <v>4.1590920385182688E-2</v>
      </c>
      <c r="N30">
        <v>20211231</v>
      </c>
    </row>
    <row r="31" spans="1:14">
      <c r="A31" s="13" t="s">
        <v>121</v>
      </c>
      <c r="B31" s="13" t="s">
        <v>105</v>
      </c>
      <c r="C31" s="15">
        <f t="shared" si="3"/>
        <v>2.4406832461754862E-3</v>
      </c>
      <c r="D31" s="15">
        <f t="shared" si="0"/>
        <v>0</v>
      </c>
      <c r="E31" s="15">
        <f t="shared" si="1"/>
        <v>0</v>
      </c>
      <c r="F31" s="15">
        <f t="shared" si="2"/>
        <v>0</v>
      </c>
      <c r="J31" s="5" t="s">
        <v>90</v>
      </c>
      <c r="K31">
        <v>0.16903642729568111</v>
      </c>
      <c r="L31">
        <v>0.1378784432805803</v>
      </c>
      <c r="M31">
        <v>0.18176743946610269</v>
      </c>
      <c r="N31">
        <v>20211231</v>
      </c>
    </row>
    <row r="32" spans="1:14">
      <c r="A32" s="17" t="s">
        <v>122</v>
      </c>
      <c r="B32" s="17" t="s">
        <v>98</v>
      </c>
      <c r="C32" s="15">
        <f t="shared" si="3"/>
        <v>2.0634072988638692E-2</v>
      </c>
      <c r="D32" s="15">
        <f t="shared" si="0"/>
        <v>0</v>
      </c>
      <c r="E32" s="15">
        <f t="shared" si="1"/>
        <v>0</v>
      </c>
      <c r="F32" s="15">
        <f t="shared" si="2"/>
        <v>0</v>
      </c>
      <c r="J32" s="5" t="s">
        <v>92</v>
      </c>
      <c r="K32">
        <v>1.70250015890888E-2</v>
      </c>
      <c r="L32">
        <v>5.8692130664837749E-2</v>
      </c>
      <c r="M32">
        <v>0</v>
      </c>
      <c r="N32">
        <v>20211231</v>
      </c>
    </row>
    <row r="33" spans="10:14">
      <c r="J33" s="5" t="s">
        <v>93</v>
      </c>
      <c r="K33">
        <v>0.1234620884935934</v>
      </c>
      <c r="L33">
        <v>0.1854336342958072</v>
      </c>
      <c r="M33">
        <v>9.8140793526452233E-2</v>
      </c>
      <c r="N33">
        <v>20211231</v>
      </c>
    </row>
    <row r="34" spans="10:14">
      <c r="J34" s="5" t="s">
        <v>95</v>
      </c>
      <c r="K34">
        <v>1.9533685904094981E-2</v>
      </c>
      <c r="L34">
        <v>0</v>
      </c>
      <c r="M34">
        <v>2.7515062133625919E-2</v>
      </c>
      <c r="N34">
        <v>20211231</v>
      </c>
    </row>
    <row r="35" spans="10:14">
      <c r="J35" s="5" t="s">
        <v>97</v>
      </c>
      <c r="K35">
        <v>3.7813966466984768E-2</v>
      </c>
      <c r="L35">
        <v>6.7161843841919769E-2</v>
      </c>
      <c r="M35">
        <v>2.5822555730806659E-2</v>
      </c>
      <c r="N35">
        <v>20211231</v>
      </c>
    </row>
    <row r="36" spans="10:14">
      <c r="J36" s="5" t="s">
        <v>98</v>
      </c>
      <c r="K36">
        <v>2.0634072988638692E-2</v>
      </c>
      <c r="L36">
        <v>0</v>
      </c>
      <c r="M36">
        <v>2.9065062433155289E-2</v>
      </c>
      <c r="N36">
        <v>20211231</v>
      </c>
    </row>
    <row r="37" spans="10:14">
      <c r="J37" s="5" t="s">
        <v>105</v>
      </c>
      <c r="K37">
        <v>2.4406832461754862E-3</v>
      </c>
      <c r="L37">
        <v>0</v>
      </c>
      <c r="M37">
        <v>3.437935446322518E-3</v>
      </c>
      <c r="N37">
        <v>20211231</v>
      </c>
    </row>
    <row r="38" spans="10:14">
      <c r="J38" s="5" t="s">
        <v>99</v>
      </c>
      <c r="K38">
        <v>0.20570769241239881</v>
      </c>
      <c r="L38">
        <v>6.9150574772867665E-2</v>
      </c>
      <c r="M38">
        <v>0.26150431666716489</v>
      </c>
      <c r="N38">
        <v>20211231</v>
      </c>
    </row>
    <row r="39" spans="10:14">
      <c r="J39" s="5" t="s">
        <v>100</v>
      </c>
      <c r="K39">
        <v>5.5005210814378418E-2</v>
      </c>
      <c r="L39">
        <v>0.14796616373277899</v>
      </c>
      <c r="M39">
        <v>1.7021783439725959E-2</v>
      </c>
      <c r="N39">
        <v>20211231</v>
      </c>
    </row>
    <row r="40" spans="10:14">
      <c r="J40" s="5" t="s">
        <v>101</v>
      </c>
      <c r="K40">
        <v>7.5890202073210525E-2</v>
      </c>
      <c r="L40">
        <v>0.14039257266108279</v>
      </c>
      <c r="M40">
        <v>4.9534823478200291E-2</v>
      </c>
      <c r="N40">
        <v>20211231</v>
      </c>
    </row>
    <row r="41" spans="10:14">
      <c r="J41" s="5" t="s">
        <v>106</v>
      </c>
      <c r="K41">
        <v>1.3223516039650531E-2</v>
      </c>
      <c r="L41">
        <v>0</v>
      </c>
      <c r="M41">
        <v>1.8626585235493522E-2</v>
      </c>
      <c r="N41">
        <v>20211231</v>
      </c>
    </row>
    <row r="42" spans="10:14">
      <c r="J42" s="5" t="s">
        <v>104</v>
      </c>
      <c r="K42">
        <v>1.1242091254886909E-2</v>
      </c>
      <c r="L42">
        <v>0</v>
      </c>
      <c r="M42">
        <v>1.5835559192915009E-2</v>
      </c>
      <c r="N42">
        <v>20211231</v>
      </c>
    </row>
    <row r="43" spans="10:14">
      <c r="J43" s="5" t="s">
        <v>78</v>
      </c>
      <c r="K43">
        <v>2.1234223603056931E-2</v>
      </c>
      <c r="L43">
        <v>7.6347922396068538E-2</v>
      </c>
      <c r="M43">
        <v>0</v>
      </c>
      <c r="N43">
        <v>20220630</v>
      </c>
    </row>
    <row r="44" spans="10:14">
      <c r="J44" s="5" t="s">
        <v>79</v>
      </c>
      <c r="K44">
        <v>8.8206567016211167E-3</v>
      </c>
      <c r="L44">
        <v>0</v>
      </c>
      <c r="M44">
        <v>1.221908215354838E-2</v>
      </c>
      <c r="N44">
        <v>20220630</v>
      </c>
    </row>
    <row r="45" spans="10:14">
      <c r="J45" s="5" t="s">
        <v>81</v>
      </c>
      <c r="K45">
        <v>7.0064328252150185E-2</v>
      </c>
      <c r="L45">
        <v>8.0517279287818821E-2</v>
      </c>
      <c r="M45">
        <v>6.6037011914032578E-2</v>
      </c>
      <c r="N45">
        <v>20220630</v>
      </c>
    </row>
    <row r="46" spans="10:14">
      <c r="J46" s="5" t="s">
        <v>83</v>
      </c>
      <c r="K46">
        <v>2.699854558285026E-2</v>
      </c>
      <c r="L46">
        <v>0</v>
      </c>
      <c r="M46">
        <v>3.7400553911426819E-2</v>
      </c>
      <c r="N46">
        <v>20220630</v>
      </c>
    </row>
    <row r="47" spans="10:14">
      <c r="J47" s="5" t="s">
        <v>84</v>
      </c>
      <c r="K47">
        <v>7.2646973044654325E-2</v>
      </c>
      <c r="L47">
        <v>7.8481416286172972E-2</v>
      </c>
      <c r="M47">
        <v>7.0399076875408889E-2</v>
      </c>
      <c r="N47">
        <v>20220630</v>
      </c>
    </row>
    <row r="48" spans="10:14">
      <c r="J48" s="5" t="s">
        <v>85</v>
      </c>
      <c r="K48">
        <v>1.1897391521056041E-2</v>
      </c>
      <c r="L48">
        <v>0</v>
      </c>
      <c r="M48">
        <v>1.648122235411292E-2</v>
      </c>
      <c r="N48">
        <v>20220630</v>
      </c>
    </row>
    <row r="49" spans="10:14">
      <c r="J49" s="5" t="s">
        <v>88</v>
      </c>
      <c r="K49">
        <v>8.8620891966707457E-3</v>
      </c>
      <c r="L49">
        <v>0</v>
      </c>
      <c r="M49">
        <v>1.227647777362113E-2</v>
      </c>
      <c r="N49">
        <v>20220630</v>
      </c>
    </row>
    <row r="50" spans="10:14">
      <c r="J50" s="5" t="s">
        <v>90</v>
      </c>
      <c r="K50">
        <v>0.2278247042224934</v>
      </c>
      <c r="L50">
        <v>0.1998798208226755</v>
      </c>
      <c r="M50">
        <v>0.2385913178896624</v>
      </c>
      <c r="N50">
        <v>20220630</v>
      </c>
    </row>
    <row r="51" spans="10:14">
      <c r="J51" s="5" t="s">
        <v>92</v>
      </c>
      <c r="K51">
        <v>1.9698214860838871E-2</v>
      </c>
      <c r="L51">
        <v>7.0825183329043792E-2</v>
      </c>
      <c r="M51">
        <v>0</v>
      </c>
      <c r="N51">
        <v>20220630</v>
      </c>
    </row>
    <row r="52" spans="10:14">
      <c r="J52" s="5" t="s">
        <v>93</v>
      </c>
      <c r="K52">
        <v>0.12610648395941801</v>
      </c>
      <c r="L52">
        <v>0.15032064468296169</v>
      </c>
      <c r="M52">
        <v>0.11677724432527289</v>
      </c>
      <c r="N52">
        <v>20220630</v>
      </c>
    </row>
    <row r="53" spans="10:14">
      <c r="J53" s="5" t="s">
        <v>94</v>
      </c>
      <c r="K53">
        <v>3.9591507623274952E-3</v>
      </c>
      <c r="L53">
        <v>0</v>
      </c>
      <c r="M53">
        <v>5.484533641840217E-3</v>
      </c>
      <c r="N53">
        <v>20220630</v>
      </c>
    </row>
    <row r="54" spans="10:14">
      <c r="J54" s="5" t="s">
        <v>95</v>
      </c>
      <c r="K54">
        <v>5.4296004293764112E-2</v>
      </c>
      <c r="L54">
        <v>0</v>
      </c>
      <c r="M54">
        <v>7.5215186297068831E-2</v>
      </c>
      <c r="N54">
        <v>20220630</v>
      </c>
    </row>
    <row r="55" spans="10:14">
      <c r="J55" s="5" t="s">
        <v>96</v>
      </c>
      <c r="K55">
        <v>7.9898854305695179E-3</v>
      </c>
      <c r="L55">
        <v>0</v>
      </c>
      <c r="M55">
        <v>1.1068231059896631E-2</v>
      </c>
      <c r="N55">
        <v>20220630</v>
      </c>
    </row>
    <row r="56" spans="10:14">
      <c r="J56" s="5" t="s">
        <v>97</v>
      </c>
      <c r="K56">
        <v>4.0321735820410508E-2</v>
      </c>
      <c r="L56">
        <v>8.2173551361160793E-2</v>
      </c>
      <c r="M56">
        <v>2.4197054863615879E-2</v>
      </c>
      <c r="N56">
        <v>20220630</v>
      </c>
    </row>
    <row r="57" spans="10:14">
      <c r="J57" s="5" t="s">
        <v>98</v>
      </c>
      <c r="K57">
        <v>6.9159534157406596E-2</v>
      </c>
      <c r="L57">
        <v>0</v>
      </c>
      <c r="M57">
        <v>9.5805341728714646E-2</v>
      </c>
      <c r="N57">
        <v>20220630</v>
      </c>
    </row>
    <row r="58" spans="10:14">
      <c r="J58" s="5" t="s">
        <v>105</v>
      </c>
      <c r="K58">
        <v>9.8125698734429379E-4</v>
      </c>
      <c r="L58">
        <v>0</v>
      </c>
      <c r="M58">
        <v>1.359315995134497E-3</v>
      </c>
      <c r="N58">
        <v>20220630</v>
      </c>
    </row>
    <row r="59" spans="10:14">
      <c r="J59" s="5" t="s">
        <v>99</v>
      </c>
      <c r="K59">
        <v>0.1420723967650927</v>
      </c>
      <c r="L59">
        <v>0.13972145240567571</v>
      </c>
      <c r="M59">
        <v>0.1429781693642739</v>
      </c>
      <c r="N59">
        <v>20220630</v>
      </c>
    </row>
    <row r="60" spans="10:14">
      <c r="J60" s="5" t="s">
        <v>100</v>
      </c>
      <c r="K60">
        <v>5.2778917925793672E-2</v>
      </c>
      <c r="L60">
        <v>7.1589405782333415E-2</v>
      </c>
      <c r="M60">
        <v>4.5531607112406509E-2</v>
      </c>
      <c r="N60">
        <v>20220630</v>
      </c>
    </row>
    <row r="61" spans="10:14">
      <c r="J61" s="5" t="s">
        <v>101</v>
      </c>
      <c r="K61">
        <v>3.4287506912481287E-2</v>
      </c>
      <c r="L61">
        <v>5.0143323646088971E-2</v>
      </c>
      <c r="M61">
        <v>2.8178572739962819E-2</v>
      </c>
      <c r="N61">
        <v>20220630</v>
      </c>
    </row>
    <row r="62" spans="10:14">
      <c r="J62" s="5" t="s">
        <v>78</v>
      </c>
      <c r="K62">
        <v>7.9745215667478067E-3</v>
      </c>
      <c r="L62">
        <v>0</v>
      </c>
      <c r="M62">
        <v>1.027043188307228E-2</v>
      </c>
      <c r="N62">
        <v>20221231</v>
      </c>
    </row>
    <row r="63" spans="10:14">
      <c r="J63" s="5" t="s">
        <v>79</v>
      </c>
      <c r="K63">
        <v>1.217466363510768E-2</v>
      </c>
      <c r="L63">
        <v>0</v>
      </c>
      <c r="M63">
        <v>1.5679818847701029E-2</v>
      </c>
      <c r="N63">
        <v>20221231</v>
      </c>
    </row>
    <row r="64" spans="10:14">
      <c r="J64" s="5" t="s">
        <v>81</v>
      </c>
      <c r="K64">
        <v>0.1026885042462</v>
      </c>
      <c r="L64">
        <v>0.16710643308867951</v>
      </c>
      <c r="M64">
        <v>8.4142214522386849E-2</v>
      </c>
      <c r="N64">
        <v>20221231</v>
      </c>
    </row>
    <row r="65" spans="10:14">
      <c r="J65" s="5" t="s">
        <v>83</v>
      </c>
      <c r="K65">
        <v>4.0987565091890978E-2</v>
      </c>
      <c r="L65">
        <v>0</v>
      </c>
      <c r="M65">
        <v>5.2788119237720178E-2</v>
      </c>
      <c r="N65">
        <v>20221231</v>
      </c>
    </row>
    <row r="66" spans="10:14">
      <c r="J66" s="5" t="s">
        <v>84</v>
      </c>
      <c r="K66">
        <v>9.0554478373775671E-2</v>
      </c>
      <c r="L66">
        <v>8.253017089012589E-2</v>
      </c>
      <c r="M66">
        <v>9.2864722339995778E-2</v>
      </c>
      <c r="N66">
        <v>20221231</v>
      </c>
    </row>
    <row r="67" spans="10:14">
      <c r="J67" s="5" t="s">
        <v>85</v>
      </c>
      <c r="K67">
        <v>2.7424212360452799E-2</v>
      </c>
      <c r="L67">
        <v>8.5336813652642632E-2</v>
      </c>
      <c r="M67">
        <v>1.0750843602338441E-2</v>
      </c>
      <c r="N67">
        <v>20221231</v>
      </c>
    </row>
    <row r="68" spans="10:14">
      <c r="J68" s="5" t="s">
        <v>87</v>
      </c>
      <c r="K68">
        <v>2.3335380946522839E-2</v>
      </c>
      <c r="L68">
        <v>7.0275924745613269E-2</v>
      </c>
      <c r="M68">
        <v>9.8209302224073081E-3</v>
      </c>
      <c r="N68">
        <v>20221231</v>
      </c>
    </row>
    <row r="69" spans="10:14">
      <c r="J69" s="5" t="s">
        <v>88</v>
      </c>
      <c r="K69">
        <v>6.5552973315988984E-3</v>
      </c>
      <c r="L69">
        <v>0</v>
      </c>
      <c r="M69">
        <v>8.4426048828067542E-3</v>
      </c>
      <c r="N69">
        <v>20221231</v>
      </c>
    </row>
    <row r="70" spans="10:14">
      <c r="J70" s="5" t="s">
        <v>90</v>
      </c>
      <c r="K70">
        <v>0.20458795281567771</v>
      </c>
      <c r="L70">
        <v>0.1868608535927184</v>
      </c>
      <c r="M70">
        <v>0.20969168595425339</v>
      </c>
      <c r="N70">
        <v>20221231</v>
      </c>
    </row>
    <row r="71" spans="10:14">
      <c r="J71" s="5" t="s">
        <v>91</v>
      </c>
      <c r="K71">
        <v>6.2436067292226732E-3</v>
      </c>
      <c r="L71">
        <v>0</v>
      </c>
      <c r="M71">
        <v>8.0411767753641381E-3</v>
      </c>
      <c r="N71">
        <v>20221231</v>
      </c>
    </row>
    <row r="72" spans="10:14">
      <c r="J72" s="5" t="s">
        <v>93</v>
      </c>
      <c r="K72">
        <v>0.11053543609145559</v>
      </c>
      <c r="L72">
        <v>0.1663486680030748</v>
      </c>
      <c r="M72">
        <v>9.4466487771392813E-2</v>
      </c>
      <c r="N72">
        <v>20221231</v>
      </c>
    </row>
    <row r="73" spans="10:14">
      <c r="J73" s="5" t="s">
        <v>94</v>
      </c>
      <c r="K73">
        <v>1.6321109913827882E-2</v>
      </c>
      <c r="L73">
        <v>0</v>
      </c>
      <c r="M73">
        <v>2.1020050698096659E-2</v>
      </c>
      <c r="N73">
        <v>20221231</v>
      </c>
    </row>
    <row r="74" spans="10:14">
      <c r="J74" s="5" t="s">
        <v>95</v>
      </c>
      <c r="K74">
        <v>0.10394630551340241</v>
      </c>
      <c r="L74">
        <v>7.9952853148880912E-2</v>
      </c>
      <c r="M74">
        <v>0.1108541575201796</v>
      </c>
      <c r="N74">
        <v>20221231</v>
      </c>
    </row>
    <row r="75" spans="10:14">
      <c r="J75" s="5" t="s">
        <v>97</v>
      </c>
      <c r="K75">
        <v>1.34331982463077E-2</v>
      </c>
      <c r="L75">
        <v>0</v>
      </c>
      <c r="M75">
        <v>1.730069276328686E-2</v>
      </c>
      <c r="N75">
        <v>20221231</v>
      </c>
    </row>
    <row r="76" spans="10:14">
      <c r="J76" s="5" t="s">
        <v>99</v>
      </c>
      <c r="K76">
        <v>0.15824336224041249</v>
      </c>
      <c r="L76">
        <v>9.342861599915013E-2</v>
      </c>
      <c r="M76">
        <v>0.17690389796029399</v>
      </c>
      <c r="N76">
        <v>20221231</v>
      </c>
    </row>
    <row r="77" spans="10:14">
      <c r="J77" s="5" t="s">
        <v>100</v>
      </c>
      <c r="K77">
        <v>3.6500358666814087E-2</v>
      </c>
      <c r="L77">
        <v>6.8159666879114469E-2</v>
      </c>
      <c r="M77">
        <v>2.7385462967565399E-2</v>
      </c>
      <c r="N77">
        <v>20221231</v>
      </c>
    </row>
    <row r="78" spans="10:14">
      <c r="J78" s="5" t="s">
        <v>101</v>
      </c>
      <c r="K78">
        <v>3.6013586817334367E-2</v>
      </c>
      <c r="L78">
        <v>0</v>
      </c>
      <c r="M78">
        <v>4.6382104202319523E-2</v>
      </c>
      <c r="N78">
        <v>20221231</v>
      </c>
    </row>
    <row r="79" spans="10:14">
      <c r="J79" s="5" t="s">
        <v>102</v>
      </c>
      <c r="K79">
        <v>2.4804594132483799E-3</v>
      </c>
      <c r="L79">
        <v>0</v>
      </c>
      <c r="M79">
        <v>3.194597848818927E-3</v>
      </c>
      <c r="N79">
        <v>20221231</v>
      </c>
    </row>
  </sheetData>
  <mergeCells count="3">
    <mergeCell ref="A1:B2"/>
    <mergeCell ref="C1:D1"/>
    <mergeCell ref="E1:F1"/>
  </mergeCells>
  <phoneticPr fontId="1" type="noConversion"/>
  <conditionalFormatting sqref="C3:D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{5D27DFE2-72F7-4C34-967A-932F65FBF5DE}</x14:id>
        </ext>
      </extLst>
    </cfRule>
  </conditionalFormatting>
  <conditionalFormatting sqref="E3:F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{0AE7C8F2-CDE8-4ED4-9387-894A12B0EFCC}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27DFE2-72F7-4C34-967A-932F65FBF5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C3:D32</xm:sqref>
        </x14:conditionalFormatting>
        <x14:conditionalFormatting xmlns:xm="http://schemas.microsoft.com/office/excel/2006/main">
          <x14:cfRule type="dataBar" id="{0AE7C8F2-CDE8-4ED4-9387-894A12B0EF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E3:F32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4458-A3C2-4DD8-ADD5-456C21BA9021}">
  <dimension ref="A1:H25"/>
  <sheetViews>
    <sheetView topLeftCell="D1" workbookViewId="0">
      <selection activeCell="D1" sqref="D1:H11"/>
    </sheetView>
  </sheetViews>
  <sheetFormatPr defaultRowHeight="13.5"/>
  <cols>
    <col min="1" max="1" width="13.5" customWidth="1"/>
  </cols>
  <sheetData>
    <row r="1" spans="1:8" ht="14.25">
      <c r="B1" s="5" t="s">
        <v>129</v>
      </c>
      <c r="C1" s="5" t="s">
        <v>128</v>
      </c>
      <c r="D1" s="5" t="s">
        <v>127</v>
      </c>
      <c r="E1" s="5" t="s">
        <v>126</v>
      </c>
      <c r="F1" s="5" t="s">
        <v>125</v>
      </c>
      <c r="G1" s="5" t="s">
        <v>124</v>
      </c>
      <c r="H1" s="5" t="s">
        <v>123</v>
      </c>
    </row>
    <row r="2" spans="1:8" ht="14.25">
      <c r="A2" s="18">
        <v>20180630</v>
      </c>
      <c r="B2">
        <v>-2.9585798816569209E-3</v>
      </c>
      <c r="C2">
        <v>1.298394629277959E-2</v>
      </c>
      <c r="D2">
        <v>-1.5942526174436509E-2</v>
      </c>
      <c r="E2">
        <v>1.7933179345624591E-3</v>
      </c>
      <c r="F2">
        <v>0</v>
      </c>
      <c r="G2">
        <v>0</v>
      </c>
      <c r="H2">
        <v>-1.773584410899897E-2</v>
      </c>
    </row>
    <row r="3" spans="1:8" ht="14.25">
      <c r="A3" s="18">
        <v>20181231</v>
      </c>
      <c r="B3">
        <v>0.36261491317671102</v>
      </c>
      <c r="C3">
        <v>7.1064110944503184E-2</v>
      </c>
      <c r="D3">
        <v>0.29155080223220781</v>
      </c>
      <c r="E3">
        <v>0.19229286551331329</v>
      </c>
      <c r="F3">
        <v>3.6268146156147381E-2</v>
      </c>
      <c r="G3">
        <v>3.4133328444485501E-2</v>
      </c>
      <c r="H3">
        <v>2.8856462118261539E-2</v>
      </c>
    </row>
    <row r="4" spans="1:8" ht="14.25">
      <c r="A4" s="18">
        <v>20190630</v>
      </c>
      <c r="B4">
        <v>-3.8461538461539548E-3</v>
      </c>
      <c r="C4">
        <v>2.8213702225265039E-3</v>
      </c>
      <c r="D4">
        <v>-6.6675240686804591E-3</v>
      </c>
      <c r="E4">
        <v>-4.4162263796548706E-3</v>
      </c>
      <c r="F4">
        <v>-8.210748156083057E-4</v>
      </c>
      <c r="G4">
        <v>-1.6239091351247771E-2</v>
      </c>
      <c r="H4">
        <v>1.480886847783049E-2</v>
      </c>
    </row>
    <row r="5" spans="1:8" ht="14.25">
      <c r="A5" s="18">
        <v>20191231</v>
      </c>
      <c r="B5">
        <v>-3.6737692872886181E-3</v>
      </c>
      <c r="C5">
        <v>-9.0107890593828538E-2</v>
      </c>
      <c r="D5">
        <v>8.6434121306539921E-2</v>
      </c>
      <c r="E5">
        <v>-3.1928948930861332E-3</v>
      </c>
      <c r="F5">
        <v>1.834896391076863E-2</v>
      </c>
      <c r="G5">
        <v>4.0366569103664922E-2</v>
      </c>
      <c r="H5">
        <v>3.09114831851925E-2</v>
      </c>
    </row>
    <row r="6" spans="1:8" ht="14.25">
      <c r="A6" s="18">
        <v>20200630</v>
      </c>
      <c r="B6">
        <v>0.14177563661390219</v>
      </c>
      <c r="C6">
        <v>9.467601003359466E-2</v>
      </c>
      <c r="D6">
        <v>4.709962658030753E-2</v>
      </c>
      <c r="E6">
        <v>-2.4003354634659201E-2</v>
      </c>
      <c r="F6">
        <v>2.3068644440615481E-2</v>
      </c>
      <c r="G6">
        <v>-5.0342851309508878E-2</v>
      </c>
      <c r="H6">
        <v>9.8377188083860118E-2</v>
      </c>
    </row>
    <row r="7" spans="1:8" ht="14.25">
      <c r="A7" s="18">
        <v>20201231</v>
      </c>
      <c r="B7">
        <v>1.5634395670475129E-2</v>
      </c>
      <c r="C7">
        <v>-2.6390424865350849E-2</v>
      </c>
      <c r="D7">
        <v>4.2024820535825978E-2</v>
      </c>
      <c r="E7">
        <v>-1.599624166422426E-3</v>
      </c>
      <c r="F7">
        <v>3.8745109770335663E-2</v>
      </c>
      <c r="G7">
        <v>-7.5786768164615896E-5</v>
      </c>
      <c r="H7">
        <v>4.955121700077364E-3</v>
      </c>
    </row>
    <row r="8" spans="1:8" ht="14.25">
      <c r="A8" s="18">
        <v>20210630</v>
      </c>
      <c r="B8">
        <v>5.9490084985835683E-2</v>
      </c>
      <c r="C8">
        <v>-5.7047129761537363E-2</v>
      </c>
      <c r="D8">
        <v>0.11653721474737309</v>
      </c>
      <c r="E8">
        <v>-5.5749087873546684E-3</v>
      </c>
      <c r="F8">
        <v>8.0088559090460365E-2</v>
      </c>
      <c r="G8">
        <v>5.2364233447980947E-2</v>
      </c>
      <c r="H8">
        <v>-1.034066900371361E-2</v>
      </c>
    </row>
    <row r="9" spans="1:8" ht="14.25">
      <c r="A9" s="18">
        <v>20211231</v>
      </c>
      <c r="B9">
        <v>-5.0949513663733112E-2</v>
      </c>
      <c r="C9">
        <v>-0.1333189387220837</v>
      </c>
      <c r="D9">
        <v>8.2369425058350557E-2</v>
      </c>
      <c r="E9">
        <v>-7.6966143721736804E-4</v>
      </c>
      <c r="F9">
        <v>-3.3257873562881561E-2</v>
      </c>
      <c r="G9">
        <v>0.13602176329009991</v>
      </c>
      <c r="H9">
        <v>-1.9624803231650449E-2</v>
      </c>
    </row>
    <row r="10" spans="1:8" ht="14.25">
      <c r="A10" s="18">
        <v>20220630</v>
      </c>
      <c r="B10">
        <v>-7.0652173913043445E-2</v>
      </c>
      <c r="C10">
        <v>-0.14031585811260769</v>
      </c>
      <c r="D10">
        <v>6.9663684199564271E-2</v>
      </c>
      <c r="E10">
        <v>-2.5689191636775908E-3</v>
      </c>
      <c r="F10">
        <v>4.7595528941993797E-3</v>
      </c>
      <c r="G10">
        <v>4.0787370167517788E-2</v>
      </c>
      <c r="H10">
        <v>2.668568030152469E-2</v>
      </c>
    </row>
    <row r="11" spans="1:8" ht="14.25">
      <c r="A11" s="18">
        <v>20221231</v>
      </c>
      <c r="B11">
        <v>0.179179179179179</v>
      </c>
      <c r="C11">
        <v>4.399595418734862E-2</v>
      </c>
      <c r="D11">
        <v>0.13518322499183039</v>
      </c>
      <c r="E11">
        <v>-2.8271316466996329E-6</v>
      </c>
      <c r="F11">
        <v>8.0965427593084116E-2</v>
      </c>
      <c r="G11">
        <v>7.4087484544825555E-2</v>
      </c>
      <c r="H11">
        <v>-1.986686001443258E-2</v>
      </c>
    </row>
    <row r="15" spans="1:8" ht="14.25"/>
    <row r="17" ht="14.25"/>
    <row r="18" ht="14.25"/>
    <row r="19" ht="14.25"/>
    <row r="20" ht="14.25"/>
    <row r="21" ht="14.25"/>
    <row r="22" ht="14.25"/>
    <row r="23" ht="14.25"/>
    <row r="24" ht="14.25"/>
    <row r="25" ht="14.25"/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EF45-E55A-4820-8699-83EB40CCD802}">
  <dimension ref="A1:J25"/>
  <sheetViews>
    <sheetView tabSelected="1" workbookViewId="0">
      <selection activeCell="H14" sqref="H14"/>
    </sheetView>
  </sheetViews>
  <sheetFormatPr defaultRowHeight="14.25"/>
  <sheetData>
    <row r="1" spans="1:10">
      <c r="A1" t="s">
        <v>130</v>
      </c>
    </row>
    <row r="2" spans="1:10">
      <c r="B2" s="18">
        <v>20181231</v>
      </c>
      <c r="C2" s="18">
        <v>20190630</v>
      </c>
      <c r="D2" s="18">
        <v>20191231</v>
      </c>
      <c r="E2" s="18">
        <v>20200630</v>
      </c>
      <c r="F2" s="18">
        <v>20201231</v>
      </c>
      <c r="G2" s="18">
        <v>20210630</v>
      </c>
      <c r="H2" s="18">
        <v>20211231</v>
      </c>
      <c r="I2" s="18">
        <v>20220630</v>
      </c>
      <c r="J2" s="18">
        <v>20221231</v>
      </c>
    </row>
    <row r="3" spans="1:10">
      <c r="A3" s="18" t="s">
        <v>131</v>
      </c>
      <c r="B3">
        <v>-3.487776132714838</v>
      </c>
      <c r="C3">
        <v>-3.5677116813504761</v>
      </c>
      <c r="D3">
        <v>-3.4683387605728271</v>
      </c>
      <c r="E3">
        <v>-3.1990681189352381</v>
      </c>
      <c r="F3">
        <v>-3.4568208034685601</v>
      </c>
      <c r="G3">
        <v>-3.5913153448603721</v>
      </c>
      <c r="H3">
        <v>-3.584413062487287</v>
      </c>
      <c r="I3">
        <v>-3.8021772309277448</v>
      </c>
      <c r="J3">
        <v>-3.6332195947748831</v>
      </c>
    </row>
    <row r="4" spans="1:10">
      <c r="A4" s="18" t="s">
        <v>132</v>
      </c>
      <c r="B4">
        <v>0.27620145792194611</v>
      </c>
      <c r="C4">
        <v>0.53462129181277074</v>
      </c>
      <c r="D4">
        <v>0.57848756454113304</v>
      </c>
      <c r="E4">
        <v>-9.1004569180609798E-2</v>
      </c>
      <c r="F4">
        <v>-0.14550293487778929</v>
      </c>
      <c r="G4">
        <v>-1.7152139529527921</v>
      </c>
      <c r="H4">
        <v>-0.92133138218982324</v>
      </c>
      <c r="I4">
        <v>-9.1936187149965209E-2</v>
      </c>
      <c r="J4">
        <v>-0.31821051082850471</v>
      </c>
    </row>
    <row r="5" spans="1:10">
      <c r="A5" s="18" t="s">
        <v>133</v>
      </c>
      <c r="B5">
        <v>-1.2643539883900901</v>
      </c>
      <c r="C5">
        <v>-1.118088842285502</v>
      </c>
      <c r="D5">
        <v>-1.423236905954784</v>
      </c>
      <c r="E5">
        <v>-1.045287741581745</v>
      </c>
      <c r="F5">
        <v>-1.733624858687723</v>
      </c>
      <c r="G5">
        <v>-1.5288417554899809</v>
      </c>
      <c r="H5">
        <v>-0.77740724018091623</v>
      </c>
      <c r="I5">
        <v>-0.90294028509153623</v>
      </c>
      <c r="J5">
        <v>-0.34254449699997502</v>
      </c>
    </row>
    <row r="6" spans="1:10">
      <c r="A6" s="18" t="s">
        <v>134</v>
      </c>
      <c r="B6">
        <v>-0.51544830673111264</v>
      </c>
      <c r="C6">
        <v>-0.57371522011327913</v>
      </c>
      <c r="D6">
        <v>-0.57725847469430402</v>
      </c>
      <c r="E6">
        <v>-0.29316261875984317</v>
      </c>
      <c r="F6">
        <v>-0.65352177801002043</v>
      </c>
      <c r="G6">
        <v>-0.41362571653901831</v>
      </c>
      <c r="H6">
        <v>-0.40119939974688051</v>
      </c>
      <c r="I6">
        <v>-0.56223042602933526</v>
      </c>
      <c r="J6">
        <v>-0.14324714889087209</v>
      </c>
    </row>
    <row r="7" spans="1:10">
      <c r="A7" s="18" t="s">
        <v>135</v>
      </c>
      <c r="B7">
        <v>-8.0706713550415504E-2</v>
      </c>
      <c r="C7">
        <v>-0.21020846007189681</v>
      </c>
      <c r="D7">
        <v>-0.40804290136203708</v>
      </c>
      <c r="E7">
        <v>-0.32610568457145078</v>
      </c>
      <c r="F7">
        <v>-0.6924249086641947</v>
      </c>
      <c r="G7">
        <v>-0.86624380278645119</v>
      </c>
      <c r="H7">
        <v>-0.57093410857131865</v>
      </c>
      <c r="I7">
        <v>-0.71494059870095594</v>
      </c>
      <c r="J7">
        <v>-0.58143718583294002</v>
      </c>
    </row>
    <row r="8" spans="1:10">
      <c r="A8" s="18" t="s">
        <v>136</v>
      </c>
      <c r="B8">
        <v>9.9535801744346175E-2</v>
      </c>
      <c r="C8">
        <v>-1.7814502789365111E-2</v>
      </c>
      <c r="D8">
        <v>0.4221205419224478</v>
      </c>
      <c r="E8">
        <v>0.78525870648760709</v>
      </c>
      <c r="F8">
        <v>1.0541451856709849</v>
      </c>
      <c r="G8">
        <v>0.81286903990662474</v>
      </c>
      <c r="H8">
        <v>0.62078006882656966</v>
      </c>
      <c r="I8">
        <v>0.36913773594565868</v>
      </c>
      <c r="J8">
        <v>0.18575361958132469</v>
      </c>
    </row>
    <row r="9" spans="1:10">
      <c r="A9" s="18" t="s">
        <v>137</v>
      </c>
      <c r="B9">
        <v>-0.49205467305159228</v>
      </c>
      <c r="C9">
        <v>-0.3682909762423312</v>
      </c>
      <c r="D9">
        <v>-0.22452872663925011</v>
      </c>
      <c r="E9">
        <v>-0.2198598470104815</v>
      </c>
      <c r="F9">
        <v>-0.26493828665708952</v>
      </c>
      <c r="G9">
        <v>-0.32304505831630148</v>
      </c>
      <c r="H9">
        <v>-0.4497540727804657</v>
      </c>
      <c r="I9">
        <v>-0.45605842977069228</v>
      </c>
      <c r="J9">
        <v>-0.44908975753646752</v>
      </c>
    </row>
    <row r="10" spans="1:10">
      <c r="A10" s="18" t="s">
        <v>138</v>
      </c>
      <c r="B10">
        <v>-0.83077785544084581</v>
      </c>
      <c r="C10">
        <v>-0.66418426018313004</v>
      </c>
      <c r="D10">
        <v>-0.40975251661313838</v>
      </c>
      <c r="E10">
        <v>-0.40763250367723353</v>
      </c>
      <c r="F10">
        <v>-0.1266027682125335</v>
      </c>
      <c r="G10">
        <v>-0.21764300426791841</v>
      </c>
      <c r="H10">
        <v>-0.57597445348590792</v>
      </c>
      <c r="I10">
        <v>-0.65262682101741731</v>
      </c>
      <c r="J10">
        <v>-0.81698849388499595</v>
      </c>
    </row>
    <row r="11" spans="1:10">
      <c r="A11" s="18" t="s">
        <v>139</v>
      </c>
      <c r="B11">
        <v>0.1011161352851227</v>
      </c>
      <c r="C11">
        <v>0.10044157171118211</v>
      </c>
      <c r="D11">
        <v>0.1150971208058061</v>
      </c>
      <c r="E11">
        <v>0.18051853511826599</v>
      </c>
      <c r="F11">
        <v>-8.6039946176492105E-2</v>
      </c>
      <c r="G11">
        <v>-0.41368046739426972</v>
      </c>
      <c r="H11">
        <v>-0.47542384831383327</v>
      </c>
      <c r="I11">
        <v>-0.44142510950978647</v>
      </c>
      <c r="J11">
        <v>-0.37568573199487282</v>
      </c>
    </row>
    <row r="12" spans="1:10">
      <c r="A12" s="18" t="s">
        <v>140</v>
      </c>
      <c r="B12">
        <v>-0.60586671162994321</v>
      </c>
      <c r="C12">
        <v>-0.8973116778835224</v>
      </c>
      <c r="D12">
        <v>-0.42644088573154221</v>
      </c>
      <c r="E12">
        <v>8.6490564004691795E-2</v>
      </c>
      <c r="F12">
        <v>-3.8353982792930612E-2</v>
      </c>
      <c r="G12">
        <v>-9.7060224995836775E-2</v>
      </c>
      <c r="H12">
        <v>-0.71709215040053775</v>
      </c>
      <c r="I12">
        <v>-0.75568308667517514</v>
      </c>
      <c r="J12">
        <v>-0.71803957171849853</v>
      </c>
    </row>
    <row r="14" spans="1:10">
      <c r="A14" s="19" t="s">
        <v>141</v>
      </c>
    </row>
    <row r="15" spans="1:10">
      <c r="B15" s="18">
        <v>20181231</v>
      </c>
      <c r="C15" s="18">
        <v>20190630</v>
      </c>
      <c r="D15" s="18">
        <v>20191231</v>
      </c>
      <c r="E15" s="18">
        <v>20200630</v>
      </c>
      <c r="F15" s="18">
        <v>20201231</v>
      </c>
      <c r="G15" s="18">
        <v>20210630</v>
      </c>
      <c r="H15" s="18">
        <v>20211231</v>
      </c>
      <c r="I15" s="18">
        <v>20220630</v>
      </c>
      <c r="J15" s="18">
        <v>20221231</v>
      </c>
    </row>
    <row r="16" spans="1:10">
      <c r="A16" s="18" t="s">
        <v>131</v>
      </c>
      <c r="B16">
        <v>6.6974604707449273E-2</v>
      </c>
      <c r="C16">
        <v>-3.3518495119648502E-2</v>
      </c>
      <c r="D16">
        <v>8.4216349054647852E-2</v>
      </c>
      <c r="E16">
        <v>2.1720405104224651E-2</v>
      </c>
      <c r="F16">
        <v>4.7956606076397422E-2</v>
      </c>
      <c r="G16">
        <v>0.20989189688093951</v>
      </c>
      <c r="H16">
        <v>9.1844484737739082E-2</v>
      </c>
      <c r="I16">
        <v>7.3556788158716621E-2</v>
      </c>
      <c r="J16">
        <v>4.013402310530037E-2</v>
      </c>
    </row>
    <row r="17" spans="1:10">
      <c r="A17" s="18" t="s">
        <v>132</v>
      </c>
      <c r="B17">
        <v>1.493949672209835E-2</v>
      </c>
      <c r="C17">
        <v>-2.7737294130923359E-4</v>
      </c>
      <c r="D17">
        <v>-1.071680031169522E-2</v>
      </c>
      <c r="E17">
        <v>5.5695969948268372E-5</v>
      </c>
      <c r="F17">
        <v>4.1367830349771434E-3</v>
      </c>
      <c r="G17">
        <v>-7.0314313187819791E-2</v>
      </c>
      <c r="H17">
        <v>1.390499812962975E-2</v>
      </c>
      <c r="I17">
        <v>1.138836890604241E-4</v>
      </c>
      <c r="J17">
        <v>-2.905172099858821E-3</v>
      </c>
    </row>
    <row r="18" spans="1:10">
      <c r="A18" s="18" t="s">
        <v>133</v>
      </c>
      <c r="B18">
        <v>3.047720301213194E-3</v>
      </c>
      <c r="C18">
        <v>-1.4097113594555609E-2</v>
      </c>
      <c r="D18">
        <v>-3.5489205878040588E-2</v>
      </c>
      <c r="E18">
        <v>4.7183616184398114E-3</v>
      </c>
      <c r="F18">
        <v>-4.0307905052127682E-2</v>
      </c>
      <c r="G18">
        <v>-1.9527568866297279E-2</v>
      </c>
      <c r="H18">
        <v>-6.99404103818662E-3</v>
      </c>
      <c r="I18">
        <v>-2.4316150372073471E-2</v>
      </c>
      <c r="J18">
        <v>5.9431379687025819E-3</v>
      </c>
    </row>
    <row r="19" spans="1:10">
      <c r="A19" s="18" t="s">
        <v>134</v>
      </c>
      <c r="B19">
        <v>-8.2815412993058855E-3</v>
      </c>
      <c r="C19">
        <v>1.0451122789893399E-2</v>
      </c>
      <c r="D19">
        <v>1.843026190370212E-2</v>
      </c>
      <c r="E19">
        <v>8.5499877731666715E-3</v>
      </c>
      <c r="F19">
        <v>1.4387499053239409E-2</v>
      </c>
      <c r="G19">
        <v>8.156444919621527E-3</v>
      </c>
      <c r="H19">
        <v>-2.2764997926849871E-3</v>
      </c>
      <c r="I19">
        <v>1.163649981740101E-2</v>
      </c>
      <c r="J19">
        <v>2.4128041009732681E-3</v>
      </c>
    </row>
    <row r="20" spans="1:10">
      <c r="A20" s="18" t="s">
        <v>135</v>
      </c>
      <c r="B20">
        <v>-1.255934195164258E-3</v>
      </c>
      <c r="C20">
        <v>-3.5523516815553108E-4</v>
      </c>
      <c r="D20">
        <v>-4.3781613455352577E-3</v>
      </c>
      <c r="E20">
        <v>6.7888940797954664E-3</v>
      </c>
      <c r="F20">
        <v>-2.3241030156385639E-3</v>
      </c>
      <c r="G20">
        <v>-1.706505628712034E-2</v>
      </c>
      <c r="H20">
        <v>2.3046555622854629E-2</v>
      </c>
      <c r="I20">
        <v>1.6475605366140671E-2</v>
      </c>
      <c r="J20">
        <v>1.432576701538118E-4</v>
      </c>
    </row>
    <row r="21" spans="1:10">
      <c r="A21" s="18" t="s">
        <v>136</v>
      </c>
      <c r="B21">
        <v>5.0105622715861684E-4</v>
      </c>
      <c r="C21">
        <v>4.4140695196593499E-4</v>
      </c>
      <c r="D21">
        <v>-6.7811056696704466E-3</v>
      </c>
      <c r="E21">
        <v>-2.375960510604298E-2</v>
      </c>
      <c r="F21">
        <v>5.4035826146464037E-3</v>
      </c>
      <c r="G21">
        <v>3.7393282879566753E-2</v>
      </c>
      <c r="H21">
        <v>3.1409436574434298E-2</v>
      </c>
      <c r="I21">
        <v>6.1422140861135035E-4</v>
      </c>
      <c r="J21">
        <v>1.9273114590193301E-3</v>
      </c>
    </row>
    <row r="22" spans="1:10">
      <c r="A22" s="18" t="s">
        <v>137</v>
      </c>
      <c r="B22">
        <v>2.8244900782310538E-3</v>
      </c>
      <c r="C22">
        <v>-1.2500072997220289E-3</v>
      </c>
      <c r="D22">
        <v>-2.760683687965356E-3</v>
      </c>
      <c r="E22">
        <v>5.7512678664182384E-3</v>
      </c>
      <c r="F22">
        <v>7.1313237127141544E-3</v>
      </c>
      <c r="G22">
        <v>-7.2846592483261975E-4</v>
      </c>
      <c r="H22">
        <v>1.261953691594818E-3</v>
      </c>
      <c r="I22">
        <v>1.8185537971835069E-2</v>
      </c>
      <c r="J22">
        <v>-1.5541077971571091E-3</v>
      </c>
    </row>
    <row r="23" spans="1:10">
      <c r="A23" s="18" t="s">
        <v>138</v>
      </c>
      <c r="B23">
        <v>6.8005242828785596E-3</v>
      </c>
      <c r="C23">
        <v>1.396844615135168E-3</v>
      </c>
      <c r="D23">
        <v>3.4383806867140081E-3</v>
      </c>
      <c r="E23">
        <v>-5.9739888920007941E-4</v>
      </c>
      <c r="F23">
        <v>-3.4103002502262648E-3</v>
      </c>
      <c r="G23">
        <v>3.0193791976341978E-4</v>
      </c>
      <c r="H23">
        <v>-1.1743806575184529E-2</v>
      </c>
      <c r="I23">
        <v>-1.4100234469195669E-3</v>
      </c>
      <c r="J23">
        <v>-1.3661841761856749E-4</v>
      </c>
    </row>
    <row r="24" spans="1:10">
      <c r="A24" s="18" t="s">
        <v>139</v>
      </c>
      <c r="B24">
        <v>-2.0849347787716481E-4</v>
      </c>
      <c r="C24">
        <v>1.229494391862766E-3</v>
      </c>
      <c r="D24">
        <v>9.8004166047367783E-5</v>
      </c>
      <c r="E24">
        <v>-6.5951287842576584E-4</v>
      </c>
      <c r="F24">
        <v>-7.1936215920958624E-4</v>
      </c>
      <c r="G24">
        <v>-6.8057892171078964E-3</v>
      </c>
      <c r="H24">
        <v>-4.3515389201127311E-3</v>
      </c>
      <c r="I24">
        <v>-1.508886083563042E-3</v>
      </c>
      <c r="J24">
        <v>2.4005597338210391E-3</v>
      </c>
    </row>
    <row r="25" spans="1:10">
      <c r="A25" s="18" t="s">
        <v>140</v>
      </c>
      <c r="B25">
        <v>-4.7763444036735662E-4</v>
      </c>
      <c r="C25">
        <v>1.0617001296377101E-2</v>
      </c>
      <c r="D25">
        <v>9.7988253401859772E-3</v>
      </c>
      <c r="E25">
        <v>1.067353123056707E-3</v>
      </c>
      <c r="F25">
        <v>1.4878312440369401E-4</v>
      </c>
      <c r="G25">
        <v>-2.9111367525911668E-3</v>
      </c>
      <c r="H25">
        <v>-6.2503528441164883E-3</v>
      </c>
      <c r="I25">
        <v>-5.7561643805928344E-3</v>
      </c>
      <c r="J25">
        <v>2.111467936004539E-2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1.1 波动夏普</vt:lpstr>
      <vt:lpstr>2.1 仓位调整</vt:lpstr>
      <vt:lpstr>2.2, 2.9 行业个股分布</vt:lpstr>
      <vt:lpstr>2.4 冷门股</vt:lpstr>
      <vt:lpstr>2.5 市值偏好</vt:lpstr>
      <vt:lpstr>2.7 左右侧交易能力</vt:lpstr>
      <vt:lpstr>2.8 行业分布</vt:lpstr>
      <vt:lpstr>3.1 Brinson归因</vt:lpstr>
      <vt:lpstr>3.2 Barra归因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兴证定量2</dc:creator>
  <cp:lastModifiedBy>Dafu Zhu</cp:lastModifiedBy>
  <dcterms:created xsi:type="dcterms:W3CDTF">2023-10-12T06:15:20Z</dcterms:created>
  <dcterms:modified xsi:type="dcterms:W3CDTF">2023-10-12T17:12:44Z</dcterms:modified>
</cp:coreProperties>
</file>