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2353F531-6287-4CE5-9DCB-A979B8D7E3A1}" xr6:coauthVersionLast="47" xr6:coauthVersionMax="47" xr10:uidLastSave="{00000000-0000-0000-0000-000000000000}"/>
  <bookViews>
    <workbookView xWindow="-120" yWindow="-120" windowWidth="29040" windowHeight="17520" xr2:uid="{BC2B8484-DFD5-4056-8182-8E4A7FE3B528}"/>
  </bookViews>
  <sheets>
    <sheet name="test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3" i="1" l="1"/>
  <c r="D196" i="1"/>
  <c r="E196" i="1" s="1"/>
  <c r="F100" i="1"/>
  <c r="E100" i="1"/>
  <c r="D100" i="1"/>
  <c r="C100" i="1"/>
  <c r="E48" i="1"/>
  <c r="F48" i="1" s="1"/>
  <c r="E37" i="1"/>
  <c r="F37" i="1" s="1"/>
  <c r="D195" i="1"/>
  <c r="E195" i="1" s="1"/>
  <c r="G14" i="1" l="1"/>
  <c r="F14" i="1"/>
  <c r="E14" i="1"/>
  <c r="D14" i="1"/>
  <c r="G13" i="1"/>
  <c r="F13" i="1"/>
  <c r="E13" i="1"/>
  <c r="D13" i="1"/>
  <c r="C14" i="1"/>
  <c r="C13" i="1"/>
  <c r="D78" i="1"/>
  <c r="D77" i="1"/>
  <c r="E47" i="1" l="1"/>
  <c r="C99" i="1" l="1"/>
  <c r="D99" i="1"/>
  <c r="E99" i="1"/>
  <c r="F99" i="1"/>
  <c r="F98" i="1"/>
  <c r="E98" i="1"/>
  <c r="D98" i="1"/>
  <c r="C98" i="1"/>
  <c r="E46" i="1"/>
  <c r="F46" i="1" s="1"/>
  <c r="D66" i="1"/>
  <c r="D65" i="1"/>
  <c r="E36" i="1"/>
  <c r="F36" i="1" s="1"/>
  <c r="D194" i="1"/>
  <c r="E194" i="1" s="1"/>
  <c r="F47" i="1"/>
  <c r="E35" i="1"/>
  <c r="F35" i="1" s="1"/>
</calcChain>
</file>

<file path=xl/sharedStrings.xml><?xml version="1.0" encoding="utf-8"?>
<sst xmlns="http://schemas.openxmlformats.org/spreadsheetml/2006/main" count="121" uniqueCount="77">
  <si>
    <t>Tensile test, break load (kg)</t>
  </si>
  <si>
    <t>Test 1</t>
  </si>
  <si>
    <t>Test 2</t>
  </si>
  <si>
    <t>Average</t>
  </si>
  <si>
    <t>Layer adhesion test, break load (kg)</t>
  </si>
  <si>
    <t>Bending ISO178 (dist. Between supports 50mm)</t>
  </si>
  <si>
    <t>Shear stress test, break load (kg)</t>
  </si>
  <si>
    <t>Break kg</t>
  </si>
  <si>
    <t>Area: 2 x Ø 5 mm</t>
  </si>
  <si>
    <t>Temperature test</t>
  </si>
  <si>
    <t>Deform °C</t>
  </si>
  <si>
    <t>dH [mm]</t>
  </si>
  <si>
    <t>E br [J]</t>
  </si>
  <si>
    <t>Izod impact test, E break in Joules</t>
  </si>
  <si>
    <t>Torque (twist) test, Nm</t>
  </si>
  <si>
    <t>Load at 90°</t>
  </si>
  <si>
    <t>Max Nm</t>
  </si>
  <si>
    <t>Approx turns</t>
  </si>
  <si>
    <t>Min area 4x4mm</t>
  </si>
  <si>
    <t>Min area 4x4mm, vertical test specimen</t>
  </si>
  <si>
    <t>No Load</t>
  </si>
  <si>
    <t>Creep test C-bending, reference surface [mm] (default 12mm), constant load 1,25 kg</t>
  </si>
  <si>
    <t>RAW DATA:</t>
  </si>
  <si>
    <t>kJ/m²</t>
  </si>
  <si>
    <t>Average (kg)</t>
  </si>
  <si>
    <t>MPa</t>
  </si>
  <si>
    <t>Settings:</t>
  </si>
  <si>
    <t>1.25kg</t>
  </si>
  <si>
    <t>2.5kg</t>
  </si>
  <si>
    <t>5kg</t>
  </si>
  <si>
    <t>10kg</t>
  </si>
  <si>
    <t>1,25kg 30"</t>
  </si>
  <si>
    <t>1,25kg 1"</t>
  </si>
  <si>
    <t>2,5kg 1"</t>
  </si>
  <si>
    <t>1,25kg 60"</t>
  </si>
  <si>
    <t>2,5kg 30"</t>
  </si>
  <si>
    <t>2,5kg 60"</t>
  </si>
  <si>
    <t>5kg 1"</t>
  </si>
  <si>
    <t>5kg 30"</t>
  </si>
  <si>
    <t>5kg 60"</t>
  </si>
  <si>
    <t>10kg 1"</t>
  </si>
  <si>
    <t>10kg 30"</t>
  </si>
  <si>
    <t>10kg 60"</t>
  </si>
  <si>
    <t>Bending, deformation at given load after 1", 30" and 60"</t>
  </si>
  <si>
    <t>Bending. Deformation at given load after 30 sec, (mm)</t>
  </si>
  <si>
    <t>More info about bending in next graph</t>
  </si>
  <si>
    <t>it is not recommended to use object continuously at this temp.</t>
  </si>
  <si>
    <t>(smaller values are better)</t>
  </si>
  <si>
    <t xml:space="preserve">Test object on Printables: </t>
  </si>
  <si>
    <t>https://www.printables.com/model/465670-mytechfun-test-objects</t>
  </si>
  <si>
    <t>HORIZONTAL</t>
  </si>
  <si>
    <t>VERTICAL</t>
  </si>
  <si>
    <t>VERTICAL (layer adhesion is important)</t>
  </si>
  <si>
    <t>The difference between 2 days:</t>
  </si>
  <si>
    <t>0,5 kg hammer</t>
  </si>
  <si>
    <t>Printed on BambuLab X1C, Engineering plate + glue stick, flow 8 mm³/s</t>
  </si>
  <si>
    <t xml:space="preserve">This is only a 20-minute test, </t>
  </si>
  <si>
    <t>PPA-CF</t>
  </si>
  <si>
    <t>From previous video:</t>
  </si>
  <si>
    <t>*over 296 kg (out of my range)</t>
  </si>
  <si>
    <t>290/100°C</t>
  </si>
  <si>
    <t>*</t>
  </si>
  <si>
    <t xml:space="preserve">*PPA-CF break was at approx 85° (not 90°) </t>
  </si>
  <si>
    <t xml:space="preserve">    but for better comparison, I am using this number.</t>
  </si>
  <si>
    <t>*probably even more, the experiment was stopped at this temperature</t>
  </si>
  <si>
    <t>PET-CF</t>
  </si>
  <si>
    <t>270/90°C</t>
  </si>
  <si>
    <t>BambuLab PET-CF (vs PPA-CF data from previous video)</t>
  </si>
  <si>
    <t>MyTechFun, 2024-10-27</t>
  </si>
  <si>
    <t>-</t>
  </si>
  <si>
    <t>PET-CF anneal.</t>
  </si>
  <si>
    <t>PET-CF anneal</t>
  </si>
  <si>
    <t>110°C / 2h Enough for my small test objects</t>
  </si>
  <si>
    <t xml:space="preserve">PET-CF anneal = </t>
  </si>
  <si>
    <t>Price</t>
  </si>
  <si>
    <t>USD / 1 kg</t>
  </si>
  <si>
    <t>*calculated for 1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</si>
</sst>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\+0%;\-0%;0%"/>
  </numFmts>
  <fonts count="2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  <font>
      <sz val="11"/>
      <color theme="2" tint="-0.499984740745262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 tint="0.499984740745262"/>
      <name val="Calibri"/>
      <family val="2"/>
      <charset val="238"/>
      <scheme val="minor"/>
    </font>
    <font>
      <b/>
      <sz val="11"/>
      <color theme="2" tint="-0.499984740745262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i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i/>
      <sz val="10"/>
      <color theme="4"/>
      <name val="Calibri"/>
      <family val="2"/>
      <charset val="238"/>
      <scheme val="minor"/>
    </font>
    <font>
      <i/>
      <sz val="11"/>
      <color rgb="FFC00000"/>
      <name val="Calibri"/>
      <family val="2"/>
      <charset val="238"/>
      <scheme val="minor"/>
    </font>
    <font>
      <sz val="11"/>
      <color theme="0" tint="-0.499984740745262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i/>
      <sz val="10"/>
      <color theme="1" tint="0.499984740745262"/>
      <name val="Calibri"/>
      <family val="2"/>
      <charset val="238"/>
      <scheme val="minor"/>
    </font>
    <font>
      <b/>
      <sz val="11"/>
      <color rgb="FF00B0F0"/>
      <name val="Calibri"/>
      <family val="2"/>
      <charset val="238"/>
      <scheme val="minor"/>
    </font>
    <font>
      <b/>
      <i/>
      <sz val="11"/>
      <color rgb="FFC0000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b/>
      <sz val="11"/>
      <color theme="5" tint="-0.249977111117893"/>
      <name val="Calibri"/>
      <family val="2"/>
      <charset val="238"/>
      <scheme val="minor"/>
    </font>
    <font>
      <i/>
      <sz val="11"/>
      <name val="Calibri"/>
      <family val="2"/>
      <charset val="238"/>
      <scheme val="minor"/>
    </font>
    <font>
      <b/>
      <sz val="11"/>
      <color theme="0" tint="-0.499984740745262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i/>
      <sz val="11"/>
      <color rgb="FFFF000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16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4" xfId="0" applyBorder="1" applyAlignment="1">
      <alignment horizontal="center"/>
    </xf>
    <xf numFmtId="0" fontId="3" fillId="0" borderId="0" xfId="0" applyFont="1"/>
    <xf numFmtId="0" fontId="0" fillId="0" borderId="13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2" borderId="0" xfId="0" applyFont="1" applyFill="1"/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0" fontId="6" fillId="0" borderId="0" xfId="0" applyFont="1"/>
    <xf numFmtId="165" fontId="1" fillId="0" borderId="4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/>
    <xf numFmtId="164" fontId="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0" fontId="9" fillId="0" borderId="0" xfId="0" applyFont="1"/>
    <xf numFmtId="0" fontId="10" fillId="0" borderId="13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0" fillId="0" borderId="15" xfId="0" applyBorder="1"/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1" fillId="0" borderId="0" xfId="0" applyFont="1"/>
    <xf numFmtId="165" fontId="1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166" fontId="0" fillId="0" borderId="0" xfId="1" applyNumberFormat="1" applyFont="1" applyAlignment="1">
      <alignment horizontal="left"/>
    </xf>
    <xf numFmtId="2" fontId="12" fillId="0" borderId="2" xfId="0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2" fontId="12" fillId="0" borderId="4" xfId="0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6" borderId="2" xfId="0" applyNumberFormat="1" applyFill="1" applyBorder="1" applyAlignment="1">
      <alignment horizontal="center"/>
    </xf>
    <xf numFmtId="2" fontId="0" fillId="6" borderId="3" xfId="0" applyNumberFormat="1" applyFill="1" applyBorder="1" applyAlignment="1">
      <alignment horizontal="center"/>
    </xf>
    <xf numFmtId="2" fontId="0" fillId="6" borderId="4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2" fontId="0" fillId="4" borderId="3" xfId="0" applyNumberFormat="1" applyFill="1" applyBorder="1" applyAlignment="1">
      <alignment horizontal="center"/>
    </xf>
    <xf numFmtId="2" fontId="0" fillId="4" borderId="4" xfId="0" applyNumberFormat="1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6" xfId="0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4" fillId="0" borderId="0" xfId="0" applyFont="1"/>
    <xf numFmtId="0" fontId="0" fillId="0" borderId="3" xfId="0" applyBorder="1" applyAlignment="1">
      <alignment horizontal="center"/>
    </xf>
    <xf numFmtId="0" fontId="0" fillId="0" borderId="0" xfId="0" applyAlignment="1">
      <alignment vertical="center"/>
    </xf>
    <xf numFmtId="0" fontId="16" fillId="0" borderId="0" xfId="0" applyFont="1"/>
    <xf numFmtId="0" fontId="17" fillId="0" borderId="0" xfId="0" applyFont="1"/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2" fontId="0" fillId="5" borderId="19" xfId="0" applyNumberFormat="1" applyFill="1" applyBorder="1" applyAlignment="1">
      <alignment horizontal="center"/>
    </xf>
    <xf numFmtId="2" fontId="0" fillId="3" borderId="20" xfId="0" applyNumberForma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1" fillId="0" borderId="14" xfId="0" applyNumberFormat="1" applyFont="1" applyBorder="1" applyAlignment="1">
      <alignment horizontal="center"/>
    </xf>
    <xf numFmtId="0" fontId="0" fillId="0" borderId="4" xfId="0" applyBorder="1"/>
    <xf numFmtId="0" fontId="0" fillId="0" borderId="7" xfId="0" applyBorder="1"/>
    <xf numFmtId="0" fontId="0" fillId="0" borderId="16" xfId="0" applyBorder="1"/>
    <xf numFmtId="164" fontId="1" fillId="0" borderId="4" xfId="0" applyNumberFormat="1" applyFont="1" applyBorder="1" applyAlignment="1">
      <alignment horizontal="center"/>
    </xf>
    <xf numFmtId="0" fontId="19" fillId="0" borderId="0" xfId="0" applyFont="1"/>
    <xf numFmtId="0" fontId="20" fillId="0" borderId="0" xfId="0" applyFont="1"/>
    <xf numFmtId="0" fontId="12" fillId="0" borderId="0" xfId="0" applyFont="1"/>
    <xf numFmtId="0" fontId="21" fillId="0" borderId="0" xfId="0" applyFont="1"/>
    <xf numFmtId="0" fontId="1" fillId="0" borderId="1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2" fontId="18" fillId="0" borderId="0" xfId="0" applyNumberFormat="1" applyFont="1" applyAlignment="1">
      <alignment horizontal="center"/>
    </xf>
    <xf numFmtId="0" fontId="22" fillId="0" borderId="16" xfId="0" applyFont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2" fontId="18" fillId="0" borderId="2" xfId="0" applyNumberFormat="1" applyFont="1" applyBorder="1" applyAlignment="1">
      <alignment horizontal="center"/>
    </xf>
    <xf numFmtId="2" fontId="18" fillId="0" borderId="3" xfId="0" applyNumberFormat="1" applyFont="1" applyBorder="1" applyAlignment="1">
      <alignment horizontal="center"/>
    </xf>
    <xf numFmtId="2" fontId="18" fillId="0" borderId="4" xfId="0" applyNumberFormat="1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5" fillId="0" borderId="0" xfId="0" applyFont="1" applyAlignment="1">
      <alignment horizontal="left"/>
    </xf>
    <xf numFmtId="164" fontId="15" fillId="0" borderId="0" xfId="0" applyNumberFormat="1" applyFont="1" applyAlignment="1">
      <alignment horizontal="left"/>
    </xf>
    <xf numFmtId="0" fontId="15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164" fontId="15" fillId="0" borderId="0" xfId="0" applyNumberFormat="1" applyFont="1" applyAlignment="1">
      <alignment horizontal="center"/>
    </xf>
    <xf numFmtId="164" fontId="23" fillId="0" borderId="0" xfId="0" applyNumberFormat="1" applyFont="1" applyAlignment="1">
      <alignment horizontal="center"/>
    </xf>
    <xf numFmtId="0" fontId="24" fillId="0" borderId="0" xfId="0" applyFont="1"/>
    <xf numFmtId="2" fontId="0" fillId="5" borderId="23" xfId="0" applyNumberFormat="1" applyFill="1" applyBorder="1" applyAlignment="1">
      <alignment horizontal="center"/>
    </xf>
    <xf numFmtId="2" fontId="0" fillId="5" borderId="22" xfId="0" applyNumberFormat="1" applyFill="1" applyBorder="1" applyAlignment="1">
      <alignment horizontal="center"/>
    </xf>
    <xf numFmtId="2" fontId="0" fillId="5" borderId="25" xfId="0" applyNumberFormat="1" applyFill="1" applyBorder="1" applyAlignment="1">
      <alignment horizontal="center"/>
    </xf>
    <xf numFmtId="2" fontId="0" fillId="6" borderId="23" xfId="0" applyNumberFormat="1" applyFill="1" applyBorder="1" applyAlignment="1">
      <alignment horizontal="center"/>
    </xf>
    <xf numFmtId="2" fontId="0" fillId="6" borderId="22" xfId="0" applyNumberFormat="1" applyFill="1" applyBorder="1" applyAlignment="1">
      <alignment horizontal="center"/>
    </xf>
    <xf numFmtId="2" fontId="0" fillId="6" borderId="24" xfId="0" applyNumberFormat="1" applyFill="1" applyBorder="1" applyAlignment="1">
      <alignment horizontal="center"/>
    </xf>
    <xf numFmtId="2" fontId="0" fillId="4" borderId="23" xfId="0" applyNumberFormat="1" applyFill="1" applyBorder="1" applyAlignment="1">
      <alignment horizontal="center"/>
    </xf>
    <xf numFmtId="2" fontId="0" fillId="4" borderId="22" xfId="0" applyNumberFormat="1" applyFill="1" applyBorder="1" applyAlignment="1">
      <alignment horizontal="center"/>
    </xf>
    <xf numFmtId="2" fontId="0" fillId="4" borderId="24" xfId="0" applyNumberFormat="1" applyFill="1" applyBorder="1" applyAlignment="1">
      <alignment horizontal="center"/>
    </xf>
    <xf numFmtId="2" fontId="0" fillId="3" borderId="26" xfId="0" applyNumberFormat="1" applyFill="1" applyBorder="1" applyAlignment="1">
      <alignment horizontal="center"/>
    </xf>
    <xf numFmtId="2" fontId="0" fillId="3" borderId="22" xfId="0" applyNumberFormat="1" applyFill="1" applyBorder="1" applyAlignment="1">
      <alignment horizontal="center"/>
    </xf>
    <xf numFmtId="2" fontId="0" fillId="3" borderId="24" xfId="0" applyNumberFormat="1" applyFill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0" fontId="12" fillId="0" borderId="2" xfId="0" applyFont="1" applyBorder="1"/>
    <xf numFmtId="2" fontId="8" fillId="0" borderId="0" xfId="0" applyNumberFormat="1" applyFont="1" applyAlignment="1">
      <alignment horizontal="center"/>
    </xf>
    <xf numFmtId="0" fontId="5" fillId="0" borderId="13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2" fontId="5" fillId="0" borderId="3" xfId="0" applyNumberFormat="1" applyFont="1" applyBorder="1" applyAlignment="1">
      <alignment horizontal="center"/>
    </xf>
    <xf numFmtId="2" fontId="5" fillId="0" borderId="4" xfId="0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22" fillId="0" borderId="0" xfId="0" applyFont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2" fillId="0" borderId="7" xfId="0" applyFont="1" applyBorder="1" applyAlignment="1">
      <alignment horizontal="center"/>
    </xf>
    <xf numFmtId="164" fontId="1" fillId="0" borderId="27" xfId="0" applyNumberFormat="1" applyFont="1" applyBorder="1" applyAlignment="1">
      <alignment horizontal="center"/>
    </xf>
    <xf numFmtId="0" fontId="25" fillId="0" borderId="0" xfId="0" applyFont="1"/>
    <xf numFmtId="0" fontId="0" fillId="0" borderId="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0" xfId="0" applyFont="1" applyAlignment="1">
      <alignment horizontal="center"/>
    </xf>
    <xf numFmtId="0" fontId="26" fillId="0" borderId="0" xfId="0" applyFont="1"/>
    <xf numFmtId="2" fontId="1" fillId="0" borderId="0" xfId="0" applyNumberFormat="1" applyFont="1" applyAlignment="1">
      <alignment horizontal="center"/>
    </xf>
    <xf numFmtId="10" fontId="3" fillId="0" borderId="0" xfId="1" applyNumberFormat="1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0" fillId="0" borderId="28" xfId="0" applyNumberFormat="1" applyBorder="1" applyAlignment="1">
      <alignment horizontal="center"/>
    </xf>
    <xf numFmtId="2" fontId="18" fillId="0" borderId="5" xfId="0" applyNumberFormat="1" applyFont="1" applyBorder="1" applyAlignment="1">
      <alignment horizontal="center"/>
    </xf>
    <xf numFmtId="2" fontId="18" fillId="0" borderId="6" xfId="0" applyNumberFormat="1" applyFont="1" applyBorder="1" applyAlignment="1">
      <alignment horizontal="center"/>
    </xf>
    <xf numFmtId="2" fontId="18" fillId="0" borderId="7" xfId="0" applyNumberFormat="1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2" fontId="12" fillId="0" borderId="5" xfId="0" applyNumberFormat="1" applyFont="1" applyBorder="1" applyAlignment="1">
      <alignment horizontal="center"/>
    </xf>
    <xf numFmtId="2" fontId="12" fillId="0" borderId="6" xfId="0" applyNumberFormat="1" applyFont="1" applyBorder="1" applyAlignment="1">
      <alignment horizontal="center"/>
    </xf>
    <xf numFmtId="2" fontId="12" fillId="0" borderId="7" xfId="0" applyNumberFormat="1" applyFont="1" applyBorder="1" applyAlignment="1">
      <alignment horizontal="center"/>
    </xf>
    <xf numFmtId="0" fontId="26" fillId="0" borderId="5" xfId="0" applyFont="1" applyBorder="1"/>
    <xf numFmtId="165" fontId="1" fillId="0" borderId="7" xfId="0" applyNumberFormat="1" applyFont="1" applyBorder="1" applyAlignment="1">
      <alignment horizontal="center"/>
    </xf>
    <xf numFmtId="0" fontId="27" fillId="0" borderId="0" xfId="0" applyFont="1"/>
    <xf numFmtId="0" fontId="28" fillId="0" borderId="0" xfId="0" applyFont="1"/>
    <xf numFmtId="0" fontId="12" fillId="0" borderId="14" xfId="0" applyFont="1" applyBorder="1"/>
    <xf numFmtId="0" fontId="26" fillId="0" borderId="27" xfId="0" applyFont="1" applyBorder="1"/>
    <xf numFmtId="164" fontId="0" fillId="0" borderId="22" xfId="0" applyNumberFormat="1" applyBorder="1" applyAlignment="1">
      <alignment horizontal="center"/>
    </xf>
    <xf numFmtId="164" fontId="1" fillId="0" borderId="24" xfId="0" applyNumberFormat="1" applyFont="1" applyBorder="1" applyAlignment="1">
      <alignment horizontal="center"/>
    </xf>
    <xf numFmtId="164" fontId="0" fillId="0" borderId="26" xfId="0" applyNumberFormat="1" applyBorder="1" applyAlignment="1">
      <alignment horizontal="center"/>
    </xf>
    <xf numFmtId="0" fontId="12" fillId="0" borderId="29" xfId="0" applyFont="1" applyBorder="1"/>
    <xf numFmtId="0" fontId="12" fillId="0" borderId="30" xfId="0" applyFont="1" applyBorder="1"/>
    <xf numFmtId="0" fontId="12" fillId="0" borderId="31" xfId="0" applyFont="1" applyBorder="1"/>
    <xf numFmtId="0" fontId="26" fillId="0" borderId="32" xfId="0" applyFont="1" applyBorder="1"/>
    <xf numFmtId="164" fontId="0" fillId="0" borderId="23" xfId="0" applyNumberFormat="1" applyBorder="1" applyAlignment="1">
      <alignment horizontal="center"/>
    </xf>
    <xf numFmtId="2" fontId="12" fillId="0" borderId="22" xfId="0" applyNumberFormat="1" applyFont="1" applyBorder="1" applyAlignment="1">
      <alignment horizontal="center"/>
    </xf>
    <xf numFmtId="2" fontId="12" fillId="0" borderId="23" xfId="0" applyNumberFormat="1" applyFont="1" applyBorder="1" applyAlignment="1">
      <alignment horizontal="center"/>
    </xf>
    <xf numFmtId="2" fontId="12" fillId="0" borderId="24" xfId="0" applyNumberFormat="1" applyFont="1" applyBorder="1" applyAlignment="1">
      <alignment horizontal="center"/>
    </xf>
    <xf numFmtId="165" fontId="1" fillId="0" borderId="24" xfId="0" applyNumberFormat="1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27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1C3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Tensile test, break load (kg)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testing!$E$34</c:f>
              <c:strCache>
                <c:ptCount val="1"/>
                <c:pt idx="0">
                  <c:v>Average (kg)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testing!$B$35:$B$37</c:f>
              <c:strCache>
                <c:ptCount val="3"/>
                <c:pt idx="0">
                  <c:v>PET-CF</c:v>
                </c:pt>
                <c:pt idx="1">
                  <c:v>PET-CF anneal</c:v>
                </c:pt>
                <c:pt idx="2">
                  <c:v>PPA-CF</c:v>
                </c:pt>
              </c:strCache>
            </c:strRef>
          </c:cat>
          <c:val>
            <c:numRef>
              <c:f>testing!$E$35:$E$37</c:f>
              <c:numCache>
                <c:formatCode>0.0</c:formatCode>
                <c:ptCount val="3"/>
                <c:pt idx="0">
                  <c:v>111.75</c:v>
                </c:pt>
                <c:pt idx="1">
                  <c:v>116.8</c:v>
                </c:pt>
                <c:pt idx="2">
                  <c:v>165.05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1-496B-8841-E70C0219057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16394224"/>
        <c:axId val="816395056"/>
      </c:barChart>
      <c:catAx>
        <c:axId val="81639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6395056"/>
        <c:crosses val="autoZero"/>
        <c:auto val="1"/>
        <c:lblAlgn val="ctr"/>
        <c:lblOffset val="100"/>
        <c:noMultiLvlLbl val="0"/>
      </c:catAx>
      <c:valAx>
        <c:axId val="816395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63942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(vertical) </a:t>
            </a:r>
            <a:r>
              <a:rPr lang="en-US"/>
              <a:t>Max Nm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testing!$D$177</c:f>
              <c:strCache>
                <c:ptCount val="1"/>
                <c:pt idx="0">
                  <c:v>Max Nm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testing!$B$178:$B$179</c:f>
              <c:strCache>
                <c:ptCount val="2"/>
                <c:pt idx="0">
                  <c:v>PET-CF</c:v>
                </c:pt>
                <c:pt idx="1">
                  <c:v>PPA-CF</c:v>
                </c:pt>
              </c:strCache>
            </c:strRef>
          </c:cat>
          <c:val>
            <c:numRef>
              <c:f>testing!$D$178:$D$179</c:f>
              <c:numCache>
                <c:formatCode>0.0</c:formatCode>
                <c:ptCount val="2"/>
                <c:pt idx="0" formatCode="General">
                  <c:v>1.6</c:v>
                </c:pt>
                <c:pt idx="1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C-4C50-BDCC-F9ACF0E30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48992704"/>
        <c:axId val="348993664"/>
      </c:barChart>
      <c:catAx>
        <c:axId val="34899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48993664"/>
        <c:crosses val="autoZero"/>
        <c:auto val="1"/>
        <c:lblAlgn val="ctr"/>
        <c:lblOffset val="100"/>
        <c:noMultiLvlLbl val="0"/>
      </c:catAx>
      <c:valAx>
        <c:axId val="348993664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4899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Creeping (changes between 2 days)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testing!$B$13</c:f>
              <c:strCache>
                <c:ptCount val="1"/>
                <c:pt idx="0">
                  <c:v>PET-CF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testing!$C$12:$G$12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testing!$C$13:$G$13</c:f>
              <c:numCache>
                <c:formatCode>0.00</c:formatCode>
                <c:ptCount val="5"/>
                <c:pt idx="0">
                  <c:v>1.9999999999999574E-2</c:v>
                </c:pt>
                <c:pt idx="1">
                  <c:v>3.0000000000001137E-2</c:v>
                </c:pt>
                <c:pt idx="2">
                  <c:v>2.9999999999999361E-2</c:v>
                </c:pt>
                <c:pt idx="3">
                  <c:v>1.9999999999999574E-2</c:v>
                </c:pt>
                <c:pt idx="4">
                  <c:v>9.9999999999997868E-3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04-4ABA-A989-25102900111B}"/>
            </c:ext>
          </c:extLst>
        </c:ser>
        <c:ser>
          <c:idx val="1"/>
          <c:order val="1"/>
          <c:tx>
            <c:strRef>
              <c:f>testing!$B$14</c:f>
              <c:strCache>
                <c:ptCount val="1"/>
                <c:pt idx="0">
                  <c:v>PPA-CF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testing!$C$12:$G$12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testing!$C$14:$G$14</c:f>
              <c:numCache>
                <c:formatCode>0.00</c:formatCode>
                <c:ptCount val="5"/>
                <c:pt idx="0">
                  <c:v>4.0000000000000924E-2</c:v>
                </c:pt>
                <c:pt idx="1">
                  <c:v>1.9999999999999574E-2</c:v>
                </c:pt>
                <c:pt idx="2">
                  <c:v>9.9999999999997868E-3</c:v>
                </c:pt>
                <c:pt idx="3">
                  <c:v>1.9999999999999574E-2</c:v>
                </c:pt>
                <c:pt idx="4">
                  <c:v>9.9999999999997868E-3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04-4ABA-A989-251029001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108128"/>
        <c:axId val="820117728"/>
      </c:scatterChart>
      <c:valAx>
        <c:axId val="820108128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20117728"/>
        <c:crosses val="autoZero"/>
        <c:crossBetween val="midCat"/>
        <c:majorUnit val="1"/>
      </c:valAx>
      <c:valAx>
        <c:axId val="820117728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20108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Deformation in</a:t>
            </a:r>
            <a:r>
              <a:rPr lang="hu-HU" baseline="0"/>
              <a:t> the creep test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testing!$B$9</c:f>
              <c:strCache>
                <c:ptCount val="1"/>
                <c:pt idx="0">
                  <c:v>PET-CF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testing!$D$8:$I$8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testing!$D$9:$I$9</c:f>
              <c:numCache>
                <c:formatCode>0.00</c:formatCode>
                <c:ptCount val="6"/>
                <c:pt idx="0">
                  <c:v>12.59</c:v>
                </c:pt>
                <c:pt idx="1">
                  <c:v>12.61</c:v>
                </c:pt>
                <c:pt idx="2">
                  <c:v>12.64</c:v>
                </c:pt>
                <c:pt idx="3">
                  <c:v>12.67</c:v>
                </c:pt>
                <c:pt idx="4">
                  <c:v>12.69</c:v>
                </c:pt>
                <c:pt idx="5">
                  <c:v>12.7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6F-4FF1-8345-EBB443A22D5F}"/>
            </c:ext>
          </c:extLst>
        </c:ser>
        <c:ser>
          <c:idx val="1"/>
          <c:order val="1"/>
          <c:tx>
            <c:strRef>
              <c:f>testing!$B$10</c:f>
              <c:strCache>
                <c:ptCount val="1"/>
                <c:pt idx="0">
                  <c:v>PPA-CF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testing!$D$8:$I$8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testing!$D$10:$I$10</c:f>
              <c:numCache>
                <c:formatCode>0.00</c:formatCode>
                <c:ptCount val="6"/>
                <c:pt idx="0">
                  <c:v>12.35</c:v>
                </c:pt>
                <c:pt idx="1">
                  <c:v>12.39</c:v>
                </c:pt>
                <c:pt idx="2">
                  <c:v>12.41</c:v>
                </c:pt>
                <c:pt idx="3">
                  <c:v>12.42</c:v>
                </c:pt>
                <c:pt idx="4">
                  <c:v>12.44</c:v>
                </c:pt>
                <c:pt idx="5">
                  <c:v>12.45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6F-4FF1-8345-EBB443A22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125408"/>
        <c:axId val="820133568"/>
      </c:scatterChart>
      <c:valAx>
        <c:axId val="820125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20133568"/>
        <c:crosses val="autoZero"/>
        <c:crossBetween val="midCat"/>
        <c:majorUnit val="1"/>
      </c:valAx>
      <c:valAx>
        <c:axId val="820133568"/>
        <c:scaling>
          <c:orientation val="minMax"/>
          <c:min val="1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2012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Layer adhesion test, break load (kg)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testing!$E$45</c:f>
              <c:strCache>
                <c:ptCount val="1"/>
                <c:pt idx="0">
                  <c:v>Average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testing!$B$46:$B$48</c:f>
              <c:strCache>
                <c:ptCount val="3"/>
                <c:pt idx="0">
                  <c:v>PET-CF</c:v>
                </c:pt>
                <c:pt idx="1">
                  <c:v>PET-CF anneal</c:v>
                </c:pt>
                <c:pt idx="2">
                  <c:v>PPA-CF</c:v>
                </c:pt>
              </c:strCache>
            </c:strRef>
          </c:cat>
          <c:val>
            <c:numRef>
              <c:f>testing!$E$46:$E$48</c:f>
              <c:numCache>
                <c:formatCode>0.0</c:formatCode>
                <c:ptCount val="3"/>
                <c:pt idx="0">
                  <c:v>46.5</c:v>
                </c:pt>
                <c:pt idx="1">
                  <c:v>51.099999999999994</c:v>
                </c:pt>
                <c:pt idx="2">
                  <c:v>35.599999999999994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9-4934-94AB-B3175117B13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7306704"/>
        <c:axId val="741500352"/>
      </c:barChart>
      <c:catAx>
        <c:axId val="73730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41500352"/>
        <c:crosses val="autoZero"/>
        <c:auto val="1"/>
        <c:lblAlgn val="ctr"/>
        <c:lblOffset val="100"/>
        <c:noMultiLvlLbl val="0"/>
      </c:catAx>
      <c:valAx>
        <c:axId val="741500352"/>
        <c:scaling>
          <c:orientation val="minMax"/>
          <c:max val="18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3730670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Shear stress, horizontal,</a:t>
            </a:r>
            <a:r>
              <a:rPr lang="hu-HU" baseline="0"/>
              <a:t> </a:t>
            </a:r>
            <a:r>
              <a:rPr lang="hu-HU"/>
              <a:t>break load (kg)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testing!$C$64</c:f>
              <c:strCache>
                <c:ptCount val="1"/>
                <c:pt idx="0">
                  <c:v>Break kg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testing!$B$65:$B$66</c:f>
              <c:strCache>
                <c:ptCount val="2"/>
                <c:pt idx="0">
                  <c:v>PET-CF</c:v>
                </c:pt>
                <c:pt idx="1">
                  <c:v>PPA-CF</c:v>
                </c:pt>
              </c:strCache>
            </c:strRef>
          </c:cat>
          <c:val>
            <c:numRef>
              <c:f>testing!$C$65:$C$66</c:f>
              <c:numCache>
                <c:formatCode>0.0</c:formatCode>
                <c:ptCount val="2"/>
                <c:pt idx="0">
                  <c:v>208.4</c:v>
                </c:pt>
                <c:pt idx="1">
                  <c:v>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5-4065-848D-3C43A685457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10951536"/>
        <c:axId val="810951120"/>
      </c:barChart>
      <c:catAx>
        <c:axId val="81095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0951120"/>
        <c:crosses val="autoZero"/>
        <c:auto val="1"/>
        <c:lblAlgn val="ctr"/>
        <c:lblOffset val="100"/>
        <c:noMultiLvlLbl val="0"/>
      </c:catAx>
      <c:valAx>
        <c:axId val="810951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095153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Bending test, deformation after 30 sec. (mm)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testing!$C$97</c:f>
              <c:strCache>
                <c:ptCount val="1"/>
                <c:pt idx="0">
                  <c:v>1.25kg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testing!$B$98:$B$100</c:f>
              <c:strCache>
                <c:ptCount val="3"/>
                <c:pt idx="0">
                  <c:v>PET-CF</c:v>
                </c:pt>
                <c:pt idx="1">
                  <c:v>PET-CF anneal</c:v>
                </c:pt>
                <c:pt idx="2">
                  <c:v>PPA-CF</c:v>
                </c:pt>
              </c:strCache>
            </c:strRef>
          </c:cat>
          <c:val>
            <c:numRef>
              <c:f>testing!$C$98:$C$100</c:f>
              <c:numCache>
                <c:formatCode>0.00</c:formatCode>
                <c:ptCount val="3"/>
                <c:pt idx="0">
                  <c:v>0.14000000000000001</c:v>
                </c:pt>
                <c:pt idx="1">
                  <c:v>0.19</c:v>
                </c:pt>
                <c:pt idx="2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4-45FA-961C-099AFEAF1405}"/>
            </c:ext>
          </c:extLst>
        </c:ser>
        <c:ser>
          <c:idx val="1"/>
          <c:order val="1"/>
          <c:tx>
            <c:strRef>
              <c:f>testing!$D$97</c:f>
              <c:strCache>
                <c:ptCount val="1"/>
                <c:pt idx="0">
                  <c:v>2.5kg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testing!$B$98:$B$100</c:f>
              <c:strCache>
                <c:ptCount val="3"/>
                <c:pt idx="0">
                  <c:v>PET-CF</c:v>
                </c:pt>
                <c:pt idx="1">
                  <c:v>PET-CF anneal</c:v>
                </c:pt>
                <c:pt idx="2">
                  <c:v>PPA-CF</c:v>
                </c:pt>
              </c:strCache>
            </c:strRef>
          </c:cat>
          <c:val>
            <c:numRef>
              <c:f>testing!$D$98:$D$100</c:f>
              <c:numCache>
                <c:formatCode>0.00</c:formatCode>
                <c:ptCount val="3"/>
                <c:pt idx="0">
                  <c:v>0.25</c:v>
                </c:pt>
                <c:pt idx="1">
                  <c:v>0.31</c:v>
                </c:pt>
                <c:pt idx="2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4-45FA-961C-099AFEAF1405}"/>
            </c:ext>
          </c:extLst>
        </c:ser>
        <c:ser>
          <c:idx val="2"/>
          <c:order val="2"/>
          <c:tx>
            <c:strRef>
              <c:f>testing!$E$97</c:f>
              <c:strCache>
                <c:ptCount val="1"/>
                <c:pt idx="0">
                  <c:v>5kg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testing!$B$98:$B$100</c:f>
              <c:strCache>
                <c:ptCount val="3"/>
                <c:pt idx="0">
                  <c:v>PET-CF</c:v>
                </c:pt>
                <c:pt idx="1">
                  <c:v>PET-CF anneal</c:v>
                </c:pt>
                <c:pt idx="2">
                  <c:v>PPA-CF</c:v>
                </c:pt>
              </c:strCache>
            </c:strRef>
          </c:cat>
          <c:val>
            <c:numRef>
              <c:f>testing!$E$98:$E$100</c:f>
              <c:numCache>
                <c:formatCode>0.00</c:formatCode>
                <c:ptCount val="3"/>
                <c:pt idx="0">
                  <c:v>0.46</c:v>
                </c:pt>
                <c:pt idx="1">
                  <c:v>0.54</c:v>
                </c:pt>
                <c:pt idx="2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4-45FA-961C-099AFEAF1405}"/>
            </c:ext>
          </c:extLst>
        </c:ser>
        <c:ser>
          <c:idx val="3"/>
          <c:order val="3"/>
          <c:tx>
            <c:strRef>
              <c:f>testing!$F$97</c:f>
              <c:strCache>
                <c:ptCount val="1"/>
                <c:pt idx="0">
                  <c:v>10kg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testing!$B$98:$B$100</c:f>
              <c:strCache>
                <c:ptCount val="3"/>
                <c:pt idx="0">
                  <c:v>PET-CF</c:v>
                </c:pt>
                <c:pt idx="1">
                  <c:v>PET-CF anneal</c:v>
                </c:pt>
                <c:pt idx="2">
                  <c:v>PPA-CF</c:v>
                </c:pt>
              </c:strCache>
            </c:strRef>
          </c:cat>
          <c:val>
            <c:numRef>
              <c:f>testing!$F$98:$F$100</c:f>
              <c:numCache>
                <c:formatCode>0.00</c:formatCode>
                <c:ptCount val="3"/>
                <c:pt idx="0">
                  <c:v>0.87</c:v>
                </c:pt>
                <c:pt idx="1">
                  <c:v>0.95</c:v>
                </c:pt>
                <c:pt idx="2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C-4B0E-A843-A12CF510F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02331344"/>
        <c:axId val="1002328432"/>
      </c:barChart>
      <c:catAx>
        <c:axId val="100233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2328432"/>
        <c:crosses val="autoZero"/>
        <c:auto val="1"/>
        <c:lblAlgn val="ctr"/>
        <c:lblOffset val="100"/>
        <c:noMultiLvlLbl val="0"/>
      </c:catAx>
      <c:valAx>
        <c:axId val="100232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23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E break [kJ/m²]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testing!$E$193</c:f>
              <c:strCache>
                <c:ptCount val="1"/>
                <c:pt idx="0">
                  <c:v>kJ/m²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testing!$B$194:$B$196</c:f>
              <c:strCache>
                <c:ptCount val="3"/>
                <c:pt idx="0">
                  <c:v>PET-CF</c:v>
                </c:pt>
                <c:pt idx="1">
                  <c:v>PET-CF anneal</c:v>
                </c:pt>
                <c:pt idx="2">
                  <c:v>PPA-CF</c:v>
                </c:pt>
              </c:strCache>
            </c:strRef>
          </c:cat>
          <c:val>
            <c:numRef>
              <c:f>testing!$E$194:$E$196</c:f>
              <c:numCache>
                <c:formatCode>0.00</c:formatCode>
                <c:ptCount val="3"/>
                <c:pt idx="0">
                  <c:v>7.6640625</c:v>
                </c:pt>
                <c:pt idx="1">
                  <c:v>4.4451562500000001</c:v>
                </c:pt>
                <c:pt idx="2">
                  <c:v>8.123906250000001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3C-483B-BF08-1DE153BD087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03931920"/>
        <c:axId val="1003929840"/>
      </c:barChart>
      <c:catAx>
        <c:axId val="100393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3929840"/>
        <c:crosses val="autoZero"/>
        <c:auto val="1"/>
        <c:lblAlgn val="ctr"/>
        <c:lblOffset val="100"/>
        <c:noMultiLvlLbl val="0"/>
      </c:catAx>
      <c:valAx>
        <c:axId val="10039298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393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Temperature, deform °C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testing!$C$219</c:f>
              <c:strCache>
                <c:ptCount val="1"/>
                <c:pt idx="0">
                  <c:v>Deform °C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testing!$B$220:$B$222</c:f>
              <c:strCache>
                <c:ptCount val="3"/>
                <c:pt idx="0">
                  <c:v>PET-CF</c:v>
                </c:pt>
                <c:pt idx="1">
                  <c:v>PET-CF anneal</c:v>
                </c:pt>
                <c:pt idx="2">
                  <c:v>PPA-CF</c:v>
                </c:pt>
              </c:strCache>
            </c:strRef>
          </c:cat>
          <c:val>
            <c:numRef>
              <c:f>testing!$C$220:$C$222</c:f>
              <c:numCache>
                <c:formatCode>General</c:formatCode>
                <c:ptCount val="3"/>
                <c:pt idx="0">
                  <c:v>120</c:v>
                </c:pt>
                <c:pt idx="1">
                  <c:v>210</c:v>
                </c:pt>
                <c:pt idx="2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6B-43B4-B023-43FFA5088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6972336"/>
        <c:axId val="996974416"/>
      </c:barChart>
      <c:catAx>
        <c:axId val="99697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96974416"/>
        <c:crosses val="autoZero"/>
        <c:auto val="1"/>
        <c:lblAlgn val="ctr"/>
        <c:lblOffset val="100"/>
        <c:noMultiLvlLbl val="0"/>
      </c:catAx>
      <c:valAx>
        <c:axId val="99697441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9697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Bending, deformation at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testing!$B$127</c:f>
              <c:strCache>
                <c:ptCount val="1"/>
                <c:pt idx="0">
                  <c:v>PET-CF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testing!$C$126:$N$126</c:f>
              <c:strCache>
                <c:ptCount val="12"/>
                <c:pt idx="0">
                  <c:v>1,25kg 1"</c:v>
                </c:pt>
                <c:pt idx="1">
                  <c:v>1,25kg 30"</c:v>
                </c:pt>
                <c:pt idx="2">
                  <c:v>1,25kg 60"</c:v>
                </c:pt>
                <c:pt idx="3">
                  <c:v>2,5kg 1"</c:v>
                </c:pt>
                <c:pt idx="4">
                  <c:v>2,5kg 30"</c:v>
                </c:pt>
                <c:pt idx="5">
                  <c:v>2,5kg 60"</c:v>
                </c:pt>
                <c:pt idx="6">
                  <c:v>5kg 1"</c:v>
                </c:pt>
                <c:pt idx="7">
                  <c:v>5kg 30"</c:v>
                </c:pt>
                <c:pt idx="8">
                  <c:v>5kg 60"</c:v>
                </c:pt>
                <c:pt idx="9">
                  <c:v>10kg 1"</c:v>
                </c:pt>
                <c:pt idx="10">
                  <c:v>10kg 30"</c:v>
                </c:pt>
                <c:pt idx="11">
                  <c:v>10kg 60"</c:v>
                </c:pt>
              </c:strCache>
            </c:strRef>
          </c:cat>
          <c:val>
            <c:numRef>
              <c:f>testing!$C$127:$N$127</c:f>
              <c:numCache>
                <c:formatCode>0.00</c:formatCode>
                <c:ptCount val="12"/>
                <c:pt idx="0">
                  <c:v>0.14000000000000001</c:v>
                </c:pt>
                <c:pt idx="1">
                  <c:v>0.14000000000000001</c:v>
                </c:pt>
                <c:pt idx="2">
                  <c:v>0.14000000000000001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0.46</c:v>
                </c:pt>
                <c:pt idx="7">
                  <c:v>0.46</c:v>
                </c:pt>
                <c:pt idx="8">
                  <c:v>0.46</c:v>
                </c:pt>
                <c:pt idx="9">
                  <c:v>0.86</c:v>
                </c:pt>
                <c:pt idx="10">
                  <c:v>0.87</c:v>
                </c:pt>
                <c:pt idx="11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E8-4E23-85DB-E42EAAC130E7}"/>
            </c:ext>
          </c:extLst>
        </c:ser>
        <c:ser>
          <c:idx val="1"/>
          <c:order val="1"/>
          <c:tx>
            <c:strRef>
              <c:f>testing!$B$128</c:f>
              <c:strCache>
                <c:ptCount val="1"/>
                <c:pt idx="0">
                  <c:v>PET-CF anneal.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lumMod val="20000"/>
                  <a:lumOff val="80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testing!$C$126:$N$126</c:f>
              <c:strCache>
                <c:ptCount val="12"/>
                <c:pt idx="0">
                  <c:v>1,25kg 1"</c:v>
                </c:pt>
                <c:pt idx="1">
                  <c:v>1,25kg 30"</c:v>
                </c:pt>
                <c:pt idx="2">
                  <c:v>1,25kg 60"</c:v>
                </c:pt>
                <c:pt idx="3">
                  <c:v>2,5kg 1"</c:v>
                </c:pt>
                <c:pt idx="4">
                  <c:v>2,5kg 30"</c:v>
                </c:pt>
                <c:pt idx="5">
                  <c:v>2,5kg 60"</c:v>
                </c:pt>
                <c:pt idx="6">
                  <c:v>5kg 1"</c:v>
                </c:pt>
                <c:pt idx="7">
                  <c:v>5kg 30"</c:v>
                </c:pt>
                <c:pt idx="8">
                  <c:v>5kg 60"</c:v>
                </c:pt>
                <c:pt idx="9">
                  <c:v>10kg 1"</c:v>
                </c:pt>
                <c:pt idx="10">
                  <c:v>10kg 30"</c:v>
                </c:pt>
                <c:pt idx="11">
                  <c:v>10kg 60"</c:v>
                </c:pt>
              </c:strCache>
            </c:strRef>
          </c:cat>
          <c:val>
            <c:numRef>
              <c:f>testing!$C$128:$N$128</c:f>
              <c:numCache>
                <c:formatCode>0.00</c:formatCode>
                <c:ptCount val="12"/>
                <c:pt idx="0">
                  <c:v>0.18</c:v>
                </c:pt>
                <c:pt idx="1">
                  <c:v>0.19</c:v>
                </c:pt>
                <c:pt idx="2">
                  <c:v>0.19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0.53</c:v>
                </c:pt>
                <c:pt idx="7">
                  <c:v>0.54</c:v>
                </c:pt>
                <c:pt idx="8">
                  <c:v>0.55000000000000004</c:v>
                </c:pt>
                <c:pt idx="9">
                  <c:v>0.93</c:v>
                </c:pt>
                <c:pt idx="10">
                  <c:v>0.95</c:v>
                </c:pt>
                <c:pt idx="11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E8-4E23-85DB-E42EAAC130E7}"/>
            </c:ext>
          </c:extLst>
        </c:ser>
        <c:ser>
          <c:idx val="2"/>
          <c:order val="2"/>
          <c:tx>
            <c:strRef>
              <c:f>testing!$B$129</c:f>
              <c:strCache>
                <c:ptCount val="1"/>
                <c:pt idx="0">
                  <c:v>PPA-CF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testing!$C$126:$N$126</c:f>
              <c:strCache>
                <c:ptCount val="12"/>
                <c:pt idx="0">
                  <c:v>1,25kg 1"</c:v>
                </c:pt>
                <c:pt idx="1">
                  <c:v>1,25kg 30"</c:v>
                </c:pt>
                <c:pt idx="2">
                  <c:v>1,25kg 60"</c:v>
                </c:pt>
                <c:pt idx="3">
                  <c:v>2,5kg 1"</c:v>
                </c:pt>
                <c:pt idx="4">
                  <c:v>2,5kg 30"</c:v>
                </c:pt>
                <c:pt idx="5">
                  <c:v>2,5kg 60"</c:v>
                </c:pt>
                <c:pt idx="6">
                  <c:v>5kg 1"</c:v>
                </c:pt>
                <c:pt idx="7">
                  <c:v>5kg 30"</c:v>
                </c:pt>
                <c:pt idx="8">
                  <c:v>5kg 60"</c:v>
                </c:pt>
                <c:pt idx="9">
                  <c:v>10kg 1"</c:v>
                </c:pt>
                <c:pt idx="10">
                  <c:v>10kg 30"</c:v>
                </c:pt>
                <c:pt idx="11">
                  <c:v>10kg 60"</c:v>
                </c:pt>
              </c:strCache>
            </c:strRef>
          </c:cat>
          <c:val>
            <c:numRef>
              <c:f>testing!$C$129:$N$129</c:f>
              <c:numCache>
                <c:formatCode>0.00</c:formatCode>
                <c:ptCount val="12"/>
                <c:pt idx="0">
                  <c:v>0.09</c:v>
                </c:pt>
                <c:pt idx="1">
                  <c:v>0.09</c:v>
                </c:pt>
                <c:pt idx="2">
                  <c:v>0.09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0.28999999999999998</c:v>
                </c:pt>
                <c:pt idx="7">
                  <c:v>0.28999999999999998</c:v>
                </c:pt>
                <c:pt idx="8">
                  <c:v>0.28999999999999998</c:v>
                </c:pt>
                <c:pt idx="9">
                  <c:v>0.53</c:v>
                </c:pt>
                <c:pt idx="10">
                  <c:v>0.54</c:v>
                </c:pt>
                <c:pt idx="11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C-4DA8-BDC0-AFC2658A8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7978703"/>
        <c:axId val="1907972879"/>
      </c:lineChart>
      <c:catAx>
        <c:axId val="19079787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07972879"/>
        <c:crosses val="autoZero"/>
        <c:auto val="1"/>
        <c:lblAlgn val="ctr"/>
        <c:lblOffset val="100"/>
        <c:noMultiLvlLbl val="0"/>
      </c:catAx>
      <c:valAx>
        <c:axId val="190797287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0797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(horizontal)</a:t>
            </a:r>
            <a:r>
              <a:rPr lang="hu-HU" baseline="0"/>
              <a:t> </a:t>
            </a:r>
            <a:r>
              <a:rPr lang="en-US"/>
              <a:t>Load at 90°</a:t>
            </a:r>
            <a:r>
              <a:rPr lang="hu-HU"/>
              <a:t> [Nm]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testing!$C$169</c:f>
              <c:strCache>
                <c:ptCount val="1"/>
                <c:pt idx="0">
                  <c:v>Load at 90°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testing!$B$170:$B$171</c:f>
              <c:strCache>
                <c:ptCount val="2"/>
                <c:pt idx="0">
                  <c:v>PET-CF</c:v>
                </c:pt>
                <c:pt idx="1">
                  <c:v>PPA-CF</c:v>
                </c:pt>
              </c:strCache>
            </c:strRef>
          </c:cat>
          <c:val>
            <c:numRef>
              <c:f>testing!$C$170:$C$171</c:f>
              <c:numCache>
                <c:formatCode>General</c:formatCode>
                <c:ptCount val="2"/>
                <c:pt idx="0">
                  <c:v>1.5</c:v>
                </c:pt>
                <c:pt idx="1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8-462E-BB88-7C1AB6BED0E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65259023"/>
        <c:axId val="1261194639"/>
      </c:barChart>
      <c:catAx>
        <c:axId val="136525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61194639"/>
        <c:crosses val="autoZero"/>
        <c:auto val="1"/>
        <c:lblAlgn val="ctr"/>
        <c:lblOffset val="100"/>
        <c:noMultiLvlLbl val="0"/>
      </c:catAx>
      <c:valAx>
        <c:axId val="126119463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65259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Vertical objects, break load</a:t>
            </a:r>
            <a:r>
              <a:rPr lang="en-US"/>
              <a:t> </a:t>
            </a:r>
            <a:r>
              <a:rPr lang="hu-HU"/>
              <a:t>(</a:t>
            </a:r>
            <a:r>
              <a:rPr lang="en-US"/>
              <a:t>kg</a:t>
            </a:r>
            <a:r>
              <a:rPr lang="hu-HU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testing!$C$76</c:f>
              <c:strCache>
                <c:ptCount val="1"/>
                <c:pt idx="0">
                  <c:v>Break kg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testing!$B$77:$B$78</c:f>
              <c:strCache>
                <c:ptCount val="2"/>
                <c:pt idx="0">
                  <c:v>PET-CF</c:v>
                </c:pt>
                <c:pt idx="1">
                  <c:v>PPA-CF</c:v>
                </c:pt>
              </c:strCache>
            </c:strRef>
          </c:cat>
          <c:val>
            <c:numRef>
              <c:f>testing!$C$77:$C$78</c:f>
              <c:numCache>
                <c:formatCode>0.0</c:formatCode>
                <c:ptCount val="2"/>
                <c:pt idx="0">
                  <c:v>75.5</c:v>
                </c:pt>
                <c:pt idx="1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D8-4611-9149-D97B598E3D5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14766751"/>
        <c:axId val="614768191"/>
      </c:barChart>
      <c:catAx>
        <c:axId val="61476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14768191"/>
        <c:crosses val="autoZero"/>
        <c:auto val="1"/>
        <c:lblAlgn val="ctr"/>
        <c:lblOffset val="100"/>
        <c:noMultiLvlLbl val="0"/>
      </c:catAx>
      <c:valAx>
        <c:axId val="614768191"/>
        <c:scaling>
          <c:orientation val="minMax"/>
          <c:max val="16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14766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13" Type="http://schemas.openxmlformats.org/officeDocument/2006/relationships/chart" Target="../charts/chart9.xml"/><Relationship Id="rId18" Type="http://schemas.openxmlformats.org/officeDocument/2006/relationships/chart" Target="../charts/chart11.xml"/><Relationship Id="rId3" Type="http://schemas.openxmlformats.org/officeDocument/2006/relationships/chart" Target="../charts/chart3.xml"/><Relationship Id="rId21" Type="http://schemas.openxmlformats.org/officeDocument/2006/relationships/image" Target="../media/image9.png"/><Relationship Id="rId7" Type="http://schemas.openxmlformats.org/officeDocument/2006/relationships/chart" Target="../charts/chart7.xml"/><Relationship Id="rId12" Type="http://schemas.openxmlformats.org/officeDocument/2006/relationships/chart" Target="../charts/chart8.xml"/><Relationship Id="rId17" Type="http://schemas.openxmlformats.org/officeDocument/2006/relationships/image" Target="../media/image7.png"/><Relationship Id="rId2" Type="http://schemas.openxmlformats.org/officeDocument/2006/relationships/chart" Target="../charts/chart2.xml"/><Relationship Id="rId16" Type="http://schemas.openxmlformats.org/officeDocument/2006/relationships/image" Target="../media/image6.png"/><Relationship Id="rId20" Type="http://schemas.openxmlformats.org/officeDocument/2006/relationships/image" Target="../media/image8.png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4.png"/><Relationship Id="rId5" Type="http://schemas.openxmlformats.org/officeDocument/2006/relationships/chart" Target="../charts/chart5.xml"/><Relationship Id="rId15" Type="http://schemas.openxmlformats.org/officeDocument/2006/relationships/image" Target="../media/image5.png"/><Relationship Id="rId10" Type="http://schemas.openxmlformats.org/officeDocument/2006/relationships/image" Target="../media/image3.png"/><Relationship Id="rId19" Type="http://schemas.openxmlformats.org/officeDocument/2006/relationships/chart" Target="../charts/chart12.xml"/><Relationship Id="rId4" Type="http://schemas.openxmlformats.org/officeDocument/2006/relationships/chart" Target="../charts/chart4.xml"/><Relationship Id="rId9" Type="http://schemas.openxmlformats.org/officeDocument/2006/relationships/image" Target="../media/image2.png"/><Relationship Id="rId1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5484</xdr:colOff>
      <xdr:row>31</xdr:row>
      <xdr:rowOff>172098</xdr:rowOff>
    </xdr:from>
    <xdr:to>
      <xdr:col>13</xdr:col>
      <xdr:colOff>230188</xdr:colOff>
      <xdr:row>56</xdr:row>
      <xdr:rowOff>165820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EEAF99-5EB9-40EF-A4D5-76128B395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333375</xdr:colOff>
      <xdr:row>31</xdr:row>
      <xdr:rowOff>166688</xdr:rowOff>
    </xdr:from>
    <xdr:to>
      <xdr:col>20</xdr:col>
      <xdr:colOff>105353</xdr:colOff>
      <xdr:row>56</xdr:row>
      <xdr:rowOff>166688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10BA61-AF89-4D14-9F6D-BF08B3382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11674</xdr:colOff>
      <xdr:row>60</xdr:row>
      <xdr:rowOff>119063</xdr:rowOff>
    </xdr:from>
    <xdr:to>
      <xdr:col>13</xdr:col>
      <xdr:colOff>222251</xdr:colOff>
      <xdr:row>88</xdr:row>
      <xdr:rowOff>50425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50799D-BFDC-4E22-8367-302709863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94844</xdr:colOff>
      <xdr:row>95</xdr:row>
      <xdr:rowOff>76460</xdr:rowOff>
    </xdr:from>
    <xdr:to>
      <xdr:col>15</xdr:col>
      <xdr:colOff>99046</xdr:colOff>
      <xdr:row>123</xdr:row>
      <xdr:rowOff>86846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5FF735-00DA-461D-9D1A-7BF621A07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631973</xdr:colOff>
      <xdr:row>191</xdr:row>
      <xdr:rowOff>71720</xdr:rowOff>
    </xdr:from>
    <xdr:to>
      <xdr:col>14</xdr:col>
      <xdr:colOff>781879</xdr:colOff>
      <xdr:row>215</xdr:row>
      <xdr:rowOff>140214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1F08CDF-1C8F-416A-8013-3D3E4EA02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583184</xdr:colOff>
      <xdr:row>218</xdr:row>
      <xdr:rowOff>21301</xdr:rowOff>
    </xdr:from>
    <xdr:to>
      <xdr:col>14</xdr:col>
      <xdr:colOff>92731</xdr:colOff>
      <xdr:row>237</xdr:row>
      <xdr:rowOff>77029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59A2F30-C534-4DA6-A651-6E8CD3D59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51592</xdr:colOff>
      <xdr:row>130</xdr:row>
      <xdr:rowOff>0</xdr:rowOff>
    </xdr:from>
    <xdr:to>
      <xdr:col>14</xdr:col>
      <xdr:colOff>515937</xdr:colOff>
      <xdr:row>159</xdr:row>
      <xdr:rowOff>174626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FF6DC9-5A37-43AB-A1B5-B3C46662AB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0</xdr:colOff>
      <xdr:row>104</xdr:row>
      <xdr:rowOff>0</xdr:rowOff>
    </xdr:from>
    <xdr:to>
      <xdr:col>4</xdr:col>
      <xdr:colOff>799823</xdr:colOff>
      <xdr:row>112</xdr:row>
      <xdr:rowOff>176587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A0F3AC5-CBA3-7BC9-3231-2B44C683EC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250" y="28209875"/>
          <a:ext cx="3333750" cy="1700587"/>
        </a:xfrm>
        <a:prstGeom prst="rect">
          <a:avLst/>
        </a:prstGeom>
      </xdr:spPr>
    </xdr:pic>
    <xdr:clientData/>
  </xdr:twoCellAnchor>
  <xdr:twoCellAnchor editAs="oneCell">
    <xdr:from>
      <xdr:col>4</xdr:col>
      <xdr:colOff>63500</xdr:colOff>
      <xdr:row>60</xdr:row>
      <xdr:rowOff>39688</xdr:rowOff>
    </xdr:from>
    <xdr:to>
      <xdr:col>6</xdr:col>
      <xdr:colOff>263524</xdr:colOff>
      <xdr:row>73</xdr:row>
      <xdr:rowOff>75924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A014B8BA-FDC4-D50E-4ADE-56AB683E3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3500" y="18629313"/>
          <a:ext cx="1668463" cy="2536548"/>
        </a:xfrm>
        <a:prstGeom prst="rect">
          <a:avLst/>
        </a:prstGeom>
      </xdr:spPr>
    </xdr:pic>
    <xdr:clientData/>
  </xdr:twoCellAnchor>
  <xdr:twoCellAnchor editAs="oneCell">
    <xdr:from>
      <xdr:col>1</xdr:col>
      <xdr:colOff>181527</xdr:colOff>
      <xdr:row>197</xdr:row>
      <xdr:rowOff>94557</xdr:rowOff>
    </xdr:from>
    <xdr:to>
      <xdr:col>3</xdr:col>
      <xdr:colOff>324955</xdr:colOff>
      <xdr:row>210</xdr:row>
      <xdr:rowOff>84174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C5E9F75C-148C-E8FB-CFA9-A0B3132D2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6875" y="37921231"/>
          <a:ext cx="1957319" cy="2466117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224</xdr:row>
      <xdr:rowOff>127000</xdr:rowOff>
    </xdr:from>
    <xdr:to>
      <xdr:col>3</xdr:col>
      <xdr:colOff>585858</xdr:colOff>
      <xdr:row>230</xdr:row>
      <xdr:rowOff>174546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A350BEA3-FD69-8E24-D072-7A6500DD8B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53387625"/>
          <a:ext cx="2246313" cy="1190546"/>
        </a:xfrm>
        <a:prstGeom prst="rect">
          <a:avLst/>
        </a:prstGeom>
      </xdr:spPr>
    </xdr:pic>
    <xdr:clientData/>
  </xdr:twoCellAnchor>
  <xdr:oneCellAnchor>
    <xdr:from>
      <xdr:col>1</xdr:col>
      <xdr:colOff>881349</xdr:colOff>
      <xdr:row>140</xdr:row>
      <xdr:rowOff>68891</xdr:rowOff>
    </xdr:from>
    <xdr:ext cx="8809143" cy="781111"/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ACD380FE-E6BB-08F9-B21A-EFFAD3884948}"/>
            </a:ext>
          </a:extLst>
        </xdr:cNvPr>
        <xdr:cNvSpPr/>
      </xdr:nvSpPr>
      <xdr:spPr>
        <a:xfrm>
          <a:off x="1096697" y="26962521"/>
          <a:ext cx="8809143" cy="78111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hu-HU" sz="4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1,25 kg		2.5</a:t>
          </a:r>
          <a:r>
            <a:rPr lang="hu-HU" sz="4400" b="1" cap="none" spc="0" baseline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 kg		5 kg		10 kg</a:t>
          </a:r>
          <a:endParaRPr lang="en-US" sz="44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oneCellAnchor>
  <xdr:twoCellAnchor>
    <xdr:from>
      <xdr:col>6</xdr:col>
      <xdr:colOff>609599</xdr:colOff>
      <xdr:row>165</xdr:row>
      <xdr:rowOff>185736</xdr:rowOff>
    </xdr:from>
    <xdr:to>
      <xdr:col>12</xdr:col>
      <xdr:colOff>769937</xdr:colOff>
      <xdr:row>185</xdr:row>
      <xdr:rowOff>85724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51998DB-DDBE-3376-BBB0-403CA8794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317500</xdr:colOff>
      <xdr:row>60</xdr:row>
      <xdr:rowOff>100805</xdr:rowOff>
    </xdr:from>
    <xdr:to>
      <xdr:col>20</xdr:col>
      <xdr:colOff>47625</xdr:colOff>
      <xdr:row>88</xdr:row>
      <xdr:rowOff>39687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A38E3EE-F371-2316-8785-891C81041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111124</xdr:colOff>
      <xdr:row>165</xdr:row>
      <xdr:rowOff>188117</xdr:rowOff>
    </xdr:from>
    <xdr:to>
      <xdr:col>18</xdr:col>
      <xdr:colOff>555624</xdr:colOff>
      <xdr:row>185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0ADFC4-3A69-8F04-2321-E3769B6CE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8</xdr:col>
      <xdr:colOff>200139</xdr:colOff>
      <xdr:row>35</xdr:row>
      <xdr:rowOff>81446</xdr:rowOff>
    </xdr:from>
    <xdr:to>
      <xdr:col>10</xdr:col>
      <xdr:colOff>128034</xdr:colOff>
      <xdr:row>41</xdr:row>
      <xdr:rowOff>60644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C1D0467-3205-2620-BDA3-4ABB350C5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47661" y="6831772"/>
          <a:ext cx="1667243" cy="1130481"/>
        </a:xfrm>
        <a:prstGeom prst="rect">
          <a:avLst/>
        </a:prstGeom>
      </xdr:spPr>
    </xdr:pic>
    <xdr:clientData/>
  </xdr:twoCellAnchor>
  <xdr:twoCellAnchor editAs="oneCell">
    <xdr:from>
      <xdr:col>17</xdr:col>
      <xdr:colOff>455126</xdr:colOff>
      <xdr:row>35</xdr:row>
      <xdr:rowOff>174158</xdr:rowOff>
    </xdr:from>
    <xdr:to>
      <xdr:col>18</xdr:col>
      <xdr:colOff>492763</xdr:colOff>
      <xdr:row>44</xdr:row>
      <xdr:rowOff>95251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C3E42E6D-3DB9-D607-8C2E-8A8EF9FBB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43474" y="7495984"/>
          <a:ext cx="1056398" cy="1652158"/>
        </a:xfrm>
        <a:prstGeom prst="rect">
          <a:avLst/>
        </a:prstGeom>
      </xdr:spPr>
    </xdr:pic>
    <xdr:clientData/>
  </xdr:twoCellAnchor>
  <xdr:twoCellAnchor editAs="oneCell">
    <xdr:from>
      <xdr:col>2</xdr:col>
      <xdr:colOff>805796</xdr:colOff>
      <xdr:row>76</xdr:row>
      <xdr:rowOff>134004</xdr:rowOff>
    </xdr:from>
    <xdr:to>
      <xdr:col>6</xdr:col>
      <xdr:colOff>318156</xdr:colOff>
      <xdr:row>85</xdr:row>
      <xdr:rowOff>80031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A0A1034-183B-482A-9EB9-C37CF7B926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2224088" y="21377275"/>
          <a:ext cx="1668463" cy="2536548"/>
        </a:xfrm>
        <a:prstGeom prst="rect">
          <a:avLst/>
        </a:prstGeom>
      </xdr:spPr>
    </xdr:pic>
    <xdr:clientData/>
  </xdr:twoCellAnchor>
  <xdr:twoCellAnchor editAs="oneCell">
    <xdr:from>
      <xdr:col>8</xdr:col>
      <xdr:colOff>478925</xdr:colOff>
      <xdr:row>173</xdr:row>
      <xdr:rowOff>115520</xdr:rowOff>
    </xdr:from>
    <xdr:to>
      <xdr:col>11</xdr:col>
      <xdr:colOff>185009</xdr:colOff>
      <xdr:row>179</xdr:row>
      <xdr:rowOff>178554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D829C00-D6E2-4ED0-8FBB-AC12A6F7A5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6802298" y="32645865"/>
          <a:ext cx="1230882" cy="2182584"/>
        </a:xfrm>
        <a:prstGeom prst="rect">
          <a:avLst/>
        </a:prstGeom>
      </xdr:spPr>
    </xdr:pic>
    <xdr:clientData/>
  </xdr:twoCellAnchor>
  <xdr:twoCellAnchor editAs="oneCell">
    <xdr:from>
      <xdr:col>15</xdr:col>
      <xdr:colOff>222298</xdr:colOff>
      <xdr:row>167</xdr:row>
      <xdr:rowOff>43088</xdr:rowOff>
    </xdr:from>
    <xdr:to>
      <xdr:col>16</xdr:col>
      <xdr:colOff>652725</xdr:colOff>
      <xdr:row>178</xdr:row>
      <xdr:rowOff>67460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CD54AE73-1428-CAC3-59EB-0843A7C15F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28668" y="31881436"/>
          <a:ext cx="1242123" cy="2161285"/>
        </a:xfrm>
        <a:prstGeom prst="rect">
          <a:avLst/>
        </a:prstGeom>
      </xdr:spPr>
    </xdr:pic>
    <xdr:clientData/>
  </xdr:twoCellAnchor>
  <xdr:twoCellAnchor>
    <xdr:from>
      <xdr:col>2</xdr:col>
      <xdr:colOff>161925</xdr:colOff>
      <xdr:row>14</xdr:row>
      <xdr:rowOff>52387</xdr:rowOff>
    </xdr:from>
    <xdr:to>
      <xdr:col>8</xdr:col>
      <xdr:colOff>723900</xdr:colOff>
      <xdr:row>31</xdr:row>
      <xdr:rowOff>104775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ABB8CFB-95AA-310F-6E91-2E2DEB8B0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638175</xdr:colOff>
      <xdr:row>4</xdr:row>
      <xdr:rowOff>90486</xdr:rowOff>
    </xdr:from>
    <xdr:to>
      <xdr:col>18</xdr:col>
      <xdr:colOff>49695</xdr:colOff>
      <xdr:row>23</xdr:row>
      <xdr:rowOff>57977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726A377-9476-E984-B1A7-EC457BC2D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7</xdr:col>
      <xdr:colOff>551176</xdr:colOff>
      <xdr:row>17</xdr:row>
      <xdr:rowOff>37054</xdr:rowOff>
    </xdr:from>
    <xdr:to>
      <xdr:col>9</xdr:col>
      <xdr:colOff>101939</xdr:colOff>
      <xdr:row>26</xdr:row>
      <xdr:rowOff>93775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8F54FFB-5DCC-17BE-07DC-1C9B702935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6502" y="4103815"/>
          <a:ext cx="1290111" cy="1771221"/>
        </a:xfrm>
        <a:prstGeom prst="rect">
          <a:avLst/>
        </a:prstGeom>
      </xdr:spPr>
    </xdr:pic>
    <xdr:clientData/>
  </xdr:twoCellAnchor>
  <xdr:twoCellAnchor editAs="oneCell">
    <xdr:from>
      <xdr:col>15</xdr:col>
      <xdr:colOff>272051</xdr:colOff>
      <xdr:row>13</xdr:row>
      <xdr:rowOff>49697</xdr:rowOff>
    </xdr:from>
    <xdr:to>
      <xdr:col>16</xdr:col>
      <xdr:colOff>634026</xdr:colOff>
      <xdr:row>21</xdr:row>
      <xdr:rowOff>124763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41988F2-1E04-4FC1-AF56-E3A906A49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78421" y="2584175"/>
          <a:ext cx="1173671" cy="16073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D61E6-AAE9-4FF6-B6CB-3E74F397629E}">
  <dimension ref="A1:S245"/>
  <sheetViews>
    <sheetView tabSelected="1" zoomScale="115" zoomScaleNormal="115" workbookViewId="0">
      <selection activeCell="K28" sqref="K28"/>
    </sheetView>
  </sheetViews>
  <sheetFormatPr defaultRowHeight="15" x14ac:dyDescent="0.25"/>
  <cols>
    <col min="1" max="1" width="3.28515625" customWidth="1"/>
    <col min="2" max="2" width="14.7109375" customWidth="1"/>
    <col min="3" max="3" width="12.5703125" customWidth="1"/>
    <col min="4" max="4" width="10.7109375" bestFit="1" customWidth="1"/>
    <col min="5" max="5" width="13.42578125" bestFit="1" customWidth="1"/>
    <col min="6" max="6" width="8.5703125" bestFit="1" customWidth="1"/>
    <col min="7" max="7" width="9.5703125" bestFit="1" customWidth="1"/>
    <col min="8" max="8" width="15" bestFit="1" customWidth="1"/>
    <col min="9" max="9" width="11" bestFit="1" customWidth="1"/>
    <col min="10" max="10" width="15" bestFit="1" customWidth="1"/>
    <col min="11" max="11" width="11" bestFit="1" customWidth="1"/>
    <col min="12" max="12" width="8" bestFit="1" customWidth="1"/>
    <col min="13" max="13" width="13" customWidth="1"/>
    <col min="14" max="14" width="10.5703125" bestFit="1" customWidth="1"/>
    <col min="15" max="15" width="12.42578125" bestFit="1" customWidth="1"/>
    <col min="16" max="16" width="12.140625" bestFit="1" customWidth="1"/>
    <col min="17" max="17" width="11.5703125" customWidth="1"/>
    <col min="18" max="18" width="15.28515625" customWidth="1"/>
    <col min="23" max="23" width="11.140625" customWidth="1"/>
  </cols>
  <sheetData>
    <row r="1" spans="1:18" ht="15.75" thickBot="1" x14ac:dyDescent="0.3">
      <c r="M1" t="s">
        <v>26</v>
      </c>
      <c r="O1" s="62"/>
    </row>
    <row r="2" spans="1:18" x14ac:dyDescent="0.25">
      <c r="A2" s="2"/>
      <c r="B2" s="2" t="s">
        <v>67</v>
      </c>
      <c r="E2" s="76"/>
      <c r="K2" t="s">
        <v>58</v>
      </c>
      <c r="M2" s="111" t="s">
        <v>65</v>
      </c>
      <c r="N2" s="72" t="s">
        <v>66</v>
      </c>
      <c r="O2" s="57" t="s">
        <v>55</v>
      </c>
    </row>
    <row r="3" spans="1:18" ht="15.75" thickBot="1" x14ac:dyDescent="0.3">
      <c r="A3" s="2"/>
      <c r="B3" t="s">
        <v>68</v>
      </c>
      <c r="M3" s="144" t="s">
        <v>57</v>
      </c>
      <c r="N3" s="73" t="s">
        <v>60</v>
      </c>
      <c r="O3" s="57" t="s">
        <v>55</v>
      </c>
      <c r="R3" s="61"/>
    </row>
    <row r="4" spans="1:18" x14ac:dyDescent="0.25">
      <c r="A4" s="2"/>
      <c r="B4" s="59" t="s">
        <v>48</v>
      </c>
      <c r="D4" s="58" t="s">
        <v>49</v>
      </c>
      <c r="M4" s="78" t="s">
        <v>73</v>
      </c>
      <c r="O4" s="57" t="s">
        <v>72</v>
      </c>
      <c r="R4" s="61"/>
    </row>
    <row r="5" spans="1:18" x14ac:dyDescent="0.25">
      <c r="A5" s="2"/>
      <c r="B5" s="2"/>
      <c r="M5" s="79"/>
      <c r="O5" s="57"/>
      <c r="R5" s="61"/>
    </row>
    <row r="6" spans="1:18" x14ac:dyDescent="0.25">
      <c r="A6" s="2"/>
      <c r="B6" s="7" t="s">
        <v>22</v>
      </c>
      <c r="K6" s="11"/>
      <c r="L6" s="11"/>
    </row>
    <row r="7" spans="1:18" ht="15.75" thickBot="1" x14ac:dyDescent="0.3">
      <c r="A7" s="2"/>
      <c r="B7" t="s">
        <v>21</v>
      </c>
    </row>
    <row r="8" spans="1:18" ht="15.75" thickBot="1" x14ac:dyDescent="0.3">
      <c r="A8" s="2"/>
      <c r="B8" s="22"/>
      <c r="C8" s="90" t="s">
        <v>20</v>
      </c>
      <c r="D8" s="113">
        <v>0</v>
      </c>
      <c r="E8" s="64">
        <v>1</v>
      </c>
      <c r="F8" s="64">
        <v>2</v>
      </c>
      <c r="G8" s="64">
        <v>3</v>
      </c>
      <c r="H8" s="64">
        <v>4</v>
      </c>
      <c r="I8" s="65">
        <v>5</v>
      </c>
      <c r="J8" s="37"/>
    </row>
    <row r="9" spans="1:18" x14ac:dyDescent="0.25">
      <c r="A9" s="2"/>
      <c r="B9" s="148" t="s">
        <v>65</v>
      </c>
      <c r="C9" s="114">
        <v>12</v>
      </c>
      <c r="D9" s="115">
        <v>12.59</v>
      </c>
      <c r="E9" s="115">
        <v>12.61</v>
      </c>
      <c r="F9" s="115">
        <v>12.64</v>
      </c>
      <c r="G9" s="115">
        <v>12.67</v>
      </c>
      <c r="H9" s="115">
        <v>12.69</v>
      </c>
      <c r="I9" s="116">
        <v>12.7</v>
      </c>
      <c r="J9" s="37"/>
    </row>
    <row r="10" spans="1:18" ht="15.75" thickBot="1" x14ac:dyDescent="0.3">
      <c r="A10" s="2"/>
      <c r="B10" s="149" t="s">
        <v>57</v>
      </c>
      <c r="C10" s="139">
        <v>12</v>
      </c>
      <c r="D10" s="140">
        <v>12.35</v>
      </c>
      <c r="E10" s="140">
        <v>12.39</v>
      </c>
      <c r="F10" s="137">
        <v>12.41</v>
      </c>
      <c r="G10" s="140">
        <v>12.42</v>
      </c>
      <c r="H10" s="140">
        <v>12.44</v>
      </c>
      <c r="I10" s="138">
        <v>12.45</v>
      </c>
      <c r="J10" s="37"/>
    </row>
    <row r="11" spans="1:18" ht="15.75" thickBot="1" x14ac:dyDescent="0.3">
      <c r="B11" t="s">
        <v>53</v>
      </c>
    </row>
    <row r="12" spans="1:18" ht="15.75" thickBot="1" x14ac:dyDescent="0.3">
      <c r="B12" s="1"/>
      <c r="C12" s="68">
        <v>1</v>
      </c>
      <c r="D12" s="86">
        <v>2</v>
      </c>
      <c r="E12" s="64">
        <v>3</v>
      </c>
      <c r="F12" s="64">
        <v>4</v>
      </c>
      <c r="G12" s="65">
        <v>5</v>
      </c>
      <c r="H12" s="37"/>
      <c r="I12" s="37"/>
      <c r="K12" s="8"/>
      <c r="L12" s="8"/>
    </row>
    <row r="13" spans="1:18" x14ac:dyDescent="0.25">
      <c r="B13" s="148" t="s">
        <v>65</v>
      </c>
      <c r="C13" s="87">
        <f t="shared" ref="C13:G14" si="0">+E9-D9</f>
        <v>1.9999999999999574E-2</v>
      </c>
      <c r="D13" s="88">
        <f t="shared" si="0"/>
        <v>3.0000000000001137E-2</v>
      </c>
      <c r="E13" s="88">
        <f t="shared" si="0"/>
        <v>2.9999999999999361E-2</v>
      </c>
      <c r="F13" s="88">
        <f t="shared" si="0"/>
        <v>1.9999999999999574E-2</v>
      </c>
      <c r="G13" s="89">
        <f t="shared" si="0"/>
        <v>9.9999999999997868E-3</v>
      </c>
      <c r="H13" s="82"/>
      <c r="I13" s="82"/>
    </row>
    <row r="14" spans="1:18" ht="15.75" thickBot="1" x14ac:dyDescent="0.3">
      <c r="B14" s="149" t="s">
        <v>57</v>
      </c>
      <c r="C14" s="136">
        <f t="shared" si="0"/>
        <v>4.0000000000000924E-2</v>
      </c>
      <c r="D14" s="137">
        <f t="shared" si="0"/>
        <v>1.9999999999999574E-2</v>
      </c>
      <c r="E14" s="137">
        <f t="shared" si="0"/>
        <v>9.9999999999997868E-3</v>
      </c>
      <c r="F14" s="137">
        <f t="shared" si="0"/>
        <v>1.9999999999999574E-2</v>
      </c>
      <c r="G14" s="138">
        <f t="shared" si="0"/>
        <v>9.9999999999997868E-3</v>
      </c>
      <c r="H14" s="82"/>
      <c r="I14" s="83"/>
    </row>
    <row r="15" spans="1:18" x14ac:dyDescent="0.25">
      <c r="B15" s="78"/>
      <c r="C15" s="8"/>
      <c r="D15" s="8"/>
      <c r="E15" s="8"/>
      <c r="F15" s="8"/>
      <c r="G15" s="8"/>
    </row>
    <row r="16" spans="1:18" x14ac:dyDescent="0.25">
      <c r="B16" s="35"/>
      <c r="C16" s="8"/>
      <c r="D16" s="8"/>
      <c r="E16" s="8"/>
      <c r="F16" s="8"/>
      <c r="G16" s="8"/>
    </row>
    <row r="28" spans="2:2" x14ac:dyDescent="0.25">
      <c r="B28" s="2"/>
    </row>
    <row r="29" spans="2:2" x14ac:dyDescent="0.25">
      <c r="B29" s="2"/>
    </row>
    <row r="30" spans="2:2" x14ac:dyDescent="0.25">
      <c r="B30" s="2"/>
    </row>
    <row r="33" spans="2:19" ht="15.75" thickBot="1" x14ac:dyDescent="0.3">
      <c r="B33" t="s">
        <v>0</v>
      </c>
      <c r="S33" s="13"/>
    </row>
    <row r="34" spans="2:19" ht="15.75" thickBot="1" x14ac:dyDescent="0.3">
      <c r="B34" s="74"/>
      <c r="C34" s="5" t="s">
        <v>1</v>
      </c>
      <c r="D34" s="38" t="s">
        <v>2</v>
      </c>
      <c r="E34" s="43" t="s">
        <v>24</v>
      </c>
      <c r="F34" s="9" t="s">
        <v>25</v>
      </c>
      <c r="R34" s="2"/>
      <c r="S34" s="13"/>
    </row>
    <row r="35" spans="2:19" x14ac:dyDescent="0.25">
      <c r="B35" s="148" t="s">
        <v>65</v>
      </c>
      <c r="C35" s="110">
        <v>108</v>
      </c>
      <c r="D35" s="70">
        <v>115.5</v>
      </c>
      <c r="E35" s="75">
        <f>AVERAGE(C35:D35)</f>
        <v>111.75</v>
      </c>
      <c r="F35" s="10">
        <f>+E35*9.81/(1000000*0.004*0.004)</f>
        <v>68.51671875000001</v>
      </c>
      <c r="R35" s="14"/>
      <c r="S35" s="15"/>
    </row>
    <row r="36" spans="2:19" x14ac:dyDescent="0.25">
      <c r="B36" s="153" t="s">
        <v>71</v>
      </c>
      <c r="C36" s="152">
        <v>102.6</v>
      </c>
      <c r="D36" s="150">
        <v>131</v>
      </c>
      <c r="E36" s="151">
        <f t="shared" ref="E36" si="1">AVERAGE(C36:D36)</f>
        <v>116.8</v>
      </c>
      <c r="F36" s="10">
        <f t="shared" ref="F36" si="2">+E36*9.81/(1000000*0.004*0.004)</f>
        <v>71.613</v>
      </c>
      <c r="G36" s="39"/>
      <c r="R36" s="2"/>
      <c r="S36" s="15"/>
    </row>
    <row r="37" spans="2:19" ht="15.75" thickBot="1" x14ac:dyDescent="0.3">
      <c r="B37" s="149" t="s">
        <v>57</v>
      </c>
      <c r="C37" s="135">
        <v>170.6</v>
      </c>
      <c r="D37" s="133">
        <v>159.5</v>
      </c>
      <c r="E37" s="134">
        <f t="shared" ref="E37" si="3">AVERAGE(C37:D37)</f>
        <v>165.05</v>
      </c>
      <c r="F37" s="10">
        <f t="shared" ref="F37" si="4">+E37*9.81/(1000000*0.004*0.004)</f>
        <v>101.19628125000001</v>
      </c>
    </row>
    <row r="38" spans="2:19" x14ac:dyDescent="0.25">
      <c r="B38" t="s">
        <v>18</v>
      </c>
      <c r="C38" s="8"/>
      <c r="D38" s="8"/>
      <c r="E38" s="13"/>
      <c r="F38" s="10"/>
    </row>
    <row r="41" spans="2:19" x14ac:dyDescent="0.25">
      <c r="B41" s="4"/>
      <c r="M41" s="18"/>
    </row>
    <row r="42" spans="2:19" x14ac:dyDescent="0.25">
      <c r="B42" s="4"/>
      <c r="M42" s="18"/>
    </row>
    <row r="43" spans="2:19" x14ac:dyDescent="0.25">
      <c r="B43" s="4"/>
      <c r="M43" s="18"/>
    </row>
    <row r="44" spans="2:19" ht="15.75" thickBot="1" x14ac:dyDescent="0.3">
      <c r="B44" t="s">
        <v>4</v>
      </c>
      <c r="M44" s="18"/>
    </row>
    <row r="45" spans="2:19" ht="15.75" thickBot="1" x14ac:dyDescent="0.3">
      <c r="B45" s="74"/>
      <c r="C45" s="5" t="s">
        <v>1</v>
      </c>
      <c r="D45" s="38" t="s">
        <v>2</v>
      </c>
      <c r="E45" s="43" t="s">
        <v>3</v>
      </c>
      <c r="F45" s="9" t="s">
        <v>25</v>
      </c>
      <c r="M45" s="18"/>
    </row>
    <row r="46" spans="2:19" x14ac:dyDescent="0.25">
      <c r="B46" s="154" t="s">
        <v>65</v>
      </c>
      <c r="C46" s="69">
        <v>46.3</v>
      </c>
      <c r="D46" s="70">
        <v>46.7</v>
      </c>
      <c r="E46" s="75">
        <f>AVERAGE(C46:D46)</f>
        <v>46.5</v>
      </c>
      <c r="F46" s="10">
        <f>+E46*9.81/(1000000*0.004*0.004)</f>
        <v>28.510312500000001</v>
      </c>
      <c r="G46" s="39"/>
      <c r="M46" s="18"/>
    </row>
    <row r="47" spans="2:19" x14ac:dyDescent="0.25">
      <c r="B47" s="155" t="s">
        <v>71</v>
      </c>
      <c r="C47" s="157">
        <v>50.4</v>
      </c>
      <c r="D47" s="150">
        <v>51.8</v>
      </c>
      <c r="E47" s="151">
        <f>AVERAGE(C47:D47)</f>
        <v>51.099999999999994</v>
      </c>
      <c r="F47" s="10">
        <f>+E47*9.81/(1000000*0.004*0.004)</f>
        <v>31.3306875</v>
      </c>
      <c r="M47" s="18"/>
    </row>
    <row r="48" spans="2:19" ht="15.75" thickBot="1" x14ac:dyDescent="0.3">
      <c r="B48" s="156" t="s">
        <v>57</v>
      </c>
      <c r="C48" s="132">
        <v>34.799999999999997</v>
      </c>
      <c r="D48" s="133">
        <v>36.4</v>
      </c>
      <c r="E48" s="134">
        <f>AVERAGE(C48:D48)</f>
        <v>35.599999999999994</v>
      </c>
      <c r="F48" s="10">
        <f>+E48*9.81/(1000000*0.004*0.004)</f>
        <v>21.827249999999999</v>
      </c>
      <c r="M48" s="18"/>
    </row>
    <row r="49" spans="2:13" x14ac:dyDescent="0.25">
      <c r="B49" t="s">
        <v>19</v>
      </c>
      <c r="M49" s="18"/>
    </row>
    <row r="50" spans="2:13" x14ac:dyDescent="0.25">
      <c r="B50" s="147"/>
      <c r="C50" s="93"/>
      <c r="D50" s="93"/>
      <c r="E50" s="94"/>
      <c r="F50" s="91"/>
      <c r="M50" s="18"/>
    </row>
    <row r="51" spans="2:13" x14ac:dyDescent="0.25">
      <c r="B51" s="147"/>
      <c r="C51" s="95"/>
      <c r="D51" s="95"/>
      <c r="E51" s="96"/>
      <c r="F51" s="92"/>
      <c r="M51" s="18"/>
    </row>
    <row r="52" spans="2:13" x14ac:dyDescent="0.25">
      <c r="B52" s="97"/>
      <c r="C52" s="95"/>
      <c r="D52" s="95"/>
      <c r="E52" s="96"/>
      <c r="F52" s="92"/>
      <c r="M52" s="18"/>
    </row>
    <row r="53" spans="2:13" x14ac:dyDescent="0.25">
      <c r="B53" s="58"/>
      <c r="C53" s="95"/>
      <c r="D53" s="95"/>
      <c r="E53" s="96"/>
      <c r="F53" s="92"/>
      <c r="M53" s="18"/>
    </row>
    <row r="54" spans="2:13" x14ac:dyDescent="0.25">
      <c r="M54" s="18"/>
    </row>
    <row r="55" spans="2:13" x14ac:dyDescent="0.25">
      <c r="M55" s="18"/>
    </row>
    <row r="56" spans="2:13" x14ac:dyDescent="0.25">
      <c r="M56" s="18"/>
    </row>
    <row r="57" spans="2:13" x14ac:dyDescent="0.25">
      <c r="M57" s="18"/>
    </row>
    <row r="58" spans="2:13" x14ac:dyDescent="0.25">
      <c r="M58" s="18"/>
    </row>
    <row r="59" spans="2:13" x14ac:dyDescent="0.25">
      <c r="M59" s="18"/>
    </row>
    <row r="60" spans="2:13" x14ac:dyDescent="0.25">
      <c r="B60" s="2"/>
      <c r="M60" s="18"/>
    </row>
    <row r="61" spans="2:13" x14ac:dyDescent="0.25">
      <c r="B61" s="2"/>
      <c r="M61" s="18"/>
    </row>
    <row r="62" spans="2:13" x14ac:dyDescent="0.25">
      <c r="B62" t="s">
        <v>6</v>
      </c>
      <c r="M62" s="18"/>
    </row>
    <row r="63" spans="2:13" ht="15.75" thickBot="1" x14ac:dyDescent="0.3">
      <c r="B63" s="76" t="s">
        <v>50</v>
      </c>
      <c r="M63" s="18"/>
    </row>
    <row r="64" spans="2:13" ht="15.75" thickBot="1" x14ac:dyDescent="0.3">
      <c r="B64" s="1"/>
      <c r="C64" s="6" t="s">
        <v>7</v>
      </c>
      <c r="D64" s="9" t="s">
        <v>25</v>
      </c>
      <c r="M64" s="18"/>
    </row>
    <row r="65" spans="1:13" x14ac:dyDescent="0.25">
      <c r="B65" s="148" t="s">
        <v>65</v>
      </c>
      <c r="C65" s="71">
        <v>208.4</v>
      </c>
      <c r="D65" s="10">
        <f>+C65*9.81/(1000000*2*0.005*0.005*PI()/4)</f>
        <v>52.060320364294917</v>
      </c>
      <c r="E65" s="39"/>
      <c r="M65" s="18"/>
    </row>
    <row r="66" spans="1:13" ht="15.75" thickBot="1" x14ac:dyDescent="0.3">
      <c r="A66" t="s">
        <v>61</v>
      </c>
      <c r="B66" s="149" t="s">
        <v>57</v>
      </c>
      <c r="C66" s="123">
        <v>296</v>
      </c>
      <c r="D66" s="10">
        <f>+C66*9.81/(1000000*2*0.005*0.005*PI()/4)</f>
        <v>73.94364120840352</v>
      </c>
      <c r="M66" s="18"/>
    </row>
    <row r="67" spans="1:13" x14ac:dyDescent="0.25">
      <c r="B67" s="18" t="s">
        <v>59</v>
      </c>
      <c r="C67" s="15"/>
      <c r="D67" s="10"/>
      <c r="M67" s="18"/>
    </row>
    <row r="68" spans="1:13" x14ac:dyDescent="0.25">
      <c r="B68" s="124"/>
      <c r="C68" s="15"/>
      <c r="D68" s="10"/>
      <c r="M68" s="18"/>
    </row>
    <row r="69" spans="1:13" x14ac:dyDescent="0.25">
      <c r="B69" s="2" t="s">
        <v>8</v>
      </c>
      <c r="C69" s="13"/>
      <c r="D69" s="10"/>
      <c r="M69" s="18"/>
    </row>
    <row r="70" spans="1:13" x14ac:dyDescent="0.25">
      <c r="B70" s="124"/>
      <c r="M70" s="18"/>
    </row>
    <row r="71" spans="1:13" x14ac:dyDescent="0.25">
      <c r="B71" s="2"/>
      <c r="M71" s="18"/>
    </row>
    <row r="72" spans="1:13" x14ac:dyDescent="0.25">
      <c r="B72" s="2"/>
      <c r="M72" s="18"/>
    </row>
    <row r="73" spans="1:13" x14ac:dyDescent="0.25">
      <c r="B73" s="2"/>
      <c r="M73" s="18"/>
    </row>
    <row r="74" spans="1:13" x14ac:dyDescent="0.25">
      <c r="B74" s="2"/>
      <c r="M74" s="18"/>
    </row>
    <row r="75" spans="1:13" ht="15.75" thickBot="1" x14ac:dyDescent="0.3">
      <c r="B75" s="76" t="s">
        <v>51</v>
      </c>
      <c r="M75" s="18"/>
    </row>
    <row r="76" spans="1:13" ht="15.75" thickBot="1" x14ac:dyDescent="0.3">
      <c r="B76" s="1"/>
      <c r="C76" s="6" t="s">
        <v>7</v>
      </c>
      <c r="D76" s="9" t="s">
        <v>25</v>
      </c>
      <c r="M76" s="18"/>
    </row>
    <row r="77" spans="1:13" x14ac:dyDescent="0.25">
      <c r="B77" s="148" t="s">
        <v>65</v>
      </c>
      <c r="C77" s="71">
        <v>75.5</v>
      </c>
      <c r="D77" s="10">
        <f>+C77*9.81/(1000000*2*0.005*0.005*PI()/4)</f>
        <v>18.860624700116439</v>
      </c>
      <c r="M77" s="18"/>
    </row>
    <row r="78" spans="1:13" ht="15.75" thickBot="1" x14ac:dyDescent="0.3">
      <c r="B78" s="149" t="s">
        <v>57</v>
      </c>
      <c r="C78" s="123">
        <v>82.5</v>
      </c>
      <c r="D78" s="10">
        <f>+C78*9.81/(1000000*2*0.005*0.005*PI()/4)</f>
        <v>20.609291890855712</v>
      </c>
      <c r="M78" s="18"/>
    </row>
    <row r="79" spans="1:13" x14ac:dyDescent="0.25">
      <c r="B79" s="78"/>
      <c r="C79" s="15"/>
      <c r="D79" s="10"/>
      <c r="M79" s="18"/>
    </row>
    <row r="80" spans="1:13" x14ac:dyDescent="0.25">
      <c r="B80" s="2" t="s">
        <v>8</v>
      </c>
      <c r="C80" s="15"/>
      <c r="D80" s="10"/>
      <c r="M80" s="18"/>
    </row>
    <row r="81" spans="2:13" x14ac:dyDescent="0.25">
      <c r="C81" s="13"/>
      <c r="D81" s="10"/>
      <c r="M81" s="18"/>
    </row>
    <row r="82" spans="2:13" x14ac:dyDescent="0.25">
      <c r="B82" s="2"/>
      <c r="M82" s="18"/>
    </row>
    <row r="83" spans="2:13" x14ac:dyDescent="0.25">
      <c r="B83" s="2"/>
      <c r="M83" s="18"/>
    </row>
    <row r="84" spans="2:13" x14ac:dyDescent="0.25">
      <c r="B84" s="2"/>
      <c r="M84" s="18"/>
    </row>
    <row r="85" spans="2:13" x14ac:dyDescent="0.25">
      <c r="B85" s="2"/>
      <c r="M85" s="18"/>
    </row>
    <row r="86" spans="2:13" x14ac:dyDescent="0.25">
      <c r="B86" s="2"/>
      <c r="M86" s="18"/>
    </row>
    <row r="87" spans="2:13" x14ac:dyDescent="0.25">
      <c r="B87" s="2"/>
      <c r="M87" s="18"/>
    </row>
    <row r="88" spans="2:13" x14ac:dyDescent="0.25">
      <c r="B88" s="2"/>
      <c r="M88" s="18"/>
    </row>
    <row r="89" spans="2:13" x14ac:dyDescent="0.25">
      <c r="B89" s="2"/>
      <c r="M89" s="18"/>
    </row>
    <row r="90" spans="2:13" x14ac:dyDescent="0.25">
      <c r="B90" s="2"/>
      <c r="M90" s="18"/>
    </row>
    <row r="91" spans="2:13" x14ac:dyDescent="0.25">
      <c r="B91" s="2"/>
      <c r="M91" s="18"/>
    </row>
    <row r="92" spans="2:13" x14ac:dyDescent="0.25">
      <c r="B92" s="2"/>
      <c r="M92" s="18"/>
    </row>
    <row r="93" spans="2:13" x14ac:dyDescent="0.25">
      <c r="B93" s="2"/>
      <c r="M93" s="18"/>
    </row>
    <row r="94" spans="2:13" x14ac:dyDescent="0.25">
      <c r="B94" s="4"/>
      <c r="M94" s="18"/>
    </row>
    <row r="95" spans="2:13" x14ac:dyDescent="0.25">
      <c r="B95" s="4"/>
      <c r="M95" s="18"/>
    </row>
    <row r="96" spans="2:13" ht="15.75" thickBot="1" x14ac:dyDescent="0.3">
      <c r="B96" t="s">
        <v>44</v>
      </c>
      <c r="M96" s="18"/>
    </row>
    <row r="97" spans="2:13" ht="15.75" thickBot="1" x14ac:dyDescent="0.3">
      <c r="B97" s="22"/>
      <c r="C97" s="19" t="s">
        <v>27</v>
      </c>
      <c r="D97" s="20" t="s">
        <v>28</v>
      </c>
      <c r="E97" s="20" t="s">
        <v>29</v>
      </c>
      <c r="F97" s="21" t="s">
        <v>30</v>
      </c>
      <c r="M97" s="18"/>
    </row>
    <row r="98" spans="2:13" x14ac:dyDescent="0.25">
      <c r="B98" s="154" t="s">
        <v>65</v>
      </c>
      <c r="C98" s="40">
        <f>+testing!D127</f>
        <v>0.14000000000000001</v>
      </c>
      <c r="D98" s="41">
        <f>+testing!G127</f>
        <v>0.25</v>
      </c>
      <c r="E98" s="41">
        <f>+testing!J127</f>
        <v>0.46</v>
      </c>
      <c r="F98" s="42">
        <f>+testing!M127</f>
        <v>0.87</v>
      </c>
      <c r="M98" s="18"/>
    </row>
    <row r="99" spans="2:13" x14ac:dyDescent="0.25">
      <c r="B99" s="155" t="s">
        <v>71</v>
      </c>
      <c r="C99" s="159">
        <f>+testing!D128</f>
        <v>0.19</v>
      </c>
      <c r="D99" s="158">
        <f>+testing!G128</f>
        <v>0.31</v>
      </c>
      <c r="E99" s="158">
        <f>+testing!J128</f>
        <v>0.54</v>
      </c>
      <c r="F99" s="160">
        <f>+testing!M128</f>
        <v>0.95</v>
      </c>
      <c r="M99" s="18"/>
    </row>
    <row r="100" spans="2:13" ht="15.75" thickBot="1" x14ac:dyDescent="0.3">
      <c r="B100" s="156" t="s">
        <v>57</v>
      </c>
      <c r="C100" s="141">
        <f>+testing!D129</f>
        <v>0.09</v>
      </c>
      <c r="D100" s="142">
        <f>+testing!G129</f>
        <v>0.16</v>
      </c>
      <c r="E100" s="142">
        <f>+testing!J129</f>
        <v>0.28999999999999998</v>
      </c>
      <c r="F100" s="143">
        <f>+testing!M129</f>
        <v>0.54</v>
      </c>
      <c r="M100" s="18"/>
    </row>
    <row r="101" spans="2:13" x14ac:dyDescent="0.25">
      <c r="B101" t="s">
        <v>5</v>
      </c>
      <c r="C101" s="13"/>
      <c r="D101" s="8"/>
      <c r="E101" s="37"/>
      <c r="F101" s="37"/>
      <c r="M101" s="18"/>
    </row>
    <row r="102" spans="2:13" x14ac:dyDescent="0.25">
      <c r="B102" s="35" t="s">
        <v>45</v>
      </c>
      <c r="M102" s="18"/>
    </row>
    <row r="103" spans="2:13" x14ac:dyDescent="0.25">
      <c r="B103" s="18" t="s">
        <v>47</v>
      </c>
      <c r="M103" s="18"/>
    </row>
    <row r="104" spans="2:13" x14ac:dyDescent="0.25">
      <c r="B104" s="35"/>
      <c r="M104" s="18"/>
    </row>
    <row r="105" spans="2:13" x14ac:dyDescent="0.25">
      <c r="B105" s="35"/>
      <c r="M105" s="18"/>
    </row>
    <row r="106" spans="2:13" x14ac:dyDescent="0.25">
      <c r="B106" s="35"/>
      <c r="M106" s="18"/>
    </row>
    <row r="107" spans="2:13" x14ac:dyDescent="0.25">
      <c r="B107" s="35"/>
      <c r="M107" s="18"/>
    </row>
    <row r="108" spans="2:13" x14ac:dyDescent="0.25">
      <c r="B108" s="35"/>
      <c r="M108" s="18"/>
    </row>
    <row r="109" spans="2:13" x14ac:dyDescent="0.25">
      <c r="B109" s="35"/>
      <c r="M109" s="18"/>
    </row>
    <row r="110" spans="2:13" x14ac:dyDescent="0.25">
      <c r="B110" s="35"/>
      <c r="M110" s="18"/>
    </row>
    <row r="111" spans="2:13" x14ac:dyDescent="0.25">
      <c r="B111" s="35"/>
      <c r="M111" s="18"/>
    </row>
    <row r="112" spans="2:13" x14ac:dyDescent="0.25">
      <c r="B112" s="35"/>
      <c r="M112" s="18"/>
    </row>
    <row r="113" spans="2:14" x14ac:dyDescent="0.25">
      <c r="B113" s="35"/>
      <c r="M113" s="18"/>
    </row>
    <row r="114" spans="2:14" x14ac:dyDescent="0.25">
      <c r="B114" s="35"/>
      <c r="M114" s="18"/>
    </row>
    <row r="115" spans="2:14" x14ac:dyDescent="0.25">
      <c r="B115" s="35"/>
      <c r="M115" s="18"/>
    </row>
    <row r="116" spans="2:14" x14ac:dyDescent="0.25">
      <c r="B116" s="35"/>
      <c r="M116" s="18"/>
    </row>
    <row r="117" spans="2:14" x14ac:dyDescent="0.25">
      <c r="B117" s="35"/>
      <c r="M117" s="18"/>
    </row>
    <row r="118" spans="2:14" x14ac:dyDescent="0.25">
      <c r="B118" s="35"/>
      <c r="M118" s="18"/>
    </row>
    <row r="119" spans="2:14" x14ac:dyDescent="0.25">
      <c r="B119" s="35"/>
      <c r="M119" s="18"/>
    </row>
    <row r="120" spans="2:14" x14ac:dyDescent="0.25">
      <c r="B120" s="35"/>
      <c r="M120" s="18"/>
    </row>
    <row r="121" spans="2:14" x14ac:dyDescent="0.25">
      <c r="B121" s="35"/>
      <c r="M121" s="18"/>
    </row>
    <row r="122" spans="2:14" x14ac:dyDescent="0.25">
      <c r="B122" s="35"/>
      <c r="M122" s="18"/>
    </row>
    <row r="123" spans="2:14" x14ac:dyDescent="0.25">
      <c r="B123" s="35"/>
      <c r="M123" s="18"/>
    </row>
    <row r="124" spans="2:14" x14ac:dyDescent="0.25">
      <c r="B124" s="35"/>
      <c r="M124" s="18"/>
    </row>
    <row r="125" spans="2:14" ht="15.75" thickBot="1" x14ac:dyDescent="0.3">
      <c r="B125" t="s">
        <v>43</v>
      </c>
    </row>
    <row r="126" spans="2:14" ht="15.75" thickBot="1" x14ac:dyDescent="0.3">
      <c r="B126" s="22"/>
      <c r="C126" s="23" t="s">
        <v>32</v>
      </c>
      <c r="D126" s="24" t="s">
        <v>31</v>
      </c>
      <c r="E126" s="25" t="s">
        <v>34</v>
      </c>
      <c r="F126" s="26" t="s">
        <v>33</v>
      </c>
      <c r="G126" s="27" t="s">
        <v>35</v>
      </c>
      <c r="H126" s="28" t="s">
        <v>36</v>
      </c>
      <c r="I126" s="29" t="s">
        <v>37</v>
      </c>
      <c r="J126" s="30" t="s">
        <v>38</v>
      </c>
      <c r="K126" s="31" t="s">
        <v>39</v>
      </c>
      <c r="L126" s="32" t="s">
        <v>40</v>
      </c>
      <c r="M126" s="33" t="s">
        <v>41</v>
      </c>
      <c r="N126" s="34" t="s">
        <v>42</v>
      </c>
    </row>
    <row r="127" spans="2:14" ht="15.75" thickBot="1" x14ac:dyDescent="0.3">
      <c r="B127" s="148" t="s">
        <v>65</v>
      </c>
      <c r="C127" s="44">
        <v>0.14000000000000001</v>
      </c>
      <c r="D127" s="45">
        <v>0.14000000000000001</v>
      </c>
      <c r="E127" s="66">
        <v>0.14000000000000001</v>
      </c>
      <c r="F127" s="46">
        <v>0.25</v>
      </c>
      <c r="G127" s="47">
        <v>0.25</v>
      </c>
      <c r="H127" s="48">
        <v>0.25</v>
      </c>
      <c r="I127" s="49">
        <v>0.46</v>
      </c>
      <c r="J127" s="50">
        <v>0.46</v>
      </c>
      <c r="K127" s="51">
        <v>0.46</v>
      </c>
      <c r="L127" s="67">
        <v>0.86</v>
      </c>
      <c r="M127" s="52">
        <v>0.87</v>
      </c>
      <c r="N127" s="53">
        <v>0.87</v>
      </c>
    </row>
    <row r="128" spans="2:14" x14ac:dyDescent="0.25">
      <c r="B128" s="148" t="s">
        <v>70</v>
      </c>
      <c r="C128" s="98">
        <v>0.18</v>
      </c>
      <c r="D128" s="99">
        <v>0.19</v>
      </c>
      <c r="E128" s="100">
        <v>0.19</v>
      </c>
      <c r="F128" s="101">
        <v>0.31</v>
      </c>
      <c r="G128" s="102">
        <v>0.31</v>
      </c>
      <c r="H128" s="103">
        <v>0.31</v>
      </c>
      <c r="I128" s="104">
        <v>0.53</v>
      </c>
      <c r="J128" s="105">
        <v>0.54</v>
      </c>
      <c r="K128" s="106">
        <v>0.55000000000000004</v>
      </c>
      <c r="L128" s="107">
        <v>0.93</v>
      </c>
      <c r="M128" s="108">
        <v>0.95</v>
      </c>
      <c r="N128" s="109">
        <v>0.95</v>
      </c>
    </row>
    <row r="129" spans="2:14" ht="15.75" thickBot="1" x14ac:dyDescent="0.3">
      <c r="B129" s="149" t="s">
        <v>57</v>
      </c>
      <c r="C129" s="98">
        <v>0.09</v>
      </c>
      <c r="D129" s="99">
        <v>0.09</v>
      </c>
      <c r="E129" s="100">
        <v>0.09</v>
      </c>
      <c r="F129" s="101">
        <v>0.16</v>
      </c>
      <c r="G129" s="102">
        <v>0.16</v>
      </c>
      <c r="H129" s="103">
        <v>0.16</v>
      </c>
      <c r="I129" s="104">
        <v>0.28999999999999998</v>
      </c>
      <c r="J129" s="105">
        <v>0.28999999999999998</v>
      </c>
      <c r="K129" s="106">
        <v>0.28999999999999998</v>
      </c>
      <c r="L129" s="107">
        <v>0.53</v>
      </c>
      <c r="M129" s="108">
        <v>0.54</v>
      </c>
      <c r="N129" s="109">
        <v>0.54</v>
      </c>
    </row>
    <row r="130" spans="2:14" x14ac:dyDescent="0.25">
      <c r="B130" s="35"/>
      <c r="M130" s="18"/>
    </row>
    <row r="131" spans="2:14" x14ac:dyDescent="0.25">
      <c r="B131" s="35"/>
      <c r="M131" s="18"/>
    </row>
    <row r="132" spans="2:14" x14ac:dyDescent="0.25">
      <c r="B132" s="35"/>
      <c r="M132" s="18"/>
    </row>
    <row r="133" spans="2:14" x14ac:dyDescent="0.25">
      <c r="B133" s="35"/>
      <c r="M133" s="18"/>
    </row>
    <row r="134" spans="2:14" x14ac:dyDescent="0.25">
      <c r="B134" s="35"/>
      <c r="M134" s="18"/>
    </row>
    <row r="135" spans="2:14" x14ac:dyDescent="0.25">
      <c r="B135" s="35"/>
      <c r="M135" s="18"/>
    </row>
    <row r="136" spans="2:14" x14ac:dyDescent="0.25">
      <c r="B136" s="35"/>
      <c r="M136" s="18"/>
    </row>
    <row r="137" spans="2:14" x14ac:dyDescent="0.25">
      <c r="B137" s="35"/>
      <c r="M137" s="18"/>
    </row>
    <row r="138" spans="2:14" x14ac:dyDescent="0.25">
      <c r="B138" s="35"/>
      <c r="M138" s="18"/>
    </row>
    <row r="139" spans="2:14" x14ac:dyDescent="0.25">
      <c r="B139" s="35"/>
      <c r="M139" s="18"/>
    </row>
    <row r="140" spans="2:14" x14ac:dyDescent="0.25">
      <c r="B140" s="35"/>
      <c r="M140" s="18"/>
    </row>
    <row r="141" spans="2:14" x14ac:dyDescent="0.25">
      <c r="B141" s="35"/>
      <c r="M141" s="18"/>
    </row>
    <row r="142" spans="2:14" x14ac:dyDescent="0.25">
      <c r="B142" s="35"/>
      <c r="M142" s="18"/>
    </row>
    <row r="143" spans="2:14" x14ac:dyDescent="0.25">
      <c r="B143" s="35"/>
      <c r="M143" s="18"/>
    </row>
    <row r="144" spans="2:14" x14ac:dyDescent="0.25">
      <c r="B144" s="35"/>
      <c r="M144" s="18"/>
    </row>
    <row r="145" spans="2:13" x14ac:dyDescent="0.25">
      <c r="B145" s="35"/>
      <c r="M145" s="18"/>
    </row>
    <row r="146" spans="2:13" x14ac:dyDescent="0.25">
      <c r="B146" s="35"/>
      <c r="M146" s="18"/>
    </row>
    <row r="147" spans="2:13" x14ac:dyDescent="0.25">
      <c r="B147" s="35"/>
      <c r="M147" s="18"/>
    </row>
    <row r="148" spans="2:13" x14ac:dyDescent="0.25">
      <c r="B148" s="35"/>
      <c r="M148" s="18"/>
    </row>
    <row r="149" spans="2:13" x14ac:dyDescent="0.25">
      <c r="B149" s="35"/>
      <c r="M149" s="18"/>
    </row>
    <row r="150" spans="2:13" x14ac:dyDescent="0.25">
      <c r="B150" s="35"/>
      <c r="M150" s="18"/>
    </row>
    <row r="151" spans="2:13" x14ac:dyDescent="0.25">
      <c r="B151" s="35"/>
      <c r="M151" s="18"/>
    </row>
    <row r="152" spans="2:13" x14ac:dyDescent="0.25">
      <c r="B152" s="35"/>
      <c r="M152" s="18"/>
    </row>
    <row r="153" spans="2:13" x14ac:dyDescent="0.25">
      <c r="B153" s="35"/>
      <c r="M153" s="18"/>
    </row>
    <row r="154" spans="2:13" x14ac:dyDescent="0.25">
      <c r="B154" s="35"/>
      <c r="M154" s="18"/>
    </row>
    <row r="155" spans="2:13" x14ac:dyDescent="0.25">
      <c r="B155" s="35"/>
      <c r="M155" s="18"/>
    </row>
    <row r="156" spans="2:13" x14ac:dyDescent="0.25">
      <c r="B156" s="35"/>
      <c r="M156" s="18"/>
    </row>
    <row r="157" spans="2:13" x14ac:dyDescent="0.25">
      <c r="B157" s="35"/>
      <c r="M157" s="18"/>
    </row>
    <row r="158" spans="2:13" x14ac:dyDescent="0.25">
      <c r="B158" s="35"/>
      <c r="M158" s="18"/>
    </row>
    <row r="159" spans="2:13" x14ac:dyDescent="0.25">
      <c r="B159" s="35"/>
      <c r="M159" s="18"/>
    </row>
    <row r="160" spans="2:13" x14ac:dyDescent="0.25">
      <c r="B160" s="35"/>
      <c r="M160" s="18"/>
    </row>
    <row r="161" spans="2:13" x14ac:dyDescent="0.25">
      <c r="B161" s="35"/>
      <c r="M161" s="18"/>
    </row>
    <row r="162" spans="2:13" x14ac:dyDescent="0.25">
      <c r="B162" s="35"/>
      <c r="M162" s="18"/>
    </row>
    <row r="163" spans="2:13" x14ac:dyDescent="0.25">
      <c r="B163" s="35"/>
      <c r="M163" s="18"/>
    </row>
    <row r="164" spans="2:13" x14ac:dyDescent="0.25">
      <c r="B164" s="35"/>
      <c r="M164" s="18"/>
    </row>
    <row r="165" spans="2:13" x14ac:dyDescent="0.25">
      <c r="B165" s="35"/>
      <c r="M165" s="18"/>
    </row>
    <row r="166" spans="2:13" x14ac:dyDescent="0.25">
      <c r="B166" s="35"/>
      <c r="M166" s="18"/>
    </row>
    <row r="167" spans="2:13" x14ac:dyDescent="0.25">
      <c r="B167" t="s">
        <v>14</v>
      </c>
      <c r="M167" s="18"/>
    </row>
    <row r="168" spans="2:13" ht="15.75" thickBot="1" x14ac:dyDescent="0.3">
      <c r="B168" s="76" t="s">
        <v>50</v>
      </c>
      <c r="M168" s="18"/>
    </row>
    <row r="169" spans="2:13" ht="15.75" thickBot="1" x14ac:dyDescent="0.3">
      <c r="B169" s="74"/>
      <c r="C169" s="54" t="s">
        <v>15</v>
      </c>
      <c r="D169" s="55" t="s">
        <v>16</v>
      </c>
      <c r="E169" s="84" t="s">
        <v>17</v>
      </c>
      <c r="M169" s="18"/>
    </row>
    <row r="170" spans="2:13" x14ac:dyDescent="0.25">
      <c r="B170" s="148" t="s">
        <v>65</v>
      </c>
      <c r="C170" s="81">
        <v>1.5</v>
      </c>
      <c r="D170" s="60">
        <v>1.5</v>
      </c>
      <c r="E170" s="85">
        <v>0.3</v>
      </c>
      <c r="M170" s="18"/>
    </row>
    <row r="171" spans="2:13" ht="15.75" thickBot="1" x14ac:dyDescent="0.3">
      <c r="B171" s="149" t="s">
        <v>57</v>
      </c>
      <c r="C171" s="121">
        <v>2.2999999999999998</v>
      </c>
      <c r="D171" s="117">
        <v>2.2999999999999998</v>
      </c>
      <c r="E171" s="122">
        <v>0.24</v>
      </c>
      <c r="M171" s="18"/>
    </row>
    <row r="172" spans="2:13" x14ac:dyDescent="0.25">
      <c r="B172" s="146" t="s">
        <v>62</v>
      </c>
      <c r="C172" s="13"/>
      <c r="D172" s="8"/>
      <c r="E172" s="118"/>
      <c r="M172" s="18"/>
    </row>
    <row r="173" spans="2:13" x14ac:dyDescent="0.25">
      <c r="B173" s="146" t="s">
        <v>63</v>
      </c>
      <c r="C173" s="13"/>
      <c r="D173" s="8"/>
      <c r="E173" s="8"/>
      <c r="M173" s="18"/>
    </row>
    <row r="174" spans="2:13" x14ac:dyDescent="0.25">
      <c r="B174" s="35"/>
      <c r="M174" s="18"/>
    </row>
    <row r="175" spans="2:13" x14ac:dyDescent="0.25">
      <c r="B175" s="35"/>
      <c r="M175" s="18"/>
    </row>
    <row r="176" spans="2:13" ht="15.75" thickBot="1" x14ac:dyDescent="0.3">
      <c r="B176" s="76" t="s">
        <v>52</v>
      </c>
      <c r="M176" s="18"/>
    </row>
    <row r="177" spans="2:13" ht="15.75" thickBot="1" x14ac:dyDescent="0.3">
      <c r="B177" s="74"/>
      <c r="C177" s="5" t="s">
        <v>15</v>
      </c>
      <c r="D177" s="80" t="s">
        <v>16</v>
      </c>
      <c r="E177" s="56" t="s">
        <v>17</v>
      </c>
      <c r="M177" s="18"/>
    </row>
    <row r="178" spans="2:13" x14ac:dyDescent="0.25">
      <c r="B178" s="148" t="s">
        <v>65</v>
      </c>
      <c r="C178" s="60" t="s">
        <v>69</v>
      </c>
      <c r="D178" s="81">
        <v>1.6</v>
      </c>
      <c r="E178" s="3">
        <v>0.2</v>
      </c>
      <c r="M178" s="18"/>
    </row>
    <row r="179" spans="2:13" ht="15.75" thickBot="1" x14ac:dyDescent="0.3">
      <c r="B179" s="149" t="s">
        <v>57</v>
      </c>
      <c r="C179" s="117">
        <v>1.9</v>
      </c>
      <c r="D179" s="119">
        <v>1.9</v>
      </c>
      <c r="E179" s="120">
        <v>0.25</v>
      </c>
      <c r="M179" s="18"/>
    </row>
    <row r="180" spans="2:13" x14ac:dyDescent="0.25">
      <c r="B180" s="78"/>
      <c r="C180" s="8"/>
      <c r="D180" s="15"/>
      <c r="E180" s="8"/>
      <c r="M180" s="18"/>
    </row>
    <row r="181" spans="2:13" x14ac:dyDescent="0.25">
      <c r="B181" s="79"/>
      <c r="C181" s="8"/>
      <c r="D181" s="13"/>
      <c r="E181" s="8"/>
      <c r="M181" s="18"/>
    </row>
    <row r="182" spans="2:13" x14ac:dyDescent="0.25">
      <c r="B182" s="77"/>
      <c r="M182" s="18"/>
    </row>
    <row r="183" spans="2:13" x14ac:dyDescent="0.25">
      <c r="B183" s="35"/>
      <c r="M183" s="18"/>
    </row>
    <row r="184" spans="2:13" x14ac:dyDescent="0.25">
      <c r="B184" s="4"/>
      <c r="M184" s="18"/>
    </row>
    <row r="185" spans="2:13" x14ac:dyDescent="0.25">
      <c r="M185" s="18"/>
    </row>
    <row r="186" spans="2:13" x14ac:dyDescent="0.25">
      <c r="M186" s="18"/>
    </row>
    <row r="187" spans="2:13" x14ac:dyDescent="0.25">
      <c r="M187" s="18"/>
    </row>
    <row r="188" spans="2:13" x14ac:dyDescent="0.25">
      <c r="M188" s="18"/>
    </row>
    <row r="189" spans="2:13" x14ac:dyDescent="0.25">
      <c r="B189" s="2"/>
      <c r="C189" s="13"/>
      <c r="D189" s="8"/>
      <c r="E189" s="8"/>
      <c r="M189" s="18"/>
    </row>
    <row r="190" spans="2:13" x14ac:dyDescent="0.25">
      <c r="B190" s="2"/>
      <c r="C190" s="13"/>
      <c r="D190" s="8"/>
      <c r="E190" s="8"/>
      <c r="M190" s="18"/>
    </row>
    <row r="191" spans="2:13" x14ac:dyDescent="0.25">
      <c r="B191" s="4"/>
      <c r="M191" s="18"/>
    </row>
    <row r="192" spans="2:13" ht="15.75" thickBot="1" x14ac:dyDescent="0.3">
      <c r="B192" t="s">
        <v>13</v>
      </c>
      <c r="M192" s="18"/>
    </row>
    <row r="193" spans="2:13" ht="15.75" thickBot="1" x14ac:dyDescent="0.3">
      <c r="B193" s="74"/>
      <c r="C193" s="5" t="s">
        <v>11</v>
      </c>
      <c r="D193" s="6" t="s">
        <v>12</v>
      </c>
      <c r="E193" s="16" t="s">
        <v>23</v>
      </c>
      <c r="M193" s="18"/>
    </row>
    <row r="194" spans="2:13" x14ac:dyDescent="0.25">
      <c r="B194" s="154" t="s">
        <v>65</v>
      </c>
      <c r="C194" s="125">
        <v>50</v>
      </c>
      <c r="D194" s="12">
        <f>0.5*9.81*C194/1000</f>
        <v>0.24525</v>
      </c>
      <c r="E194" s="112">
        <f>+D194/(1000*0.008*0.004)</f>
        <v>7.6640625</v>
      </c>
      <c r="F194" s="39"/>
      <c r="M194" s="18"/>
    </row>
    <row r="195" spans="2:13" x14ac:dyDescent="0.25">
      <c r="B195" s="155" t="s">
        <v>71</v>
      </c>
      <c r="C195" s="126">
        <v>29</v>
      </c>
      <c r="D195" s="161">
        <f t="shared" ref="D195" si="5">0.5*9.81*C195/1000</f>
        <v>0.14224500000000001</v>
      </c>
      <c r="E195" s="112">
        <f>+D195/(1000*0.008*0.004)</f>
        <v>4.4451562500000001</v>
      </c>
      <c r="F195" s="39"/>
      <c r="M195" s="18"/>
    </row>
    <row r="196" spans="2:13" ht="15.75" thickBot="1" x14ac:dyDescent="0.3">
      <c r="B196" s="156" t="s">
        <v>57</v>
      </c>
      <c r="C196" s="127">
        <v>53</v>
      </c>
      <c r="D196" s="145">
        <f t="shared" ref="D196" si="6">0.5*9.81*C196/1000</f>
        <v>0.25996500000000006</v>
      </c>
      <c r="E196" s="112">
        <f>+D196/(1000*0.008*0.004)</f>
        <v>8.123906250000001</v>
      </c>
      <c r="M196" s="18"/>
    </row>
    <row r="197" spans="2:13" x14ac:dyDescent="0.25">
      <c r="B197" s="18" t="s">
        <v>54</v>
      </c>
      <c r="C197" s="8"/>
      <c r="D197" s="36"/>
      <c r="E197" s="17"/>
      <c r="M197" s="18"/>
    </row>
    <row r="198" spans="2:13" x14ac:dyDescent="0.25">
      <c r="B198" s="2"/>
      <c r="C198" s="8"/>
      <c r="D198" s="36"/>
      <c r="E198" s="17"/>
      <c r="M198" s="18"/>
    </row>
    <row r="199" spans="2:13" x14ac:dyDescent="0.25">
      <c r="B199" s="2"/>
      <c r="C199" s="8"/>
      <c r="D199" s="36"/>
      <c r="E199" s="17"/>
      <c r="M199" s="18"/>
    </row>
    <row r="200" spans="2:13" x14ac:dyDescent="0.25">
      <c r="B200" s="2"/>
      <c r="C200" s="8"/>
      <c r="D200" s="36"/>
      <c r="E200" s="17"/>
      <c r="M200" s="18"/>
    </row>
    <row r="201" spans="2:13" x14ac:dyDescent="0.25">
      <c r="B201" s="2"/>
      <c r="C201" s="8"/>
      <c r="D201" s="36"/>
      <c r="E201" s="17"/>
      <c r="M201" s="18"/>
    </row>
    <row r="202" spans="2:13" x14ac:dyDescent="0.25">
      <c r="B202" s="2"/>
      <c r="C202" s="8"/>
      <c r="D202" s="36"/>
      <c r="E202" s="17"/>
      <c r="M202" s="18"/>
    </row>
    <row r="203" spans="2:13" x14ac:dyDescent="0.25">
      <c r="B203" s="2"/>
      <c r="C203" s="8"/>
      <c r="D203" s="36"/>
      <c r="E203" s="17"/>
      <c r="M203" s="18"/>
    </row>
    <row r="204" spans="2:13" x14ac:dyDescent="0.25">
      <c r="B204" s="2"/>
      <c r="C204" s="8"/>
      <c r="D204" s="36"/>
      <c r="E204" s="17"/>
      <c r="M204" s="18"/>
    </row>
    <row r="205" spans="2:13" x14ac:dyDescent="0.25">
      <c r="B205" s="2"/>
      <c r="C205" s="8"/>
      <c r="D205" s="36"/>
      <c r="E205" s="17"/>
      <c r="M205" s="18"/>
    </row>
    <row r="206" spans="2:13" x14ac:dyDescent="0.25">
      <c r="B206" s="2"/>
      <c r="C206" s="8"/>
      <c r="D206" s="36"/>
      <c r="E206" s="17"/>
      <c r="M206" s="18"/>
    </row>
    <row r="207" spans="2:13" x14ac:dyDescent="0.25">
      <c r="B207" s="2"/>
      <c r="C207" s="8"/>
      <c r="D207" s="36"/>
      <c r="E207" s="17"/>
      <c r="M207" s="18"/>
    </row>
    <row r="208" spans="2:13" x14ac:dyDescent="0.25">
      <c r="B208" s="2"/>
      <c r="C208" s="8"/>
      <c r="D208" s="36"/>
      <c r="E208" s="17"/>
      <c r="M208" s="18"/>
    </row>
    <row r="209" spans="2:13" x14ac:dyDescent="0.25">
      <c r="B209" s="2"/>
      <c r="C209" s="8"/>
      <c r="D209" s="36"/>
      <c r="E209" s="17"/>
      <c r="M209" s="18"/>
    </row>
    <row r="210" spans="2:13" x14ac:dyDescent="0.25">
      <c r="B210" s="2"/>
      <c r="C210" s="8"/>
      <c r="D210" s="36"/>
      <c r="E210" s="17"/>
      <c r="M210" s="18"/>
    </row>
    <row r="211" spans="2:13" x14ac:dyDescent="0.25">
      <c r="B211" s="2"/>
      <c r="C211" s="8"/>
      <c r="D211" s="36"/>
      <c r="E211" s="17"/>
      <c r="M211" s="18"/>
    </row>
    <row r="212" spans="2:13" x14ac:dyDescent="0.25">
      <c r="B212" s="2"/>
      <c r="C212" s="8"/>
      <c r="D212" s="36"/>
      <c r="E212" s="17"/>
      <c r="M212" s="18"/>
    </row>
    <row r="213" spans="2:13" x14ac:dyDescent="0.25">
      <c r="B213" s="2"/>
      <c r="C213" s="8"/>
      <c r="D213" s="36"/>
      <c r="E213" s="17"/>
      <c r="M213" s="18"/>
    </row>
    <row r="214" spans="2:13" x14ac:dyDescent="0.25">
      <c r="B214" s="2"/>
      <c r="C214" s="8"/>
      <c r="D214" s="36"/>
      <c r="E214" s="17"/>
      <c r="M214" s="18"/>
    </row>
    <row r="215" spans="2:13" x14ac:dyDescent="0.25">
      <c r="B215" s="4"/>
      <c r="M215" s="18"/>
    </row>
    <row r="216" spans="2:13" x14ac:dyDescent="0.25">
      <c r="B216" s="4"/>
      <c r="M216" s="18"/>
    </row>
    <row r="217" spans="2:13" x14ac:dyDescent="0.25">
      <c r="B217" s="4"/>
      <c r="M217" s="18"/>
    </row>
    <row r="218" spans="2:13" ht="15.75" thickBot="1" x14ac:dyDescent="0.3">
      <c r="B218" t="s">
        <v>9</v>
      </c>
      <c r="M218" s="18"/>
    </row>
    <row r="219" spans="2:13" ht="15.75" thickBot="1" x14ac:dyDescent="0.3">
      <c r="B219" s="74"/>
      <c r="C219" s="6" t="s">
        <v>10</v>
      </c>
      <c r="M219" s="18"/>
    </row>
    <row r="220" spans="2:13" x14ac:dyDescent="0.25">
      <c r="B220" s="154" t="s">
        <v>65</v>
      </c>
      <c r="C220" s="162">
        <v>120</v>
      </c>
      <c r="D220" s="63"/>
      <c r="M220" s="18"/>
    </row>
    <row r="221" spans="2:13" x14ac:dyDescent="0.25">
      <c r="B221" s="155" t="s">
        <v>71</v>
      </c>
      <c r="C221" s="163">
        <v>210</v>
      </c>
      <c r="D221" s="63" t="s">
        <v>61</v>
      </c>
      <c r="M221" s="18"/>
    </row>
    <row r="222" spans="2:13" ht="15.75" thickBot="1" x14ac:dyDescent="0.3">
      <c r="B222" s="156" t="s">
        <v>57</v>
      </c>
      <c r="C222" s="164">
        <v>210</v>
      </c>
      <c r="D222" s="63" t="s">
        <v>61</v>
      </c>
    </row>
    <row r="223" spans="2:13" x14ac:dyDescent="0.25">
      <c r="B223" s="63" t="s">
        <v>64</v>
      </c>
    </row>
    <row r="224" spans="2:13" x14ac:dyDescent="0.25">
      <c r="B224" s="18" t="s">
        <v>56</v>
      </c>
    </row>
    <row r="225" spans="2:4" x14ac:dyDescent="0.25">
      <c r="B225" s="18" t="s">
        <v>46</v>
      </c>
    </row>
    <row r="236" spans="2:4" x14ac:dyDescent="0.25">
      <c r="B236" s="2"/>
    </row>
    <row r="239" spans="2:4" x14ac:dyDescent="0.25">
      <c r="C239" s="13"/>
      <c r="D239" s="128"/>
    </row>
    <row r="240" spans="2:4" ht="15.75" thickBot="1" x14ac:dyDescent="0.3">
      <c r="B240" s="129" t="s">
        <v>74</v>
      </c>
      <c r="C240" s="130"/>
      <c r="D240" s="131"/>
    </row>
    <row r="241" spans="2:3" ht="15.75" thickBot="1" x14ac:dyDescent="0.3">
      <c r="B241" s="74"/>
      <c r="C241" s="56" t="s">
        <v>75</v>
      </c>
    </row>
    <row r="242" spans="2:3" x14ac:dyDescent="0.25">
      <c r="B242" s="148" t="s">
        <v>65</v>
      </c>
      <c r="C242" s="3">
        <v>85</v>
      </c>
    </row>
    <row r="243" spans="2:3" ht="15.75" thickBot="1" x14ac:dyDescent="0.3">
      <c r="B243" s="149" t="s">
        <v>57</v>
      </c>
      <c r="C243" s="120">
        <f>150/0.75</f>
        <v>200</v>
      </c>
    </row>
    <row r="244" spans="2:3" x14ac:dyDescent="0.25">
      <c r="B244" s="18"/>
    </row>
    <row r="245" spans="2:3" x14ac:dyDescent="0.25">
      <c r="B245" s="18" t="s">
        <v>76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Igor Gáspár</cp:lastModifiedBy>
  <dcterms:created xsi:type="dcterms:W3CDTF">2022-01-16T10:44:00Z</dcterms:created>
  <dcterms:modified xsi:type="dcterms:W3CDTF">2024-10-26T23:02:40Z</dcterms:modified>
</cp:coreProperties>
</file>