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B0648AA-4244-47BB-B39A-D9A05868CF0B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5" i="1" l="1"/>
  <c r="E205" i="1" s="1"/>
  <c r="G16" i="1" l="1"/>
  <c r="F16" i="1"/>
  <c r="E16" i="1"/>
  <c r="D16" i="1"/>
  <c r="G15" i="1"/>
  <c r="F15" i="1"/>
  <c r="E15" i="1"/>
  <c r="D15" i="1"/>
  <c r="C16" i="1"/>
  <c r="C15" i="1"/>
  <c r="D85" i="1"/>
  <c r="D84" i="1"/>
  <c r="E52" i="1" l="1"/>
  <c r="C106" i="1" l="1"/>
  <c r="D106" i="1"/>
  <c r="E106" i="1"/>
  <c r="F106" i="1"/>
  <c r="F105" i="1"/>
  <c r="E105" i="1"/>
  <c r="D105" i="1"/>
  <c r="C105" i="1"/>
  <c r="E51" i="1"/>
  <c r="F51" i="1" s="1"/>
  <c r="D73" i="1"/>
  <c r="D72" i="1"/>
  <c r="E39" i="1"/>
  <c r="F39" i="1" s="1"/>
  <c r="D204" i="1"/>
  <c r="E204" i="1" s="1"/>
  <c r="F52" i="1"/>
  <c r="E38" i="1"/>
  <c r="F38" i="1" s="1"/>
</calcChain>
</file>

<file path=xl/sharedStrings.xml><?xml version="1.0" encoding="utf-8"?>
<sst xmlns="http://schemas.openxmlformats.org/spreadsheetml/2006/main" count="106" uniqueCount="67">
  <si>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</si>
  <si>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</si>
  <si>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</si>
  <si>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</si>
  <si>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</si>
  <si>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</si>
  <si>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</si>
  <si>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</si>
  <si>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</si>
  <si>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</si>
  <si>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</si>
  <si>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</si>
  <si>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</si>
  <si>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</si>
  <si>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</si>
  <si>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</si>
  <si>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</si>
  <si>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</si>
  <si>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</si>
  <si>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</si>
  <si>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</si>
  <si>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</si>
  <si>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</si>
  <si>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</si>
  <si>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</si>
  <si>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</si>
  <si>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</si>
  <si>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</si>
  <si>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</si>
  <si>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</si>
  <si>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</si>
  <si>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</si>
  <si>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</si>
  <si>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</si>
  <si>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</si>
  <si>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</si>
  <si>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</si>
  <si>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</si>
  <si>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</si>
  <si>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</si>
  <si>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</si>
  <si>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</si>
  <si>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</si>
  <si>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</si>
  <si>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</si>
  <si>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</si>
  <si>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</si>
  <si>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</si>
  <si>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</si>
  <si>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</si>
  <si>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</si>
  <si>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</si>
  <si>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</si>
  <si>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</si>
  <si>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</si>
  <si>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The difference between 2 days:</t>
  </si>
  <si>
    <t>PETG-CF</t>
  </si>
  <si>
    <t>Both textured PEI, no glue</t>
  </si>
  <si>
    <t>Tinmorry PLA-CF vs PETG-CF</t>
  </si>
  <si>
    <t>PLA-CF</t>
  </si>
  <si>
    <t>MyTechFun, 2024-11-07</t>
  </si>
  <si>
    <t>240/65°C</t>
  </si>
  <si>
    <t>X1C, Flow: 16 mm³/s (hardened steel nozzle)</t>
  </si>
  <si>
    <t>260/80°C</t>
  </si>
  <si>
    <t>USD</t>
  </si>
  <si>
    <t>Price (2024-11-06)</t>
  </si>
  <si>
    <t>Very constant room temperature (basement)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</si>
</sst>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i/>
      <sz val="11"/>
      <color theme="1" tint="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8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2" fillId="0" borderId="0" xfId="0" applyFont="1"/>
    <xf numFmtId="2" fontId="18" fillId="0" borderId="7" xfId="0" applyNumberFormat="1" applyFont="1" applyBorder="1" applyAlignment="1">
      <alignment horizontal="center"/>
    </xf>
    <xf numFmtId="0" fontId="22" fillId="0" borderId="0" xfId="0" applyFont="1"/>
    <xf numFmtId="0" fontId="0" fillId="0" borderId="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164" fontId="15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6" fillId="0" borderId="0" xfId="0" applyFont="1"/>
    <xf numFmtId="164" fontId="1" fillId="0" borderId="6" xfId="0" applyNumberFormat="1" applyFont="1" applyBorder="1" applyAlignment="1">
      <alignment horizontal="center"/>
    </xf>
    <xf numFmtId="0" fontId="11" fillId="0" borderId="2" xfId="0" applyFont="1" applyBorder="1"/>
    <xf numFmtId="0" fontId="3" fillId="0" borderId="5" xfId="0" applyFont="1" applyBorder="1"/>
    <xf numFmtId="0" fontId="3" fillId="0" borderId="0" xfId="0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Sheet1!$B$38:$B$39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Sheet1!$E$38:$E$39</c:f>
              <c:numCache>
                <c:formatCode>0.0</c:formatCode>
                <c:ptCount val="2"/>
                <c:pt idx="0">
                  <c:v>95.9</c:v>
                </c:pt>
                <c:pt idx="1">
                  <c:v>91.449999999999989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Sheet1!$D$187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Sheet1!$B$188:$B$189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Sheet1!$D$188:$D$189</c:f>
              <c:numCache>
                <c:formatCode>0.0</c:formatCode>
                <c:ptCount val="2"/>
                <c:pt idx="0" formatCode="General">
                  <c:v>2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PLA-CF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0.11000000000000121</c:v>
                </c:pt>
                <c:pt idx="1">
                  <c:v>5.9999999999998721E-2</c:v>
                </c:pt>
                <c:pt idx="2">
                  <c:v>5.0000000000000711E-2</c:v>
                </c:pt>
                <c:pt idx="3">
                  <c:v>3.9999999999999147E-2</c:v>
                </c:pt>
                <c:pt idx="4">
                  <c:v>3.0000000000001137E-2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PETG-CF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8.9999999999999858E-2</c:v>
                </c:pt>
                <c:pt idx="1">
                  <c:v>6.0000000000000497E-2</c:v>
                </c:pt>
                <c:pt idx="2">
                  <c:v>7.0000000000000284E-2</c:v>
                </c:pt>
                <c:pt idx="3">
                  <c:v>6.9999999999998508E-2</c:v>
                </c:pt>
                <c:pt idx="4">
                  <c:v>7.0000000000000284E-2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PLA-CF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14.03</c:v>
                </c:pt>
                <c:pt idx="1">
                  <c:v>14.14</c:v>
                </c:pt>
                <c:pt idx="2">
                  <c:v>14.2</c:v>
                </c:pt>
                <c:pt idx="3">
                  <c:v>14.25</c:v>
                </c:pt>
                <c:pt idx="4">
                  <c:v>14.29</c:v>
                </c:pt>
                <c:pt idx="5">
                  <c:v>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PETG-CF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14.75</c:v>
                </c:pt>
                <c:pt idx="1">
                  <c:v>14.84</c:v>
                </c:pt>
                <c:pt idx="2">
                  <c:v>14.9</c:v>
                </c:pt>
                <c:pt idx="3">
                  <c:v>14.97</c:v>
                </c:pt>
                <c:pt idx="4">
                  <c:v>15.04</c:v>
                </c:pt>
                <c:pt idx="5">
                  <c:v>15.11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Sheet1!$B$51:$B$52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Sheet1!$E$51:$E$52</c:f>
              <c:numCache>
                <c:formatCode>0.0</c:formatCode>
                <c:ptCount val="2"/>
                <c:pt idx="0">
                  <c:v>58.599999999999994</c:v>
                </c:pt>
                <c:pt idx="1">
                  <c:v>55.849999999999994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Sheet1!$B$72:$B$73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Sheet1!$C$72:$C$73</c:f>
              <c:numCache>
                <c:formatCode>0.0</c:formatCode>
                <c:ptCount val="2"/>
                <c:pt idx="0">
                  <c:v>174.8</c:v>
                </c:pt>
                <c:pt idx="1">
                  <c:v>122.7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Sheet1!$C$105:$C$106</c:f>
              <c:numCache>
                <c:formatCode>0.00</c:formatCode>
                <c:ptCount val="2"/>
                <c:pt idx="0">
                  <c:v>0.2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Sheet1!$D$105:$D$106</c:f>
              <c:numCache>
                <c:formatCode>0.00</c:formatCode>
                <c:ptCount val="2"/>
                <c:pt idx="0">
                  <c:v>0.37</c:v>
                </c:pt>
                <c:pt idx="1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Sheet1!$E$104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Sheet1!$E$105:$E$106</c:f>
              <c:numCache>
                <c:formatCode>0.00</c:formatCode>
                <c:ptCount val="2"/>
                <c:pt idx="0">
                  <c:v>0.73</c:v>
                </c:pt>
                <c:pt idx="1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Sheet1!$F$104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Sheet1!$F$105:$F$106</c:f>
              <c:numCache>
                <c:formatCode>0.00</c:formatCode>
                <c:ptCount val="2"/>
                <c:pt idx="0">
                  <c:v>1.46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Sheet1!$E$203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Sheet1!$B$204:$B$205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Sheet1!$E$204:$E$205</c:f>
              <c:numCache>
                <c:formatCode>0.0</c:formatCode>
                <c:ptCount val="2"/>
                <c:pt idx="0">
                  <c:v>4.2918749999999992</c:v>
                </c:pt>
                <c:pt idx="1">
                  <c:v>2.9123437500000002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Sheet1!$C$231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Sheet1!$B$232:$B$233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Sheet1!$C$232:$C$233</c:f>
              <c:numCache>
                <c:formatCode>General</c:formatCode>
                <c:ptCount val="2"/>
                <c:pt idx="0">
                  <c:v>57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PLA-CF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Sheet1!$C$136:$N$136</c:f>
              <c:numCache>
                <c:formatCode>0.00</c:formatCode>
                <c:ptCount val="12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0.37</c:v>
                </c:pt>
                <c:pt idx="4">
                  <c:v>0.37</c:v>
                </c:pt>
                <c:pt idx="5">
                  <c:v>0.38</c:v>
                </c:pt>
                <c:pt idx="6">
                  <c:v>0.72</c:v>
                </c:pt>
                <c:pt idx="7">
                  <c:v>0.73</c:v>
                </c:pt>
                <c:pt idx="8">
                  <c:v>0.73</c:v>
                </c:pt>
                <c:pt idx="9">
                  <c:v>1.42</c:v>
                </c:pt>
                <c:pt idx="10">
                  <c:v>1.46</c:v>
                </c:pt>
                <c:pt idx="11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Sheet1!$B$137</c:f>
              <c:strCache>
                <c:ptCount val="1"/>
                <c:pt idx="0">
                  <c:v>PETG-CF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Sheet1!$C$137:$N$137</c:f>
              <c:numCache>
                <c:formatCode>0.00</c:formatCode>
                <c:ptCount val="12"/>
                <c:pt idx="0">
                  <c:v>0.28999999999999998</c:v>
                </c:pt>
                <c:pt idx="1">
                  <c:v>0.3</c:v>
                </c:pt>
                <c:pt idx="2">
                  <c:v>0.3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1.0900000000000001</c:v>
                </c:pt>
                <c:pt idx="7">
                  <c:v>1.0900000000000001</c:v>
                </c:pt>
                <c:pt idx="8">
                  <c:v>1.0900000000000001</c:v>
                </c:pt>
                <c:pt idx="9">
                  <c:v>2.25</c:v>
                </c:pt>
                <c:pt idx="10">
                  <c:v>2.2999999999999998</c:v>
                </c:pt>
                <c:pt idx="11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Sheet1!$C$179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Sheet1!$B$180:$B$181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Sheet1!$C$180:$C$181</c:f>
              <c:numCache>
                <c:formatCode>General</c:formatCode>
                <c:ptCount val="2"/>
                <c:pt idx="0">
                  <c:v>2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Sheet1!$B$84:$B$85</c:f>
              <c:strCache>
                <c:ptCount val="2"/>
                <c:pt idx="0">
                  <c:v>PLA-CF</c:v>
                </c:pt>
                <c:pt idx="1">
                  <c:v>PETG-CF</c:v>
                </c:pt>
              </c:strCache>
            </c:strRef>
          </c:cat>
          <c:val>
            <c:numRef>
              <c:f>Sheet1!$C$84:$C$85</c:f>
              <c:numCache>
                <c:formatCode>0.0</c:formatCode>
                <c:ptCount val="2"/>
                <c:pt idx="0">
                  <c:v>113.2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34</xdr:row>
      <xdr:rowOff>172098</xdr:rowOff>
    </xdr:from>
    <xdr:to>
      <xdr:col>13</xdr:col>
      <xdr:colOff>230188</xdr:colOff>
      <xdr:row>63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34</xdr:row>
      <xdr:rowOff>166688</xdr:rowOff>
    </xdr:from>
    <xdr:to>
      <xdr:col>20</xdr:col>
      <xdr:colOff>105353</xdr:colOff>
      <xdr:row>63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67</xdr:row>
      <xdr:rowOff>119063</xdr:rowOff>
    </xdr:from>
    <xdr:to>
      <xdr:col>13</xdr:col>
      <xdr:colOff>222251</xdr:colOff>
      <xdr:row>95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101</xdr:row>
      <xdr:rowOff>84742</xdr:rowOff>
    </xdr:from>
    <xdr:to>
      <xdr:col>15</xdr:col>
      <xdr:colOff>7937</xdr:colOff>
      <xdr:row>129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201</xdr:row>
      <xdr:rowOff>171110</xdr:rowOff>
    </xdr:from>
    <xdr:to>
      <xdr:col>14</xdr:col>
      <xdr:colOff>152400</xdr:colOff>
      <xdr:row>226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228</xdr:row>
      <xdr:rowOff>170388</xdr:rowOff>
    </xdr:from>
    <xdr:to>
      <xdr:col>14</xdr:col>
      <xdr:colOff>150709</xdr:colOff>
      <xdr:row>248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140</xdr:row>
      <xdr:rowOff>0</xdr:rowOff>
    </xdr:from>
    <xdr:to>
      <xdr:col>14</xdr:col>
      <xdr:colOff>515937</xdr:colOff>
      <xdr:row>169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113</xdr:row>
      <xdr:rowOff>0</xdr:rowOff>
    </xdr:from>
    <xdr:to>
      <xdr:col>4</xdr:col>
      <xdr:colOff>799823</xdr:colOff>
      <xdr:row>121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67</xdr:row>
      <xdr:rowOff>39688</xdr:rowOff>
    </xdr:from>
    <xdr:to>
      <xdr:col>6</xdr:col>
      <xdr:colOff>263524</xdr:colOff>
      <xdr:row>80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208</xdr:row>
      <xdr:rowOff>111123</xdr:rowOff>
    </xdr:from>
    <xdr:to>
      <xdr:col>3</xdr:col>
      <xdr:colOff>349802</xdr:colOff>
      <xdr:row>221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238</xdr:row>
      <xdr:rowOff>127000</xdr:rowOff>
    </xdr:from>
    <xdr:to>
      <xdr:col>3</xdr:col>
      <xdr:colOff>585858</xdr:colOff>
      <xdr:row>244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153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175</xdr:row>
      <xdr:rowOff>185736</xdr:rowOff>
    </xdr:from>
    <xdr:to>
      <xdr:col>12</xdr:col>
      <xdr:colOff>769937</xdr:colOff>
      <xdr:row>195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67</xdr:row>
      <xdr:rowOff>100805</xdr:rowOff>
    </xdr:from>
    <xdr:to>
      <xdr:col>20</xdr:col>
      <xdr:colOff>47625</xdr:colOff>
      <xdr:row>95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175</xdr:row>
      <xdr:rowOff>188117</xdr:rowOff>
    </xdr:from>
    <xdr:to>
      <xdr:col>18</xdr:col>
      <xdr:colOff>555624</xdr:colOff>
      <xdr:row>195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117314</xdr:colOff>
      <xdr:row>44</xdr:row>
      <xdr:rowOff>172554</xdr:rowOff>
    </xdr:from>
    <xdr:to>
      <xdr:col>11</xdr:col>
      <xdr:colOff>45209</xdr:colOff>
      <xdr:row>50</xdr:row>
      <xdr:rowOff>143470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1988" y="8645663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16</xdr:col>
      <xdr:colOff>231497</xdr:colOff>
      <xdr:row>37</xdr:row>
      <xdr:rowOff>182440</xdr:rowOff>
    </xdr:from>
    <xdr:to>
      <xdr:col>17</xdr:col>
      <xdr:colOff>517612</xdr:colOff>
      <xdr:row>46</xdr:row>
      <xdr:rowOff>111815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9562" y="7313766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83</xdr:row>
      <xdr:rowOff>134004</xdr:rowOff>
    </xdr:from>
    <xdr:to>
      <xdr:col>6</xdr:col>
      <xdr:colOff>318156</xdr:colOff>
      <xdr:row>92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354686</xdr:colOff>
      <xdr:row>184</xdr:row>
      <xdr:rowOff>173498</xdr:rowOff>
    </xdr:from>
    <xdr:to>
      <xdr:col>11</xdr:col>
      <xdr:colOff>60770</xdr:colOff>
      <xdr:row>191</xdr:row>
      <xdr:rowOff>46033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83121" y="40867241"/>
          <a:ext cx="1246856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329971</xdr:colOff>
      <xdr:row>180</xdr:row>
      <xdr:rowOff>43089</xdr:rowOff>
    </xdr:from>
    <xdr:to>
      <xdr:col>16</xdr:col>
      <xdr:colOff>760399</xdr:colOff>
      <xdr:row>191</xdr:row>
      <xdr:rowOff>75744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1757" y="40429089"/>
          <a:ext cx="1246856" cy="218258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26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662609</xdr:colOff>
      <xdr:row>17</xdr:row>
      <xdr:rowOff>45337</xdr:rowOff>
    </xdr:from>
    <xdr:to>
      <xdr:col>9</xdr:col>
      <xdr:colOff>101939</xdr:colOff>
      <xdr:row>25</xdr:row>
      <xdr:rowOff>139569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7935" y="3350098"/>
          <a:ext cx="1178678" cy="1618232"/>
        </a:xfrm>
        <a:prstGeom prst="rect">
          <a:avLst/>
        </a:prstGeom>
      </xdr:spPr>
    </xdr:pic>
    <xdr:clientData/>
  </xdr:twoCellAnchor>
  <xdr:twoCellAnchor editAs="oneCell">
    <xdr:from>
      <xdr:col>16</xdr:col>
      <xdr:colOff>296899</xdr:colOff>
      <xdr:row>15</xdr:row>
      <xdr:rowOff>138452</xdr:rowOff>
    </xdr:from>
    <xdr:to>
      <xdr:col>17</xdr:col>
      <xdr:colOff>700287</xdr:colOff>
      <xdr:row>24</xdr:row>
      <xdr:rowOff>23018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4964" y="3053930"/>
          <a:ext cx="1173671" cy="160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60"/>
  <sheetViews>
    <sheetView tabSelected="1" zoomScale="115" zoomScaleNormal="115" workbookViewId="0">
      <selection activeCell="B11" sqref="B11"/>
    </sheetView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82"/>
    </row>
    <row r="2" spans="1:18" x14ac:dyDescent="0.25">
      <c r="A2" s="3"/>
      <c r="B2" s="3" t="s">
        <v>58</v>
      </c>
      <c r="M2" s="151" t="s">
        <v>59</v>
      </c>
      <c r="N2" s="98" t="s">
        <v>61</v>
      </c>
      <c r="O2" s="77" t="s">
        <v>62</v>
      </c>
    </row>
    <row r="3" spans="1:18" ht="15.75" thickBot="1" x14ac:dyDescent="0.3">
      <c r="A3" s="3"/>
      <c r="B3" t="s">
        <v>60</v>
      </c>
      <c r="M3" s="152" t="s">
        <v>56</v>
      </c>
      <c r="N3" s="99" t="s">
        <v>63</v>
      </c>
      <c r="O3" s="77" t="s">
        <v>62</v>
      </c>
      <c r="R3" s="81"/>
    </row>
    <row r="4" spans="1:18" x14ac:dyDescent="0.25">
      <c r="A4" s="3"/>
      <c r="B4" s="79" t="s">
        <v>48</v>
      </c>
      <c r="D4" s="78" t="s">
        <v>49</v>
      </c>
      <c r="O4" s="77" t="s">
        <v>57</v>
      </c>
      <c r="R4" s="81"/>
    </row>
    <row r="5" spans="1:18" x14ac:dyDescent="0.25">
      <c r="A5" s="3"/>
      <c r="B5" s="3"/>
      <c r="M5" s="108"/>
      <c r="O5" s="77"/>
      <c r="R5" s="81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35" t="s">
        <v>20</v>
      </c>
      <c r="D8" s="139">
        <v>0</v>
      </c>
      <c r="E8" s="140">
        <v>1</v>
      </c>
      <c r="F8" s="140">
        <v>2</v>
      </c>
      <c r="G8" s="140">
        <v>3</v>
      </c>
      <c r="H8" s="140">
        <v>4</v>
      </c>
      <c r="I8" s="141">
        <v>5</v>
      </c>
      <c r="J8" s="41"/>
    </row>
    <row r="9" spans="1:18" x14ac:dyDescent="0.25">
      <c r="A9" s="3"/>
      <c r="B9" s="151" t="s">
        <v>59</v>
      </c>
      <c r="C9" s="115">
        <v>12</v>
      </c>
      <c r="D9" s="136">
        <v>14.03</v>
      </c>
      <c r="E9" s="137">
        <v>14.14</v>
      </c>
      <c r="F9" s="137">
        <v>14.2</v>
      </c>
      <c r="G9" s="137">
        <v>14.25</v>
      </c>
      <c r="H9" s="137">
        <v>14.29</v>
      </c>
      <c r="I9" s="138">
        <v>14.32</v>
      </c>
      <c r="J9" s="41"/>
    </row>
    <row r="10" spans="1:18" ht="15.75" thickBot="1" x14ac:dyDescent="0.3">
      <c r="A10" s="3"/>
      <c r="B10" s="152" t="s">
        <v>56</v>
      </c>
      <c r="C10" s="116">
        <v>12</v>
      </c>
      <c r="D10" s="117">
        <v>14.75</v>
      </c>
      <c r="E10" s="97">
        <v>14.84</v>
      </c>
      <c r="F10" s="118">
        <v>14.9</v>
      </c>
      <c r="G10" s="97">
        <v>14.97</v>
      </c>
      <c r="H10" s="97">
        <v>15.04</v>
      </c>
      <c r="I10" s="107">
        <v>15.11</v>
      </c>
      <c r="J10" s="41"/>
    </row>
    <row r="11" spans="1:18" x14ac:dyDescent="0.25">
      <c r="A11" s="3"/>
      <c r="B11" s="157" t="s">
        <v>66</v>
      </c>
      <c r="C11" s="123"/>
      <c r="D11" s="124"/>
      <c r="E11" s="124"/>
      <c r="F11" s="125"/>
      <c r="G11" s="124"/>
      <c r="H11" s="124"/>
      <c r="I11" s="125"/>
      <c r="J11" s="41"/>
    </row>
    <row r="12" spans="1:18" x14ac:dyDescent="0.25">
      <c r="B12" s="108"/>
      <c r="C12" s="123"/>
      <c r="D12" s="124"/>
      <c r="E12" s="124"/>
      <c r="F12" s="125"/>
      <c r="G12" s="124"/>
      <c r="H12" s="124"/>
      <c r="I12" s="125"/>
      <c r="J12" s="42"/>
    </row>
    <row r="13" spans="1:18" ht="15.75" thickBot="1" x14ac:dyDescent="0.3">
      <c r="B13" t="s">
        <v>55</v>
      </c>
    </row>
    <row r="14" spans="1:18" ht="15.75" thickBot="1" x14ac:dyDescent="0.3">
      <c r="B14" s="2"/>
      <c r="C14" s="90">
        <v>1</v>
      </c>
      <c r="D14" s="130">
        <v>2</v>
      </c>
      <c r="E14" s="84">
        <v>3</v>
      </c>
      <c r="F14" s="84">
        <v>4</v>
      </c>
      <c r="G14" s="85">
        <v>5</v>
      </c>
      <c r="H14" s="41"/>
      <c r="I14" s="41"/>
      <c r="K14" s="10"/>
      <c r="L14" s="10"/>
    </row>
    <row r="15" spans="1:18" x14ac:dyDescent="0.25">
      <c r="B15" s="151" t="s">
        <v>59</v>
      </c>
      <c r="C15" s="131">
        <f>+E9-D9</f>
        <v>0.11000000000000121</v>
      </c>
      <c r="D15" s="132">
        <f t="shared" ref="D15:G15" si="0">+F9-E9</f>
        <v>5.9999999999998721E-2</v>
      </c>
      <c r="E15" s="132">
        <f t="shared" si="0"/>
        <v>5.0000000000000711E-2</v>
      </c>
      <c r="F15" s="132">
        <f t="shared" si="0"/>
        <v>3.9999999999999147E-2</v>
      </c>
      <c r="G15" s="133">
        <f t="shared" si="0"/>
        <v>3.0000000000001137E-2</v>
      </c>
      <c r="H15" s="124"/>
      <c r="I15" s="124"/>
    </row>
    <row r="16" spans="1:18" ht="15.75" thickBot="1" x14ac:dyDescent="0.3">
      <c r="B16" s="152" t="s">
        <v>56</v>
      </c>
      <c r="C16" s="134">
        <f>+E10-D10</f>
        <v>8.9999999999999858E-2</v>
      </c>
      <c r="D16" s="118">
        <f t="shared" ref="D16:G16" si="1">+F10-E10</f>
        <v>6.0000000000000497E-2</v>
      </c>
      <c r="E16" s="118">
        <f t="shared" si="1"/>
        <v>7.0000000000000284E-2</v>
      </c>
      <c r="F16" s="118">
        <f t="shared" si="1"/>
        <v>6.9999999999998508E-2</v>
      </c>
      <c r="G16" s="107">
        <f t="shared" si="1"/>
        <v>7.0000000000000284E-2</v>
      </c>
      <c r="H16" s="124"/>
      <c r="I16" s="125"/>
    </row>
    <row r="17" spans="2:8" x14ac:dyDescent="0.25">
      <c r="B17" s="105"/>
      <c r="C17" s="10"/>
      <c r="D17" s="10"/>
      <c r="E17" s="10"/>
      <c r="F17" s="10"/>
      <c r="G17" s="10"/>
      <c r="H17" s="10"/>
    </row>
    <row r="18" spans="2:8" x14ac:dyDescent="0.25">
      <c r="B18" s="10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36" spans="1:19" ht="15.75" thickBot="1" x14ac:dyDescent="0.3">
      <c r="B36" t="s">
        <v>0</v>
      </c>
      <c r="S36" s="16"/>
    </row>
    <row r="37" spans="1:19" ht="15.75" thickBot="1" x14ac:dyDescent="0.3">
      <c r="B37" s="100"/>
      <c r="C37" s="6" t="s">
        <v>1</v>
      </c>
      <c r="D37" s="43" t="s">
        <v>2</v>
      </c>
      <c r="E37" s="50" t="s">
        <v>24</v>
      </c>
      <c r="F37" s="12" t="s">
        <v>25</v>
      </c>
      <c r="R37" s="3"/>
      <c r="S37" s="16"/>
    </row>
    <row r="38" spans="1:19" x14ac:dyDescent="0.25">
      <c r="B38" s="151" t="s">
        <v>59</v>
      </c>
      <c r="C38" s="93">
        <v>97.1</v>
      </c>
      <c r="D38" s="93">
        <v>94.7</v>
      </c>
      <c r="E38" s="101">
        <f>AVERAGE(C38:D38)</f>
        <v>95.9</v>
      </c>
      <c r="F38" s="13">
        <f>+E38*9.81/(1000000*0.004*0.004)</f>
        <v>58.798687500000007</v>
      </c>
      <c r="R38" s="17"/>
      <c r="S38" s="18"/>
    </row>
    <row r="39" spans="1:19" ht="15.75" thickBot="1" x14ac:dyDescent="0.3">
      <c r="B39" s="152" t="s">
        <v>56</v>
      </c>
      <c r="C39" s="94">
        <v>91.1</v>
      </c>
      <c r="D39" s="94">
        <v>91.8</v>
      </c>
      <c r="E39" s="102">
        <f t="shared" ref="E39" si="2">AVERAGE(C39:D39)</f>
        <v>91.449999999999989</v>
      </c>
      <c r="F39" s="13">
        <f t="shared" ref="F39" si="3">+E39*9.81/(1000000*0.004*0.004)</f>
        <v>56.070281249999994</v>
      </c>
      <c r="G39" s="44"/>
      <c r="R39" s="3"/>
      <c r="S39" s="18"/>
    </row>
    <row r="40" spans="1:19" x14ac:dyDescent="0.25">
      <c r="A40" s="48"/>
      <c r="B40" t="s">
        <v>18</v>
      </c>
      <c r="C40" s="114"/>
      <c r="D40" s="114"/>
      <c r="E40" s="18"/>
      <c r="F40" s="13"/>
      <c r="R40" s="3"/>
      <c r="S40" s="18"/>
    </row>
    <row r="41" spans="1:19" x14ac:dyDescent="0.25">
      <c r="B41" s="108"/>
      <c r="C41" s="114"/>
      <c r="D41" s="114"/>
      <c r="E41" s="18"/>
      <c r="F41" s="13"/>
    </row>
    <row r="42" spans="1:19" x14ac:dyDescent="0.25">
      <c r="C42" s="10"/>
      <c r="D42" s="10"/>
      <c r="E42" s="16"/>
      <c r="F42" s="13"/>
    </row>
    <row r="46" spans="1:19" x14ac:dyDescent="0.25">
      <c r="B46" s="5"/>
      <c r="M46" s="21"/>
    </row>
    <row r="47" spans="1:19" x14ac:dyDescent="0.25">
      <c r="B47" s="5"/>
      <c r="M47" s="21"/>
    </row>
    <row r="48" spans="1:19" x14ac:dyDescent="0.25">
      <c r="B48" s="5"/>
      <c r="M48" s="21"/>
    </row>
    <row r="49" spans="1:13" ht="15.75" thickBot="1" x14ac:dyDescent="0.3">
      <c r="B49" t="s">
        <v>4</v>
      </c>
      <c r="M49" s="21"/>
    </row>
    <row r="50" spans="1:13" ht="15.75" thickBot="1" x14ac:dyDescent="0.3">
      <c r="B50" s="2"/>
      <c r="C50" s="6" t="s">
        <v>1</v>
      </c>
      <c r="D50" s="43" t="s">
        <v>2</v>
      </c>
      <c r="E50" s="50" t="s">
        <v>3</v>
      </c>
      <c r="F50" s="12" t="s">
        <v>25</v>
      </c>
      <c r="M50" s="21"/>
    </row>
    <row r="51" spans="1:13" x14ac:dyDescent="0.25">
      <c r="B51" s="151" t="s">
        <v>59</v>
      </c>
      <c r="C51" s="92">
        <v>59.4</v>
      </c>
      <c r="D51" s="93">
        <v>57.8</v>
      </c>
      <c r="E51" s="101">
        <f>AVERAGE(C51:D51)</f>
        <v>58.599999999999994</v>
      </c>
      <c r="F51" s="13">
        <f>+E51*9.81/(1000000*0.004*0.004)</f>
        <v>35.929124999999999</v>
      </c>
      <c r="G51" s="44"/>
      <c r="M51" s="21"/>
    </row>
    <row r="52" spans="1:13" ht="15.75" thickBot="1" x14ac:dyDescent="0.3">
      <c r="B52" s="152" t="s">
        <v>56</v>
      </c>
      <c r="C52" s="91">
        <v>53.9</v>
      </c>
      <c r="D52" s="94">
        <v>57.8</v>
      </c>
      <c r="E52" s="102">
        <f>AVERAGE(C52:D52)</f>
        <v>55.849999999999994</v>
      </c>
      <c r="F52" s="13">
        <f>+E52*9.81/(1000000*0.004*0.004)</f>
        <v>34.243031250000001</v>
      </c>
      <c r="M52" s="21"/>
    </row>
    <row r="53" spans="1:13" x14ac:dyDescent="0.25">
      <c r="A53" s="48"/>
      <c r="B53" t="s">
        <v>19</v>
      </c>
      <c r="C53" s="155"/>
      <c r="D53" s="155"/>
      <c r="E53" s="156"/>
      <c r="F53" s="13"/>
      <c r="M53" s="21"/>
    </row>
    <row r="54" spans="1:13" x14ac:dyDescent="0.25">
      <c r="C54" s="114"/>
      <c r="D54" s="114"/>
      <c r="E54" s="18"/>
      <c r="F54" s="13"/>
      <c r="M54" s="21"/>
    </row>
    <row r="55" spans="1:13" x14ac:dyDescent="0.25">
      <c r="M55" s="21"/>
    </row>
    <row r="56" spans="1:13" x14ac:dyDescent="0.25">
      <c r="B56" s="77"/>
      <c r="C56" s="78"/>
      <c r="D56" s="78"/>
      <c r="E56" s="78"/>
      <c r="F56" s="78"/>
      <c r="M56" s="21"/>
    </row>
    <row r="57" spans="1:13" x14ac:dyDescent="0.25">
      <c r="B57" s="78"/>
      <c r="C57" s="144"/>
      <c r="D57" s="144"/>
      <c r="E57" s="145"/>
      <c r="F57" s="142"/>
      <c r="M57" s="21"/>
    </row>
    <row r="58" spans="1:13" x14ac:dyDescent="0.25">
      <c r="B58" s="146"/>
      <c r="C58" s="147"/>
      <c r="D58" s="147"/>
      <c r="E58" s="148"/>
      <c r="F58" s="143"/>
      <c r="M58" s="21"/>
    </row>
    <row r="59" spans="1:13" x14ac:dyDescent="0.25">
      <c r="B59" s="149"/>
      <c r="C59" s="147"/>
      <c r="D59" s="147"/>
      <c r="E59" s="148"/>
      <c r="F59" s="143"/>
      <c r="M59" s="21"/>
    </row>
    <row r="60" spans="1:13" x14ac:dyDescent="0.25">
      <c r="B60" s="78"/>
      <c r="C60" s="147"/>
      <c r="D60" s="147"/>
      <c r="E60" s="148"/>
      <c r="F60" s="143"/>
      <c r="M60" s="21"/>
    </row>
    <row r="61" spans="1:13" x14ac:dyDescent="0.25">
      <c r="M61" s="21"/>
    </row>
    <row r="62" spans="1:13" x14ac:dyDescent="0.25">
      <c r="M62" s="21"/>
    </row>
    <row r="63" spans="1:13" x14ac:dyDescent="0.25">
      <c r="M63" s="21"/>
    </row>
    <row r="64" spans="1:13" x14ac:dyDescent="0.25">
      <c r="M64" s="21"/>
    </row>
    <row r="65" spans="2:13" x14ac:dyDescent="0.25">
      <c r="M65" s="21"/>
    </row>
    <row r="66" spans="2:13" x14ac:dyDescent="0.25">
      <c r="M66" s="21"/>
    </row>
    <row r="67" spans="2:13" x14ac:dyDescent="0.25">
      <c r="B67" s="3"/>
      <c r="M67" s="21"/>
    </row>
    <row r="68" spans="2:13" x14ac:dyDescent="0.25">
      <c r="B68" s="3"/>
      <c r="M68" s="21"/>
    </row>
    <row r="69" spans="2:13" x14ac:dyDescent="0.25">
      <c r="B69" t="s">
        <v>6</v>
      </c>
      <c r="M69" s="21"/>
    </row>
    <row r="70" spans="2:13" ht="15.75" thickBot="1" x14ac:dyDescent="0.3">
      <c r="B70" s="103" t="s">
        <v>51</v>
      </c>
      <c r="M70" s="21"/>
    </row>
    <row r="71" spans="2:13" ht="15.75" thickBot="1" x14ac:dyDescent="0.3">
      <c r="B71" s="2"/>
      <c r="C71" s="7" t="s">
        <v>7</v>
      </c>
      <c r="D71" s="12" t="s">
        <v>25</v>
      </c>
      <c r="M71" s="21"/>
    </row>
    <row r="72" spans="2:13" x14ac:dyDescent="0.25">
      <c r="B72" s="151" t="s">
        <v>59</v>
      </c>
      <c r="C72" s="95">
        <v>174.8</v>
      </c>
      <c r="D72" s="13">
        <f>+C72*9.81/(1000000*2*0.005*0.005*PI()/4)</f>
        <v>43.666717848746408</v>
      </c>
      <c r="E72" s="44"/>
      <c r="M72" s="21"/>
    </row>
    <row r="73" spans="2:13" ht="15.75" thickBot="1" x14ac:dyDescent="0.3">
      <c r="B73" s="152" t="s">
        <v>56</v>
      </c>
      <c r="C73" s="96">
        <v>122.7</v>
      </c>
      <c r="D73" s="13">
        <f>+C73*9.81/(1000000*2*0.005*0.005*PI()/4)</f>
        <v>30.651637757672678</v>
      </c>
      <c r="M73" s="21"/>
    </row>
    <row r="74" spans="2:13" x14ac:dyDescent="0.25">
      <c r="B74" s="3" t="s">
        <v>8</v>
      </c>
      <c r="C74" s="18"/>
      <c r="D74" s="13"/>
      <c r="M74" s="21"/>
    </row>
    <row r="75" spans="2:13" x14ac:dyDescent="0.25">
      <c r="B75" s="108"/>
      <c r="C75" s="18"/>
      <c r="D75" s="13"/>
      <c r="M75" s="21"/>
    </row>
    <row r="76" spans="2:13" x14ac:dyDescent="0.25">
      <c r="C76" s="16"/>
      <c r="D76" s="13"/>
      <c r="M76" s="21"/>
    </row>
    <row r="77" spans="2:13" x14ac:dyDescent="0.25">
      <c r="B77" s="3"/>
      <c r="M77" s="21"/>
    </row>
    <row r="78" spans="2:13" x14ac:dyDescent="0.25">
      <c r="B78" s="3"/>
      <c r="M78" s="21"/>
    </row>
    <row r="79" spans="2:13" x14ac:dyDescent="0.25">
      <c r="B79" s="3"/>
      <c r="M79" s="21"/>
    </row>
    <row r="80" spans="2:13" x14ac:dyDescent="0.25">
      <c r="B80" s="3"/>
      <c r="M80" s="21"/>
    </row>
    <row r="81" spans="2:13" x14ac:dyDescent="0.25">
      <c r="B81" s="3"/>
      <c r="M81" s="21"/>
    </row>
    <row r="82" spans="2:13" ht="15.75" thickBot="1" x14ac:dyDescent="0.3">
      <c r="B82" s="103" t="s">
        <v>52</v>
      </c>
      <c r="M82" s="21"/>
    </row>
    <row r="83" spans="2:13" ht="15.75" thickBot="1" x14ac:dyDescent="0.3">
      <c r="B83" s="2"/>
      <c r="C83" s="7" t="s">
        <v>7</v>
      </c>
      <c r="D83" s="12" t="s">
        <v>25</v>
      </c>
      <c r="M83" s="21"/>
    </row>
    <row r="84" spans="2:13" x14ac:dyDescent="0.25">
      <c r="B84" s="151" t="s">
        <v>59</v>
      </c>
      <c r="C84" s="95">
        <v>113.2</v>
      </c>
      <c r="D84" s="13">
        <f>+C84*9.81/(1000000*2*0.005*0.005*PI()/4)</f>
        <v>28.27844657024081</v>
      </c>
      <c r="M84" s="21"/>
    </row>
    <row r="85" spans="2:13" ht="15.75" thickBot="1" x14ac:dyDescent="0.3">
      <c r="B85" s="152" t="s">
        <v>56</v>
      </c>
      <c r="C85" s="96">
        <v>115</v>
      </c>
      <c r="D85" s="13">
        <f>+C85*9.81/(1000000*2*0.005*0.005*PI()/4)</f>
        <v>28.728103847859479</v>
      </c>
      <c r="M85" s="21"/>
    </row>
    <row r="86" spans="2:13" x14ac:dyDescent="0.25">
      <c r="B86" s="3" t="s">
        <v>8</v>
      </c>
      <c r="C86" s="18"/>
      <c r="D86" s="13"/>
      <c r="M86" s="21"/>
    </row>
    <row r="87" spans="2:13" x14ac:dyDescent="0.25">
      <c r="B87" s="108"/>
      <c r="C87" s="18"/>
      <c r="D87" s="13"/>
      <c r="M87" s="21"/>
    </row>
    <row r="88" spans="2:13" x14ac:dyDescent="0.25">
      <c r="C88" s="16"/>
      <c r="D88" s="13"/>
      <c r="M88" s="21"/>
    </row>
    <row r="89" spans="2:13" x14ac:dyDescent="0.25">
      <c r="B89" s="3"/>
      <c r="M89" s="21"/>
    </row>
    <row r="90" spans="2:13" x14ac:dyDescent="0.25">
      <c r="B90" s="3"/>
      <c r="M90" s="21"/>
    </row>
    <row r="91" spans="2:13" x14ac:dyDescent="0.25">
      <c r="B91" s="3"/>
      <c r="M91" s="21"/>
    </row>
    <row r="92" spans="2:13" x14ac:dyDescent="0.25">
      <c r="B92" s="3"/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x14ac:dyDescent="0.25">
      <c r="B95" s="3"/>
      <c r="M95" s="21"/>
    </row>
    <row r="96" spans="2:13" x14ac:dyDescent="0.25">
      <c r="B96" s="3"/>
      <c r="M96" s="21"/>
    </row>
    <row r="97" spans="2:13" x14ac:dyDescent="0.25">
      <c r="B97" s="3"/>
      <c r="M97" s="21"/>
    </row>
    <row r="98" spans="2:13" x14ac:dyDescent="0.25">
      <c r="B98" s="3"/>
      <c r="M98" s="21"/>
    </row>
    <row r="99" spans="2:13" x14ac:dyDescent="0.25">
      <c r="B99" s="3"/>
      <c r="M99" s="21"/>
    </row>
    <row r="100" spans="2:13" x14ac:dyDescent="0.25">
      <c r="B100" s="3"/>
      <c r="M100" s="21"/>
    </row>
    <row r="101" spans="2:13" x14ac:dyDescent="0.25">
      <c r="B101" s="5"/>
      <c r="M101" s="21"/>
    </row>
    <row r="102" spans="2:13" x14ac:dyDescent="0.25">
      <c r="B102" s="5"/>
      <c r="M102" s="21"/>
    </row>
    <row r="103" spans="2:13" ht="15.75" thickBot="1" x14ac:dyDescent="0.3">
      <c r="B103" t="s">
        <v>44</v>
      </c>
      <c r="M103" s="21"/>
    </row>
    <row r="104" spans="2:13" ht="15.75" thickBot="1" x14ac:dyDescent="0.3">
      <c r="B104" s="22"/>
      <c r="C104" s="23" t="s">
        <v>27</v>
      </c>
      <c r="D104" s="24" t="s">
        <v>28</v>
      </c>
      <c r="E104" s="24" t="s">
        <v>29</v>
      </c>
      <c r="F104" s="25" t="s">
        <v>30</v>
      </c>
      <c r="M104" s="21"/>
    </row>
    <row r="105" spans="2:13" x14ac:dyDescent="0.25">
      <c r="B105" s="151" t="s">
        <v>59</v>
      </c>
      <c r="C105" s="45">
        <f>+Sheet1!D136</f>
        <v>0.2</v>
      </c>
      <c r="D105" s="46">
        <f>+Sheet1!G136</f>
        <v>0.37</v>
      </c>
      <c r="E105" s="46">
        <f>+Sheet1!J136</f>
        <v>0.73</v>
      </c>
      <c r="F105" s="47">
        <f>+Sheet1!M136</f>
        <v>1.46</v>
      </c>
      <c r="M105" s="21"/>
    </row>
    <row r="106" spans="2:13" ht="15.75" thickBot="1" x14ac:dyDescent="0.3">
      <c r="B106" s="152" t="s">
        <v>56</v>
      </c>
      <c r="C106" s="51">
        <f>+Sheet1!D137</f>
        <v>0.3</v>
      </c>
      <c r="D106" s="52">
        <f>+Sheet1!G137</f>
        <v>0.56000000000000005</v>
      </c>
      <c r="E106" s="52">
        <f>+Sheet1!J137</f>
        <v>1.0900000000000001</v>
      </c>
      <c r="F106" s="53">
        <f>+Sheet1!M137</f>
        <v>2.2999999999999998</v>
      </c>
      <c r="M106" s="21"/>
    </row>
    <row r="107" spans="2:13" x14ac:dyDescent="0.25">
      <c r="B107" s="17"/>
      <c r="C107" s="113"/>
      <c r="D107" s="113"/>
      <c r="E107" s="113"/>
      <c r="F107" s="113"/>
      <c r="M107" s="21"/>
    </row>
    <row r="108" spans="2:13" x14ac:dyDescent="0.25">
      <c r="B108" s="108"/>
      <c r="C108" s="113"/>
      <c r="D108" s="113"/>
      <c r="E108" s="113"/>
      <c r="F108" s="113"/>
      <c r="M108" s="21"/>
    </row>
    <row r="109" spans="2:13" x14ac:dyDescent="0.25">
      <c r="B109" t="s">
        <v>5</v>
      </c>
      <c r="C109" s="16"/>
      <c r="D109" s="10"/>
      <c r="E109" s="41"/>
      <c r="F109" s="41"/>
      <c r="M109" s="21"/>
    </row>
    <row r="110" spans="2:13" x14ac:dyDescent="0.25">
      <c r="B110" s="39" t="s">
        <v>45</v>
      </c>
      <c r="C110" s="16"/>
      <c r="D110" s="10"/>
      <c r="E110" s="41"/>
      <c r="F110" s="41"/>
      <c r="M110" s="21"/>
    </row>
    <row r="111" spans="2:13" x14ac:dyDescent="0.25">
      <c r="B111" s="21" t="s">
        <v>47</v>
      </c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x14ac:dyDescent="0.25">
      <c r="B131" s="39"/>
      <c r="M131" s="21"/>
    </row>
    <row r="132" spans="2:14" x14ac:dyDescent="0.25">
      <c r="B132" s="39"/>
      <c r="M132" s="21"/>
    </row>
    <row r="133" spans="2:14" x14ac:dyDescent="0.25">
      <c r="B133" s="39"/>
      <c r="M133" s="21"/>
    </row>
    <row r="134" spans="2:14" ht="15.75" thickBot="1" x14ac:dyDescent="0.3">
      <c r="B134" t="s">
        <v>43</v>
      </c>
    </row>
    <row r="135" spans="2:14" ht="15.75" thickBot="1" x14ac:dyDescent="0.3">
      <c r="B135" s="26"/>
      <c r="C135" s="27" t="s">
        <v>32</v>
      </c>
      <c r="D135" s="28" t="s">
        <v>31</v>
      </c>
      <c r="E135" s="29" t="s">
        <v>34</v>
      </c>
      <c r="F135" s="30" t="s">
        <v>33</v>
      </c>
      <c r="G135" s="31" t="s">
        <v>35</v>
      </c>
      <c r="H135" s="32" t="s">
        <v>36</v>
      </c>
      <c r="I135" s="33" t="s">
        <v>37</v>
      </c>
      <c r="J135" s="34" t="s">
        <v>38</v>
      </c>
      <c r="K135" s="35" t="s">
        <v>39</v>
      </c>
      <c r="L135" s="36" t="s">
        <v>40</v>
      </c>
      <c r="M135" s="37" t="s">
        <v>41</v>
      </c>
      <c r="N135" s="38" t="s">
        <v>42</v>
      </c>
    </row>
    <row r="136" spans="2:14" x14ac:dyDescent="0.25">
      <c r="B136" s="151" t="s">
        <v>59</v>
      </c>
      <c r="C136" s="54">
        <v>0.19</v>
      </c>
      <c r="D136" s="55">
        <v>0.2</v>
      </c>
      <c r="E136" s="86">
        <v>0.2</v>
      </c>
      <c r="F136" s="56">
        <v>0.37</v>
      </c>
      <c r="G136" s="57">
        <v>0.37</v>
      </c>
      <c r="H136" s="58">
        <v>0.38</v>
      </c>
      <c r="I136" s="59">
        <v>0.72</v>
      </c>
      <c r="J136" s="60">
        <v>0.73</v>
      </c>
      <c r="K136" s="61">
        <v>0.73</v>
      </c>
      <c r="L136" s="88">
        <v>1.42</v>
      </c>
      <c r="M136" s="62">
        <v>1.46</v>
      </c>
      <c r="N136" s="63">
        <v>1.47</v>
      </c>
    </row>
    <row r="137" spans="2:14" ht="15.75" thickBot="1" x14ac:dyDescent="0.3">
      <c r="B137" s="152" t="s">
        <v>56</v>
      </c>
      <c r="C137" s="64">
        <v>0.28999999999999998</v>
      </c>
      <c r="D137" s="65">
        <v>0.3</v>
      </c>
      <c r="E137" s="87">
        <v>0.3</v>
      </c>
      <c r="F137" s="66">
        <v>0.56000000000000005</v>
      </c>
      <c r="G137" s="67">
        <v>0.56000000000000005</v>
      </c>
      <c r="H137" s="68">
        <v>0.56000000000000005</v>
      </c>
      <c r="I137" s="69">
        <v>1.0900000000000001</v>
      </c>
      <c r="J137" s="70">
        <v>1.0900000000000001</v>
      </c>
      <c r="K137" s="71">
        <v>1.0900000000000001</v>
      </c>
      <c r="L137" s="89">
        <v>2.25</v>
      </c>
      <c r="M137" s="72">
        <v>2.2999999999999998</v>
      </c>
      <c r="N137" s="73">
        <v>2.34</v>
      </c>
    </row>
    <row r="138" spans="2:14" x14ac:dyDescent="0.25">
      <c r="B138" s="17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</row>
    <row r="139" spans="2:14" x14ac:dyDescent="0.25">
      <c r="B139" s="108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x14ac:dyDescent="0.25">
      <c r="B172" s="39"/>
      <c r="M172" s="21"/>
    </row>
    <row r="173" spans="2:13" x14ac:dyDescent="0.25">
      <c r="B173" s="39"/>
      <c r="M173" s="21"/>
    </row>
    <row r="174" spans="2:13" x14ac:dyDescent="0.25">
      <c r="B174" s="39"/>
      <c r="M174" s="21"/>
    </row>
    <row r="175" spans="2:13" x14ac:dyDescent="0.25">
      <c r="B175" s="39"/>
      <c r="M175" s="21"/>
    </row>
    <row r="176" spans="2:13" x14ac:dyDescent="0.25">
      <c r="B176" s="39"/>
      <c r="M176" s="21"/>
    </row>
    <row r="177" spans="2:13" x14ac:dyDescent="0.25">
      <c r="B177" t="s">
        <v>14</v>
      </c>
      <c r="M177" s="21"/>
    </row>
    <row r="178" spans="2:13" ht="15.75" thickBot="1" x14ac:dyDescent="0.3">
      <c r="B178" s="103" t="s">
        <v>51</v>
      </c>
      <c r="M178" s="21"/>
    </row>
    <row r="179" spans="2:13" ht="15.75" thickBot="1" x14ac:dyDescent="0.3">
      <c r="B179" s="2"/>
      <c r="C179" s="74" t="s">
        <v>15</v>
      </c>
      <c r="D179" s="75" t="s">
        <v>16</v>
      </c>
      <c r="E179" s="126" t="s">
        <v>17</v>
      </c>
      <c r="M179" s="21"/>
    </row>
    <row r="180" spans="2:13" x14ac:dyDescent="0.25">
      <c r="B180" s="151" t="s">
        <v>59</v>
      </c>
      <c r="C180" s="8">
        <v>2</v>
      </c>
      <c r="D180" s="80">
        <v>2.1</v>
      </c>
      <c r="E180" s="127">
        <v>0.8</v>
      </c>
      <c r="M180" s="21"/>
    </row>
    <row r="181" spans="2:13" ht="15.75" thickBot="1" x14ac:dyDescent="0.3">
      <c r="B181" s="152" t="s">
        <v>56</v>
      </c>
      <c r="C181" s="119">
        <v>1.5</v>
      </c>
      <c r="D181" s="120">
        <v>1.6</v>
      </c>
      <c r="E181" s="128">
        <v>0.8</v>
      </c>
      <c r="M181" s="21"/>
    </row>
    <row r="182" spans="2:13" x14ac:dyDescent="0.25">
      <c r="B182" s="17"/>
      <c r="C182" s="16"/>
      <c r="D182" s="10"/>
      <c r="E182" s="10"/>
      <c r="M182" s="21"/>
    </row>
    <row r="183" spans="2:13" x14ac:dyDescent="0.25">
      <c r="B183" s="108"/>
      <c r="C183" s="16"/>
      <c r="D183" s="10"/>
      <c r="E183" s="10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ht="15.75" thickBot="1" x14ac:dyDescent="0.3">
      <c r="B186" s="103" t="s">
        <v>54</v>
      </c>
      <c r="M186" s="21"/>
    </row>
    <row r="187" spans="2:13" ht="15.75" thickBot="1" x14ac:dyDescent="0.3">
      <c r="B187" s="2"/>
      <c r="C187" s="6" t="s">
        <v>15</v>
      </c>
      <c r="D187" s="110" t="s">
        <v>16</v>
      </c>
      <c r="E187" s="76" t="s">
        <v>17</v>
      </c>
      <c r="M187" s="21"/>
    </row>
    <row r="188" spans="2:13" x14ac:dyDescent="0.25">
      <c r="B188" s="151" t="s">
        <v>59</v>
      </c>
      <c r="C188" s="1" t="s">
        <v>53</v>
      </c>
      <c r="D188" s="111">
        <v>2</v>
      </c>
      <c r="E188" s="4">
        <v>0.5</v>
      </c>
      <c r="M188" s="21"/>
    </row>
    <row r="189" spans="2:13" ht="15.75" thickBot="1" x14ac:dyDescent="0.3">
      <c r="B189" s="152" t="s">
        <v>56</v>
      </c>
      <c r="C189" s="109" t="s">
        <v>53</v>
      </c>
      <c r="D189" s="150">
        <v>1.3</v>
      </c>
      <c r="E189" s="49">
        <v>0.4</v>
      </c>
      <c r="M189" s="21"/>
    </row>
    <row r="190" spans="2:13" x14ac:dyDescent="0.25">
      <c r="B190" s="17"/>
      <c r="C190" s="10"/>
      <c r="D190" s="16"/>
      <c r="E190" s="10"/>
      <c r="M190" s="21"/>
    </row>
    <row r="191" spans="2:13" x14ac:dyDescent="0.25">
      <c r="B191" s="108"/>
      <c r="C191" s="10"/>
      <c r="D191" s="16"/>
      <c r="E191" s="10"/>
      <c r="M191" s="21"/>
    </row>
    <row r="192" spans="2:13" x14ac:dyDescent="0.25">
      <c r="B192" s="104"/>
      <c r="M192" s="21"/>
    </row>
    <row r="193" spans="1:13" x14ac:dyDescent="0.25">
      <c r="B193" s="39"/>
      <c r="M193" s="21"/>
    </row>
    <row r="194" spans="1:13" x14ac:dyDescent="0.25">
      <c r="B194" s="5"/>
      <c r="M194" s="21"/>
    </row>
    <row r="195" spans="1:13" x14ac:dyDescent="0.25">
      <c r="M195" s="21"/>
    </row>
    <row r="196" spans="1:13" x14ac:dyDescent="0.25">
      <c r="M196" s="21"/>
    </row>
    <row r="197" spans="1:13" x14ac:dyDescent="0.25">
      <c r="M197" s="21"/>
    </row>
    <row r="198" spans="1:13" x14ac:dyDescent="0.25">
      <c r="M198" s="21"/>
    </row>
    <row r="199" spans="1:13" x14ac:dyDescent="0.25">
      <c r="B199" s="3"/>
      <c r="C199" s="16"/>
      <c r="D199" s="10"/>
      <c r="E199" s="10"/>
      <c r="M199" s="21"/>
    </row>
    <row r="200" spans="1:13" x14ac:dyDescent="0.25">
      <c r="B200" s="3"/>
      <c r="C200" s="16"/>
      <c r="D200" s="10"/>
      <c r="E200" s="10"/>
      <c r="M200" s="21"/>
    </row>
    <row r="201" spans="1:13" x14ac:dyDescent="0.25">
      <c r="B201" s="5"/>
      <c r="M201" s="21"/>
    </row>
    <row r="202" spans="1:13" ht="15.75" thickBot="1" x14ac:dyDescent="0.3">
      <c r="B202" t="s">
        <v>13</v>
      </c>
      <c r="M202" s="21"/>
    </row>
    <row r="203" spans="1:13" ht="15.75" thickBot="1" x14ac:dyDescent="0.3">
      <c r="B203" s="2"/>
      <c r="C203" s="6" t="s">
        <v>11</v>
      </c>
      <c r="D203" s="7" t="s">
        <v>12</v>
      </c>
      <c r="E203" s="19" t="s">
        <v>23</v>
      </c>
      <c r="M203" s="21"/>
    </row>
    <row r="204" spans="1:13" x14ac:dyDescent="0.25">
      <c r="B204" s="151" t="s">
        <v>59</v>
      </c>
      <c r="C204" s="1">
        <v>28</v>
      </c>
      <c r="D204" s="15">
        <f>0.5*9.81*C204/1000</f>
        <v>0.13733999999999999</v>
      </c>
      <c r="E204" s="20">
        <f>+D204/(1000*0.008*0.004)</f>
        <v>4.2918749999999992</v>
      </c>
      <c r="F204" s="44"/>
      <c r="M204" s="21"/>
    </row>
    <row r="205" spans="1:13" ht="15.75" thickBot="1" x14ac:dyDescent="0.3">
      <c r="B205" s="152" t="s">
        <v>56</v>
      </c>
      <c r="C205" s="109">
        <v>19</v>
      </c>
      <c r="D205" s="121">
        <f>0.5*9.81*C205/1000</f>
        <v>9.3195000000000014E-2</v>
      </c>
      <c r="E205" s="20">
        <f>+D205/(1000*0.008*0.004)</f>
        <v>2.9123437500000002</v>
      </c>
      <c r="F205" s="44"/>
      <c r="M205" s="21"/>
    </row>
    <row r="206" spans="1:13" x14ac:dyDescent="0.25">
      <c r="A206" s="48"/>
      <c r="B206" s="17"/>
      <c r="C206" s="10"/>
      <c r="D206" s="40"/>
      <c r="E206" s="20"/>
      <c r="F206" s="44"/>
      <c r="M206" s="21"/>
    </row>
    <row r="207" spans="1:13" x14ac:dyDescent="0.25">
      <c r="B207" s="108"/>
      <c r="C207" s="10"/>
      <c r="D207" s="40"/>
      <c r="E207" s="20"/>
      <c r="M207" s="21"/>
    </row>
    <row r="208" spans="1:13" x14ac:dyDescent="0.25">
      <c r="B208" s="3"/>
      <c r="C208" s="10"/>
      <c r="D208" s="40"/>
      <c r="E208" s="20"/>
      <c r="M208" s="21"/>
    </row>
    <row r="209" spans="2:13" x14ac:dyDescent="0.25">
      <c r="B209" s="3"/>
      <c r="C209" s="10"/>
      <c r="D209" s="40"/>
      <c r="E209" s="20"/>
      <c r="M209" s="21"/>
    </row>
    <row r="210" spans="2:13" x14ac:dyDescent="0.25">
      <c r="B210" s="3"/>
      <c r="C210" s="10"/>
      <c r="D210" s="40"/>
      <c r="E210" s="20"/>
      <c r="M210" s="21"/>
    </row>
    <row r="211" spans="2:13" x14ac:dyDescent="0.25">
      <c r="B211" s="3"/>
      <c r="C211" s="10"/>
      <c r="D211" s="40"/>
      <c r="E211" s="20"/>
      <c r="M211" s="21"/>
    </row>
    <row r="212" spans="2:13" x14ac:dyDescent="0.25">
      <c r="B212" s="3"/>
      <c r="C212" s="10"/>
      <c r="D212" s="40"/>
      <c r="E212" s="20"/>
      <c r="M212" s="21"/>
    </row>
    <row r="213" spans="2:13" x14ac:dyDescent="0.25">
      <c r="B213" s="3"/>
      <c r="C213" s="10"/>
      <c r="D213" s="40"/>
      <c r="E213" s="20"/>
      <c r="M213" s="21"/>
    </row>
    <row r="214" spans="2:13" x14ac:dyDescent="0.25">
      <c r="B214" s="3"/>
      <c r="C214" s="10"/>
      <c r="D214" s="40"/>
      <c r="E214" s="20"/>
      <c r="M214" s="21"/>
    </row>
    <row r="215" spans="2:13" x14ac:dyDescent="0.25">
      <c r="B215" s="3"/>
      <c r="C215" s="10"/>
      <c r="D215" s="40"/>
      <c r="E215" s="20"/>
      <c r="M215" s="21"/>
    </row>
    <row r="216" spans="2:13" x14ac:dyDescent="0.25">
      <c r="B216" s="3"/>
      <c r="C216" s="10"/>
      <c r="D216" s="40"/>
      <c r="E216" s="20"/>
      <c r="M216" s="21"/>
    </row>
    <row r="217" spans="2:13" x14ac:dyDescent="0.25">
      <c r="B217" s="3"/>
      <c r="C217" s="10"/>
      <c r="D217" s="40"/>
      <c r="E217" s="20"/>
      <c r="M217" s="21"/>
    </row>
    <row r="218" spans="2:13" x14ac:dyDescent="0.25">
      <c r="B218" s="3"/>
      <c r="C218" s="10"/>
      <c r="D218" s="40"/>
      <c r="E218" s="20"/>
      <c r="M218" s="21"/>
    </row>
    <row r="219" spans="2:13" x14ac:dyDescent="0.25">
      <c r="B219" s="3"/>
      <c r="C219" s="10"/>
      <c r="D219" s="40"/>
      <c r="E219" s="20"/>
      <c r="M219" s="21"/>
    </row>
    <row r="220" spans="2:13" x14ac:dyDescent="0.25">
      <c r="B220" s="3"/>
      <c r="C220" s="10"/>
      <c r="D220" s="40"/>
      <c r="E220" s="20"/>
      <c r="M220" s="21"/>
    </row>
    <row r="221" spans="2:13" x14ac:dyDescent="0.25">
      <c r="B221" s="3"/>
      <c r="C221" s="10"/>
      <c r="D221" s="40"/>
      <c r="E221" s="20"/>
      <c r="M221" s="21"/>
    </row>
    <row r="222" spans="2:13" x14ac:dyDescent="0.25">
      <c r="B222" s="3"/>
      <c r="C222" s="10"/>
      <c r="D222" s="40"/>
      <c r="E222" s="20"/>
      <c r="M222" s="21"/>
    </row>
    <row r="223" spans="2:13" x14ac:dyDescent="0.25">
      <c r="B223" s="3"/>
      <c r="C223" s="10"/>
      <c r="D223" s="40"/>
      <c r="E223" s="20"/>
      <c r="M223" s="21"/>
    </row>
    <row r="224" spans="2:13" x14ac:dyDescent="0.25">
      <c r="B224" s="3"/>
      <c r="C224" s="10"/>
      <c r="D224" s="40"/>
      <c r="E224" s="20"/>
      <c r="M224" s="21"/>
    </row>
    <row r="225" spans="2:13" x14ac:dyDescent="0.25">
      <c r="B225" s="3"/>
      <c r="C225" s="10"/>
      <c r="D225" s="40"/>
      <c r="E225" s="20"/>
      <c r="M225" s="21"/>
    </row>
    <row r="226" spans="2:13" x14ac:dyDescent="0.25">
      <c r="B226" s="3"/>
      <c r="C226" s="10"/>
      <c r="D226" s="40"/>
      <c r="E226" s="20"/>
      <c r="M226" s="21"/>
    </row>
    <row r="227" spans="2:13" x14ac:dyDescent="0.25">
      <c r="B227" s="5"/>
      <c r="M227" s="21"/>
    </row>
    <row r="228" spans="2:13" x14ac:dyDescent="0.25">
      <c r="B228" s="5"/>
      <c r="M228" s="21"/>
    </row>
    <row r="229" spans="2:13" x14ac:dyDescent="0.25">
      <c r="B229" s="5"/>
      <c r="M229" s="21"/>
    </row>
    <row r="230" spans="2:13" ht="15.75" thickBot="1" x14ac:dyDescent="0.3">
      <c r="B230" t="s">
        <v>9</v>
      </c>
      <c r="M230" s="21"/>
    </row>
    <row r="231" spans="2:13" ht="15.75" thickBot="1" x14ac:dyDescent="0.3">
      <c r="B231" s="2"/>
      <c r="C231" s="7" t="s">
        <v>10</v>
      </c>
      <c r="M231" s="21"/>
    </row>
    <row r="232" spans="2:13" x14ac:dyDescent="0.25">
      <c r="B232" s="151" t="s">
        <v>59</v>
      </c>
      <c r="C232" s="11">
        <v>57</v>
      </c>
      <c r="M232" s="21"/>
    </row>
    <row r="233" spans="2:13" ht="15.75" thickBot="1" x14ac:dyDescent="0.3">
      <c r="B233" s="152" t="s">
        <v>56</v>
      </c>
      <c r="C233" s="122">
        <v>75</v>
      </c>
      <c r="D233" s="129"/>
      <c r="M233" s="21"/>
    </row>
    <row r="234" spans="2:13" x14ac:dyDescent="0.25">
      <c r="B234" s="17"/>
      <c r="C234" s="16"/>
      <c r="M234" s="21"/>
    </row>
    <row r="235" spans="2:13" x14ac:dyDescent="0.25">
      <c r="B235" s="108"/>
      <c r="C235" s="16"/>
    </row>
    <row r="236" spans="2:13" x14ac:dyDescent="0.25">
      <c r="B236" s="83"/>
    </row>
    <row r="237" spans="2:13" x14ac:dyDescent="0.25">
      <c r="B237" s="21" t="s">
        <v>50</v>
      </c>
    </row>
    <row r="238" spans="2:13" x14ac:dyDescent="0.25">
      <c r="B238" s="21" t="s">
        <v>46</v>
      </c>
    </row>
    <row r="250" spans="2:4" x14ac:dyDescent="0.25">
      <c r="B250" s="3"/>
    </row>
    <row r="251" spans="2:4" ht="15.75" thickBot="1" x14ac:dyDescent="0.3">
      <c r="B251" t="s">
        <v>65</v>
      </c>
    </row>
    <row r="252" spans="2:4" ht="15.75" thickBot="1" x14ac:dyDescent="0.3">
      <c r="B252" s="2"/>
      <c r="C252" s="7" t="s">
        <v>64</v>
      </c>
    </row>
    <row r="253" spans="2:4" x14ac:dyDescent="0.25">
      <c r="B253" s="151" t="s">
        <v>59</v>
      </c>
      <c r="C253" s="11">
        <v>29.51</v>
      </c>
      <c r="D253" s="153"/>
    </row>
    <row r="254" spans="2:4" ht="15.75" thickBot="1" x14ac:dyDescent="0.3">
      <c r="B254" s="152" t="s">
        <v>56</v>
      </c>
      <c r="C254" s="122">
        <v>29.51</v>
      </c>
      <c r="D254" s="154"/>
    </row>
    <row r="255" spans="2:4" x14ac:dyDescent="0.25">
      <c r="B255" s="5"/>
      <c r="C255" s="16"/>
      <c r="D255" s="154"/>
    </row>
    <row r="260" spans="2:2" x14ac:dyDescent="0.25">
      <c r="B260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2024-11-08T12:00:34Z</dcterms:modified>
</cp:coreProperties>
</file>