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unka\2021\mytechfun\www\download\247\"/>
    </mc:Choice>
  </mc:AlternateContent>
  <xr:revisionPtr revIDLastSave="0" documentId="13_ncr:1_{701303FF-AC63-4017-A3FD-E968A94142AF}" xr6:coauthVersionLast="47" xr6:coauthVersionMax="47" xr10:uidLastSave="{00000000-0000-0000-0000-000000000000}"/>
  <bookViews>
    <workbookView xWindow="-120" yWindow="-120" windowWidth="29040" windowHeight="17520" xr2:uid="{BC2B8484-DFD5-4056-8182-8E4A7FE3B528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8" i="1"/>
  <c r="G16" i="1"/>
  <c r="F16" i="1"/>
  <c r="E16" i="1"/>
  <c r="D16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F142" i="1"/>
  <c r="E142" i="1"/>
  <c r="D142" i="1"/>
  <c r="C142" i="1"/>
  <c r="E321" i="1"/>
  <c r="E322" i="1"/>
  <c r="E323" i="1"/>
  <c r="E307" i="1"/>
  <c r="E306" i="1"/>
  <c r="E305" i="1"/>
  <c r="H53" i="1"/>
  <c r="G53" i="1"/>
  <c r="F53" i="1"/>
  <c r="E53" i="1"/>
  <c r="D53" i="1"/>
  <c r="C53" i="1"/>
  <c r="H52" i="1"/>
  <c r="G52" i="1"/>
  <c r="F52" i="1"/>
  <c r="E52" i="1"/>
  <c r="D52" i="1"/>
  <c r="C52" i="1"/>
  <c r="E87" i="1"/>
  <c r="F87" i="1" s="1"/>
  <c r="G18" i="1"/>
  <c r="G17" i="1"/>
  <c r="D109" i="1"/>
  <c r="D108" i="1"/>
  <c r="F18" i="1"/>
  <c r="F17" i="1"/>
  <c r="E18" i="1"/>
  <c r="E17" i="1"/>
  <c r="D18" i="1"/>
  <c r="D17" i="1"/>
  <c r="C18" i="1"/>
  <c r="C17" i="1"/>
  <c r="C16" i="1"/>
  <c r="D251" i="1"/>
  <c r="E251" i="1" s="1"/>
  <c r="D250" i="1"/>
  <c r="E250" i="1" s="1"/>
  <c r="F89" i="1"/>
  <c r="E88" i="1"/>
  <c r="F88" i="1" s="1"/>
  <c r="F75" i="1"/>
  <c r="E74" i="1"/>
  <c r="F74" i="1" s="1"/>
</calcChain>
</file>

<file path=xl/sharedStrings.xml><?xml version="1.0" encoding="utf-8"?>
<sst xmlns="http://schemas.openxmlformats.org/spreadsheetml/2006/main" count="140" uniqueCount="86">
  <si>
    <t>Day 0</t>
  </si>
  <si>
    <t>Day 1</t>
  </si>
  <si>
    <t>Day 2</t>
  </si>
  <si>
    <t>Day 3</t>
  </si>
  <si>
    <t>Day 4</t>
  </si>
  <si>
    <t>Day 5</t>
  </si>
  <si>
    <t>Creep test screw (tightening rotation angle using same torque, average values from 2 angles)</t>
  </si>
  <si>
    <t>Tensile test, break load (kg)</t>
  </si>
  <si>
    <t>Test 1</t>
  </si>
  <si>
    <t>Test 2</t>
  </si>
  <si>
    <t>Average</t>
  </si>
  <si>
    <t>Layer adhesion test, break load (kg)</t>
  </si>
  <si>
    <t>Bending ISO178 (dist. Between supports 50mm)</t>
  </si>
  <si>
    <t>Shear stress test, break load (kg)</t>
  </si>
  <si>
    <t>Break kg</t>
  </si>
  <si>
    <t>Area: 2 x Ø 5 mm</t>
  </si>
  <si>
    <t>Temperature test</t>
  </si>
  <si>
    <t>Deform °C</t>
  </si>
  <si>
    <t>dH [mm]</t>
  </si>
  <si>
    <t>E br [J]</t>
  </si>
  <si>
    <t>Izod impact test, E break in Joules</t>
  </si>
  <si>
    <t>Torque (twist) test, Nm</t>
  </si>
  <si>
    <t>Load at 90°</t>
  </si>
  <si>
    <t>Max Nm</t>
  </si>
  <si>
    <t>Approx turns</t>
  </si>
  <si>
    <t>Min area 4x4mm</t>
  </si>
  <si>
    <t>Min area 4x4mm, vertical test specimen</t>
  </si>
  <si>
    <t>Creep test C-bending, reference surface [mm] (default 12mm), constant load 1,25 kg</t>
  </si>
  <si>
    <t>RAW DATA:</t>
  </si>
  <si>
    <t>C-bending: Creeping calculated from raw data (difference between two days)</t>
  </si>
  <si>
    <t>kJ/m²</t>
  </si>
  <si>
    <t>Average (kg)</t>
  </si>
  <si>
    <t>MPa</t>
  </si>
  <si>
    <t>Settings:</t>
  </si>
  <si>
    <t>1.25kg</t>
  </si>
  <si>
    <t>2.5kg</t>
  </si>
  <si>
    <t>5kg</t>
  </si>
  <si>
    <t>10kg</t>
  </si>
  <si>
    <t>Torque creep test, both results</t>
  </si>
  <si>
    <t>1,25kg 30"</t>
  </si>
  <si>
    <t>1,25kg 1"</t>
  </si>
  <si>
    <t>2,5kg 1"</t>
  </si>
  <si>
    <t>1,25kg 60"</t>
  </si>
  <si>
    <t>2,5kg 30"</t>
  </si>
  <si>
    <t>2,5kg 60"</t>
  </si>
  <si>
    <t>5kg 1"</t>
  </si>
  <si>
    <t>5kg 30"</t>
  </si>
  <si>
    <t>5kg 60"</t>
  </si>
  <si>
    <t>10kg 1"</t>
  </si>
  <si>
    <t>10kg 30"</t>
  </si>
  <si>
    <t>10kg 60"</t>
  </si>
  <si>
    <t>Bending, deformation at given load after 1", 30" and 60"</t>
  </si>
  <si>
    <t>Bending. Deformation at given load after 30 sec, (mm)</t>
  </si>
  <si>
    <t xml:space="preserve">(but this was only a 15-minute test, </t>
  </si>
  <si>
    <t>I do not recommend continuous use at this temperature)</t>
  </si>
  <si>
    <t>More info about bending in next graph</t>
  </si>
  <si>
    <t>Prusament PA11 carbon fiber (vs PC-Blend CF), MyTechFun, 2022-11-14</t>
  </si>
  <si>
    <t>PC-Blend CF</t>
  </si>
  <si>
    <t>285/110</t>
  </si>
  <si>
    <t>PA11-CF</t>
  </si>
  <si>
    <t>Dimensions</t>
  </si>
  <si>
    <t>X</t>
  </si>
  <si>
    <t>Y</t>
  </si>
  <si>
    <t>Z</t>
  </si>
  <si>
    <t>No annealing</t>
  </si>
  <si>
    <t>Annealed</t>
  </si>
  <si>
    <t>Weight in [g]</t>
  </si>
  <si>
    <t>Regular</t>
  </si>
  <si>
    <t>Shrinking %</t>
  </si>
  <si>
    <t>Day 14</t>
  </si>
  <si>
    <t>PA11 CF</t>
  </si>
  <si>
    <t>PA11 CF (water)</t>
  </si>
  <si>
    <t>PA11 CF annealed</t>
  </si>
  <si>
    <t>PC Blend CF</t>
  </si>
  <si>
    <t>(%)</t>
  </si>
  <si>
    <t>In water</t>
  </si>
  <si>
    <t>PA11 CF Annealed</t>
  </si>
  <si>
    <t>*PC Blend has much higher layer adhesion if FAN is 0%</t>
  </si>
  <si>
    <t xml:space="preserve">If it is set to default value by Prusa Slicer, adhesion was weak, </t>
  </si>
  <si>
    <t xml:space="preserve">it broke at approx 20 kg only, </t>
  </si>
  <si>
    <t>explained (and tested) in a separate video.</t>
  </si>
  <si>
    <t>1/4</t>
  </si>
  <si>
    <t>3/4</t>
  </si>
  <si>
    <t>D5+1h50°C</t>
  </si>
  <si>
    <t>Enclosure 45°C, Some object annealed 90°C 3h</t>
  </si>
  <si>
    <t>Both on MK3S with hardened nozzle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</si>
</sst>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%"/>
    <numFmt numFmtId="167" formatCode="\+0.00%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theme="2" tint="-0.499984740745262"/>
      <name val="Calibri"/>
      <family val="2"/>
      <charset val="238"/>
      <scheme val="minor"/>
    </font>
    <font>
      <sz val="11"/>
      <color theme="5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 tint="0.499984740745262"/>
      <name val="Calibri"/>
      <family val="2"/>
      <charset val="238"/>
      <scheme val="minor"/>
    </font>
    <font>
      <b/>
      <sz val="11"/>
      <color theme="2" tint="-0.49998474074526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rgb="FFC000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173">
    <xf numFmtId="0" fontId="0" fillId="0" borderId="0" xfId="0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/>
    <xf numFmtId="0" fontId="1" fillId="0" borderId="0" xfId="0" applyFont="1" applyFill="1" applyBorder="1"/>
    <xf numFmtId="0" fontId="0" fillId="0" borderId="0" xfId="0" applyFont="1" applyFill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3" fillId="0" borderId="0" xfId="0" applyFont="1" applyFill="1" applyBorder="1"/>
    <xf numFmtId="0" fontId="0" fillId="0" borderId="20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/>
    <xf numFmtId="0" fontId="4" fillId="0" borderId="14" xfId="0" applyFont="1" applyBorder="1" applyAlignment="1">
      <alignment horizontal="center"/>
    </xf>
    <xf numFmtId="0" fontId="1" fillId="2" borderId="0" xfId="0" applyFont="1" applyFill="1"/>
    <xf numFmtId="0" fontId="5" fillId="0" borderId="0" xfId="0" applyFont="1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6" fillId="0" borderId="15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/>
    <xf numFmtId="165" fontId="1" fillId="0" borderId="5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0" fontId="1" fillId="0" borderId="16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9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1" fillId="0" borderId="0" xfId="0" applyFont="1" applyFill="1" applyBorder="1"/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26" xfId="0" applyBorder="1"/>
    <xf numFmtId="0" fontId="1" fillId="0" borderId="8" xfId="0" applyFont="1" applyBorder="1"/>
    <xf numFmtId="0" fontId="0" fillId="0" borderId="10" xfId="0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27" xfId="0" applyBorder="1"/>
    <xf numFmtId="0" fontId="13" fillId="0" borderId="20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" fillId="0" borderId="3" xfId="0" applyFont="1" applyBorder="1"/>
    <xf numFmtId="0" fontId="0" fillId="0" borderId="5" xfId="0" applyBorder="1"/>
    <xf numFmtId="0" fontId="0" fillId="0" borderId="28" xfId="0" applyBorder="1"/>
    <xf numFmtId="0" fontId="1" fillId="0" borderId="29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0" fillId="5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4" fillId="0" borderId="0" xfId="0" applyFont="1" applyFill="1" applyBorder="1"/>
    <xf numFmtId="0" fontId="0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12" fillId="0" borderId="1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166" fontId="1" fillId="0" borderId="7" xfId="1" applyNumberFormat="1" applyFont="1" applyBorder="1" applyAlignment="1">
      <alignment horizontal="center"/>
    </xf>
    <xf numFmtId="166" fontId="1" fillId="0" borderId="10" xfId="1" applyNumberFormat="1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0" fontId="0" fillId="0" borderId="0" xfId="0" applyFill="1" applyBorder="1"/>
    <xf numFmtId="0" fontId="16" fillId="0" borderId="0" xfId="0" applyFont="1" applyFill="1" applyBorder="1"/>
    <xf numFmtId="0" fontId="16" fillId="0" borderId="0" xfId="0" applyFont="1"/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0" fontId="1" fillId="3" borderId="29" xfId="0" applyFont="1" applyFill="1" applyBorder="1"/>
    <xf numFmtId="0" fontId="1" fillId="3" borderId="11" xfId="0" applyFont="1" applyFill="1" applyBorder="1"/>
    <xf numFmtId="0" fontId="7" fillId="0" borderId="0" xfId="0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1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Tensile</a:t>
            </a:r>
            <a:r>
              <a:rPr lang="hu-HU" baseline="0"/>
              <a:t> test, break load (kg)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Sheet1!$E$73</c:f>
              <c:strCache>
                <c:ptCount val="1"/>
                <c:pt idx="0">
                  <c:v>Average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Sheet1!$B$74:$B$75</c:f>
              <c:strCache>
                <c:ptCount val="2"/>
                <c:pt idx="0">
                  <c:v>PA11 CF</c:v>
                </c:pt>
                <c:pt idx="1">
                  <c:v>PC Blend CF</c:v>
                </c:pt>
              </c:strCache>
            </c:strRef>
          </c:cat>
          <c:val>
            <c:numRef>
              <c:f>Sheet1!$E$74:$E$75</c:f>
              <c:numCache>
                <c:formatCode>General</c:formatCode>
                <c:ptCount val="2"/>
                <c:pt idx="0">
                  <c:v>104</c:v>
                </c:pt>
                <c:pt idx="1">
                  <c:v>114.7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96B-8841-E70C0219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Bending, deformation at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Sheet1!$B$172</c:f>
              <c:strCache>
                <c:ptCount val="1"/>
                <c:pt idx="0">
                  <c:v>PA11 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Sheet1!$C$171:$N$171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Sheet1!$C$172:$N$172</c:f>
              <c:numCache>
                <c:formatCode>General</c:formatCode>
                <c:ptCount val="12"/>
                <c:pt idx="0">
                  <c:v>0.15</c:v>
                </c:pt>
                <c:pt idx="1">
                  <c:v>0.15</c:v>
                </c:pt>
                <c:pt idx="2">
                  <c:v>0.16</c:v>
                </c:pt>
                <c:pt idx="3">
                  <c:v>0.33</c:v>
                </c:pt>
                <c:pt idx="4">
                  <c:v>0.34</c:v>
                </c:pt>
                <c:pt idx="5">
                  <c:v>0.35</c:v>
                </c:pt>
                <c:pt idx="6">
                  <c:v>0.61</c:v>
                </c:pt>
                <c:pt idx="7">
                  <c:v>0.63</c:v>
                </c:pt>
                <c:pt idx="8">
                  <c:v>0.64</c:v>
                </c:pt>
                <c:pt idx="9">
                  <c:v>1.21</c:v>
                </c:pt>
                <c:pt idx="10">
                  <c:v>1.28</c:v>
                </c:pt>
                <c:pt idx="11">
                  <c:v>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8-4E23-85DB-E42EAAC130E7}"/>
            </c:ext>
          </c:extLst>
        </c:ser>
        <c:ser>
          <c:idx val="1"/>
          <c:order val="1"/>
          <c:tx>
            <c:strRef>
              <c:f>Sheet1!$B$173</c:f>
              <c:strCache>
                <c:ptCount val="1"/>
                <c:pt idx="0">
                  <c:v>PA11 CF annealed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Sheet1!$C$171:$N$171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Sheet1!$C$173:$N$173</c:f>
              <c:numCache>
                <c:formatCode>General</c:formatCode>
                <c:ptCount val="12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0.26</c:v>
                </c:pt>
                <c:pt idx="4">
                  <c:v>0.27</c:v>
                </c:pt>
                <c:pt idx="5">
                  <c:v>0.27</c:v>
                </c:pt>
                <c:pt idx="6">
                  <c:v>0.5</c:v>
                </c:pt>
                <c:pt idx="7">
                  <c:v>0.52</c:v>
                </c:pt>
                <c:pt idx="8">
                  <c:v>0.53</c:v>
                </c:pt>
                <c:pt idx="9">
                  <c:v>1.01</c:v>
                </c:pt>
                <c:pt idx="10">
                  <c:v>1.08</c:v>
                </c:pt>
                <c:pt idx="11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8-4E23-85DB-E42EAAC130E7}"/>
            </c:ext>
          </c:extLst>
        </c:ser>
        <c:ser>
          <c:idx val="2"/>
          <c:order val="2"/>
          <c:tx>
            <c:strRef>
              <c:f>Sheet1!$B$174</c:f>
              <c:strCache>
                <c:ptCount val="1"/>
                <c:pt idx="0">
                  <c:v>PA11 CF (water)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Sheet1!$C$171:$N$171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Sheet1!$C$174:$N$174</c:f>
              <c:numCache>
                <c:formatCode>General</c:formatCode>
                <c:ptCount val="12"/>
                <c:pt idx="0">
                  <c:v>0.17</c:v>
                </c:pt>
                <c:pt idx="1">
                  <c:v>0.19</c:v>
                </c:pt>
                <c:pt idx="2">
                  <c:v>0.2</c:v>
                </c:pt>
                <c:pt idx="3">
                  <c:v>0.33</c:v>
                </c:pt>
                <c:pt idx="4">
                  <c:v>0.34</c:v>
                </c:pt>
                <c:pt idx="5">
                  <c:v>0.35</c:v>
                </c:pt>
                <c:pt idx="6">
                  <c:v>0.61</c:v>
                </c:pt>
                <c:pt idx="7">
                  <c:v>0.65</c:v>
                </c:pt>
                <c:pt idx="8">
                  <c:v>0.68</c:v>
                </c:pt>
                <c:pt idx="9">
                  <c:v>1.27</c:v>
                </c:pt>
                <c:pt idx="10">
                  <c:v>1.47</c:v>
                </c:pt>
                <c:pt idx="11">
                  <c:v>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E8-4E23-85DB-E42EAAC130E7}"/>
            </c:ext>
          </c:extLst>
        </c:ser>
        <c:ser>
          <c:idx val="3"/>
          <c:order val="3"/>
          <c:tx>
            <c:strRef>
              <c:f>Sheet1!$B$175</c:f>
              <c:strCache>
                <c:ptCount val="1"/>
                <c:pt idx="0">
                  <c:v>PC Blend CF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Sheet1!$C$171:$N$171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Sheet1!$C$175:$N$175</c:f>
              <c:numCache>
                <c:formatCode>General</c:formatCode>
                <c:ptCount val="12"/>
                <c:pt idx="0">
                  <c:v>0.25</c:v>
                </c:pt>
                <c:pt idx="1">
                  <c:v>0.26</c:v>
                </c:pt>
                <c:pt idx="2">
                  <c:v>0.26</c:v>
                </c:pt>
                <c:pt idx="3">
                  <c:v>0.47</c:v>
                </c:pt>
                <c:pt idx="4">
                  <c:v>0.47</c:v>
                </c:pt>
                <c:pt idx="5">
                  <c:v>0.47</c:v>
                </c:pt>
                <c:pt idx="6">
                  <c:v>0.85</c:v>
                </c:pt>
                <c:pt idx="7">
                  <c:v>0.86</c:v>
                </c:pt>
                <c:pt idx="8">
                  <c:v>0.86</c:v>
                </c:pt>
                <c:pt idx="9">
                  <c:v>1.56</c:v>
                </c:pt>
                <c:pt idx="10">
                  <c:v>1.6</c:v>
                </c:pt>
                <c:pt idx="11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E8-4E23-85DB-E42EAAC1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978703"/>
        <c:axId val="1907972879"/>
      </c:lineChart>
      <c:catAx>
        <c:axId val="190797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2879"/>
        <c:crosses val="autoZero"/>
        <c:auto val="1"/>
        <c:lblAlgn val="ctr"/>
        <c:lblOffset val="100"/>
        <c:noMultiLvlLbl val="0"/>
      </c:catAx>
      <c:valAx>
        <c:axId val="190797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Sheet1!$E$304</c:f>
              <c:strCache>
                <c:ptCount val="1"/>
                <c:pt idx="0">
                  <c:v>Shrinking %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Sheet1!$B$305:$B$307</c:f>
              <c:strCache>
                <c:ptCount val="3"/>
                <c:pt idx="0">
                  <c:v>X</c:v>
                </c:pt>
                <c:pt idx="1">
                  <c:v>Y</c:v>
                </c:pt>
                <c:pt idx="2">
                  <c:v>Z</c:v>
                </c:pt>
              </c:strCache>
            </c:strRef>
          </c:cat>
          <c:val>
            <c:numRef>
              <c:f>Sheet1!$E$305:$E$307</c:f>
              <c:numCache>
                <c:formatCode>0.000%</c:formatCode>
                <c:ptCount val="3"/>
                <c:pt idx="0">
                  <c:v>9.9527245583486135E-4</c:v>
                </c:pt>
                <c:pt idx="1">
                  <c:v>2.9268292682926855E-3</c:v>
                </c:pt>
                <c:pt idx="2">
                  <c:v>2.63991552270193E-4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A-45F7-8A1E-3089F3147D2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31043887"/>
        <c:axId val="331045135"/>
      </c:barChart>
      <c:catAx>
        <c:axId val="33104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1045135"/>
        <c:crosses val="autoZero"/>
        <c:auto val="1"/>
        <c:lblAlgn val="ctr"/>
        <c:lblOffset val="100"/>
        <c:noMultiLvlLbl val="0"/>
      </c:catAx>
      <c:valAx>
        <c:axId val="331045135"/>
        <c:scaling>
          <c:orientation val="minMax"/>
        </c:scaling>
        <c:delete val="1"/>
        <c:axPos val="l"/>
        <c:numFmt formatCode="0.000%" sourceLinked="1"/>
        <c:majorTickMark val="none"/>
        <c:minorTickMark val="none"/>
        <c:tickLblPos val="nextTo"/>
        <c:crossAx val="33104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Sheet1!$E$320</c:f>
              <c:strCache>
                <c:ptCount val="1"/>
                <c:pt idx="0">
                  <c:v>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Sheet1!$B$321:$B$323</c:f>
              <c:strCache>
                <c:ptCount val="3"/>
                <c:pt idx="0">
                  <c:v>Annealed</c:v>
                </c:pt>
                <c:pt idx="1">
                  <c:v>Regular</c:v>
                </c:pt>
                <c:pt idx="2">
                  <c:v>In water</c:v>
                </c:pt>
              </c:strCache>
            </c:strRef>
          </c:cat>
          <c:val>
            <c:numRef>
              <c:f>Sheet1!$E$321:$E$323</c:f>
              <c:numCache>
                <c:formatCode>\+0.00%</c:formatCode>
                <c:ptCount val="3"/>
                <c:pt idx="0">
                  <c:v>3.2201405152225693E-3</c:v>
                </c:pt>
                <c:pt idx="1">
                  <c:v>3.8011695906432497E-3</c:v>
                </c:pt>
                <c:pt idx="2">
                  <c:v>4.6654929577464754E-2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3-493C-8D55-1537CB72A7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3285072"/>
        <c:axId val="1053285904"/>
      </c:barChart>
      <c:catAx>
        <c:axId val="10532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53285904"/>
        <c:crosses val="autoZero"/>
        <c:auto val="1"/>
        <c:lblAlgn val="ctr"/>
        <c:lblOffset val="100"/>
        <c:noMultiLvlLbl val="0"/>
      </c:catAx>
      <c:valAx>
        <c:axId val="10532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+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5328507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Layer adhesion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Sheet1!$E$86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Sheet1!$B$87:$B$89</c:f>
              <c:strCache>
                <c:ptCount val="3"/>
                <c:pt idx="0">
                  <c:v>PA11 CF</c:v>
                </c:pt>
                <c:pt idx="1">
                  <c:v>PA11 CF Annealed</c:v>
                </c:pt>
                <c:pt idx="2">
                  <c:v>PC Blend CF</c:v>
                </c:pt>
              </c:strCache>
            </c:strRef>
          </c:cat>
          <c:val>
            <c:numRef>
              <c:f>Sheet1!$E$87:$E$89</c:f>
              <c:numCache>
                <c:formatCode>General</c:formatCode>
                <c:ptCount val="3"/>
                <c:pt idx="0">
                  <c:v>36.4</c:v>
                </c:pt>
                <c:pt idx="1">
                  <c:v>41.6</c:v>
                </c:pt>
                <c:pt idx="2">
                  <c:v>51.2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9-4934-94AB-B3175117B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306704"/>
        <c:axId val="741500352"/>
      </c:barChart>
      <c:catAx>
        <c:axId val="737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1500352"/>
        <c:crosses val="autoZero"/>
        <c:auto val="1"/>
        <c:lblAlgn val="ctr"/>
        <c:lblOffset val="100"/>
        <c:noMultiLvlLbl val="0"/>
      </c:catAx>
      <c:valAx>
        <c:axId val="74150035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7306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Shear stress,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Sheet1!$C$107</c:f>
              <c:strCache>
                <c:ptCount val="1"/>
                <c:pt idx="0">
                  <c:v>Break 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Sheet1!$B$108:$B$109</c:f>
              <c:strCache>
                <c:ptCount val="2"/>
                <c:pt idx="0">
                  <c:v>PA11 CF</c:v>
                </c:pt>
                <c:pt idx="1">
                  <c:v>PC Blend CF</c:v>
                </c:pt>
              </c:strCache>
            </c:strRef>
          </c:cat>
          <c:val>
            <c:numRef>
              <c:f>Sheet1!$C$108:$C$109</c:f>
              <c:numCache>
                <c:formatCode>General</c:formatCode>
                <c:ptCount val="2"/>
                <c:pt idx="0">
                  <c:v>147.19999999999999</c:v>
                </c:pt>
                <c:pt idx="1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065-848D-3C43A685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51536"/>
        <c:axId val="810951120"/>
      </c:barChart>
      <c:catAx>
        <c:axId val="810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120"/>
        <c:crosses val="autoZero"/>
        <c:auto val="1"/>
        <c:lblAlgn val="ctr"/>
        <c:lblOffset val="100"/>
        <c:noMultiLvlLbl val="0"/>
      </c:catAx>
      <c:valAx>
        <c:axId val="810951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5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 test, deformation after 30</a:t>
            </a:r>
            <a:r>
              <a:rPr lang="hu-HU" baseline="0"/>
              <a:t> sec. (mm)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Sheet1!$C$141</c:f>
              <c:strCache>
                <c:ptCount val="1"/>
                <c:pt idx="0">
                  <c:v>1.25kg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Sheet1!$B$142:$B$145</c:f>
              <c:strCache>
                <c:ptCount val="4"/>
                <c:pt idx="0">
                  <c:v>PA11 CF</c:v>
                </c:pt>
                <c:pt idx="1">
                  <c:v>PA11 CF annealed</c:v>
                </c:pt>
                <c:pt idx="2">
                  <c:v>PA11 CF (water)</c:v>
                </c:pt>
                <c:pt idx="3">
                  <c:v>PC Blend CF</c:v>
                </c:pt>
              </c:strCache>
            </c:strRef>
          </c:cat>
          <c:val>
            <c:numRef>
              <c:f>Sheet1!$C$142:$C$145</c:f>
              <c:numCache>
                <c:formatCode>General</c:formatCode>
                <c:ptCount val="4"/>
                <c:pt idx="0">
                  <c:v>0.15</c:v>
                </c:pt>
                <c:pt idx="1">
                  <c:v>0.13</c:v>
                </c:pt>
                <c:pt idx="2">
                  <c:v>0.19</c:v>
                </c:pt>
                <c:pt idx="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5FA-961C-099AFEAF1405}"/>
            </c:ext>
          </c:extLst>
        </c:ser>
        <c:ser>
          <c:idx val="1"/>
          <c:order val="1"/>
          <c:tx>
            <c:strRef>
              <c:f>Sheet1!$D$141</c:f>
              <c:strCache>
                <c:ptCount val="1"/>
                <c:pt idx="0">
                  <c:v>2.5kg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Sheet1!$B$142:$B$145</c:f>
              <c:strCache>
                <c:ptCount val="4"/>
                <c:pt idx="0">
                  <c:v>PA11 CF</c:v>
                </c:pt>
                <c:pt idx="1">
                  <c:v>PA11 CF annealed</c:v>
                </c:pt>
                <c:pt idx="2">
                  <c:v>PA11 CF (water)</c:v>
                </c:pt>
                <c:pt idx="3">
                  <c:v>PC Blend CF</c:v>
                </c:pt>
              </c:strCache>
            </c:strRef>
          </c:cat>
          <c:val>
            <c:numRef>
              <c:f>Sheet1!$D$142:$D$145</c:f>
              <c:numCache>
                <c:formatCode>General</c:formatCode>
                <c:ptCount val="4"/>
                <c:pt idx="0">
                  <c:v>0.34</c:v>
                </c:pt>
                <c:pt idx="1">
                  <c:v>0.27</c:v>
                </c:pt>
                <c:pt idx="2">
                  <c:v>0.34</c:v>
                </c:pt>
                <c:pt idx="3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5FA-961C-099AFEAF1405}"/>
            </c:ext>
          </c:extLst>
        </c:ser>
        <c:ser>
          <c:idx val="2"/>
          <c:order val="2"/>
          <c:tx>
            <c:strRef>
              <c:f>Sheet1!$E$141</c:f>
              <c:strCache>
                <c:ptCount val="1"/>
                <c:pt idx="0">
                  <c:v>5kg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Sheet1!$B$142:$B$145</c:f>
              <c:strCache>
                <c:ptCount val="4"/>
                <c:pt idx="0">
                  <c:v>PA11 CF</c:v>
                </c:pt>
                <c:pt idx="1">
                  <c:v>PA11 CF annealed</c:v>
                </c:pt>
                <c:pt idx="2">
                  <c:v>PA11 CF (water)</c:v>
                </c:pt>
                <c:pt idx="3">
                  <c:v>PC Blend CF</c:v>
                </c:pt>
              </c:strCache>
            </c:strRef>
          </c:cat>
          <c:val>
            <c:numRef>
              <c:f>Sheet1!$E$142:$E$145</c:f>
              <c:numCache>
                <c:formatCode>General</c:formatCode>
                <c:ptCount val="4"/>
                <c:pt idx="0">
                  <c:v>0.63</c:v>
                </c:pt>
                <c:pt idx="1">
                  <c:v>0.52</c:v>
                </c:pt>
                <c:pt idx="2">
                  <c:v>0.65</c:v>
                </c:pt>
                <c:pt idx="3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5FA-961C-099AFEAF1405}"/>
            </c:ext>
          </c:extLst>
        </c:ser>
        <c:ser>
          <c:idx val="3"/>
          <c:order val="3"/>
          <c:tx>
            <c:strRef>
              <c:f>Sheet1!$F$141</c:f>
              <c:strCache>
                <c:ptCount val="1"/>
                <c:pt idx="0">
                  <c:v>10kg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Sheet1!$B$142:$B$145</c:f>
              <c:strCache>
                <c:ptCount val="4"/>
                <c:pt idx="0">
                  <c:v>PA11 CF</c:v>
                </c:pt>
                <c:pt idx="1">
                  <c:v>PA11 CF annealed</c:v>
                </c:pt>
                <c:pt idx="2">
                  <c:v>PA11 CF (water)</c:v>
                </c:pt>
                <c:pt idx="3">
                  <c:v>PC Blend CF</c:v>
                </c:pt>
              </c:strCache>
            </c:strRef>
          </c:cat>
          <c:val>
            <c:numRef>
              <c:f>Sheet1!$F$142:$F$145</c:f>
              <c:numCache>
                <c:formatCode>General</c:formatCode>
                <c:ptCount val="4"/>
                <c:pt idx="0">
                  <c:v>1.28</c:v>
                </c:pt>
                <c:pt idx="1">
                  <c:v>1.08</c:v>
                </c:pt>
                <c:pt idx="2">
                  <c:v>1.47</c:v>
                </c:pt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B0E-A843-A12CF510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 break [kJ/m</a:t>
            </a:r>
            <a:r>
              <a:rPr lang="hu-HU" sz="1400" b="0" i="0" u="none" strike="noStrike" baseline="0">
                <a:effectLst/>
              </a:rPr>
              <a:t>²</a:t>
            </a:r>
            <a:r>
              <a:rPr lang="hu-HU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Sheet1!$E$249</c:f>
              <c:strCache>
                <c:ptCount val="1"/>
                <c:pt idx="0">
                  <c:v>kJ/m²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Sheet1!$B$250:$B$251</c:f>
              <c:strCache>
                <c:ptCount val="2"/>
                <c:pt idx="0">
                  <c:v>PA11 CF</c:v>
                </c:pt>
                <c:pt idx="1">
                  <c:v>PC Blend CF</c:v>
                </c:pt>
              </c:strCache>
            </c:strRef>
          </c:cat>
          <c:val>
            <c:numRef>
              <c:f>Sheet1!$E$250:$E$251</c:f>
              <c:numCache>
                <c:formatCode>0.0</c:formatCode>
                <c:ptCount val="2"/>
                <c:pt idx="0">
                  <c:v>6.2845312499999997</c:v>
                </c:pt>
                <c:pt idx="1">
                  <c:v>9.5034374999999986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C-483B-BF08-1DE153BD0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931920"/>
        <c:axId val="1003929840"/>
      </c:barChart>
      <c:catAx>
        <c:axId val="1003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29840"/>
        <c:crosses val="autoZero"/>
        <c:auto val="1"/>
        <c:lblAlgn val="ctr"/>
        <c:lblOffset val="100"/>
        <c:noMultiLvlLbl val="0"/>
      </c:catAx>
      <c:valAx>
        <c:axId val="10039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Torque</a:t>
            </a:r>
            <a:r>
              <a:rPr lang="hu-HU" baseline="0"/>
              <a:t> test (Nm)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Sheet1!$C$220</c:f>
              <c:strCache>
                <c:ptCount val="1"/>
                <c:pt idx="0">
                  <c:v>Load at 90°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Sheet1!$B$221:$B$222</c:f>
              <c:strCache>
                <c:ptCount val="2"/>
                <c:pt idx="0">
                  <c:v>PA11 CF</c:v>
                </c:pt>
                <c:pt idx="1">
                  <c:v>PC Blend CF</c:v>
                </c:pt>
              </c:strCache>
            </c:strRef>
          </c:cat>
          <c:val>
            <c:numRef>
              <c:f>Sheet1!$C$221:$C$222</c:f>
              <c:numCache>
                <c:formatCode>General</c:formatCode>
                <c:ptCount val="2"/>
                <c:pt idx="0">
                  <c:v>1.6</c:v>
                </c:pt>
                <c:pt idx="1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2-4CF1-8AEF-60B2A9DB9453}"/>
            </c:ext>
          </c:extLst>
        </c:ser>
        <c:ser>
          <c:idx val="1"/>
          <c:order val="1"/>
          <c:tx>
            <c:strRef>
              <c:f>Sheet1!$D$220</c:f>
              <c:strCache>
                <c:ptCount val="1"/>
                <c:pt idx="0">
                  <c:v>Max Nm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Sheet1!$B$221:$B$222</c:f>
              <c:strCache>
                <c:ptCount val="2"/>
                <c:pt idx="0">
                  <c:v>PA11 CF</c:v>
                </c:pt>
                <c:pt idx="1">
                  <c:v>PC Blend CF</c:v>
                </c:pt>
              </c:strCache>
            </c:strRef>
          </c:cat>
          <c:val>
            <c:numRef>
              <c:f>Sheet1!$D$221:$D$222</c:f>
              <c:numCache>
                <c:formatCode>General</c:formatCode>
                <c:ptCount val="2"/>
                <c:pt idx="0">
                  <c:v>1.7</c:v>
                </c:pt>
                <c:pt idx="1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2-4CF1-8AEF-60B2A9DB9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934416"/>
        <c:axId val="1003934832"/>
      </c:barChart>
      <c:catAx>
        <c:axId val="10039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4832"/>
        <c:crosses val="autoZero"/>
        <c:auto val="1"/>
        <c:lblAlgn val="ctr"/>
        <c:lblOffset val="100"/>
        <c:noMultiLvlLbl val="0"/>
      </c:catAx>
      <c:valAx>
        <c:axId val="10039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Temperature,</a:t>
            </a:r>
            <a:r>
              <a:rPr lang="hu-HU" baseline="0"/>
              <a:t> d</a:t>
            </a:r>
            <a:r>
              <a:rPr lang="hu-HU"/>
              <a:t>eform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Sheet1!$C$276</c:f>
              <c:strCache>
                <c:ptCount val="1"/>
                <c:pt idx="0">
                  <c:v>Deform °C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Sheet1!$B$277:$B$278</c:f>
              <c:strCache>
                <c:ptCount val="2"/>
                <c:pt idx="0">
                  <c:v>PA11 CF</c:v>
                </c:pt>
                <c:pt idx="1">
                  <c:v>PC Blend CF</c:v>
                </c:pt>
              </c:strCache>
            </c:strRef>
          </c:cat>
          <c:val>
            <c:numRef>
              <c:f>Sheet1!$C$277:$C$278</c:f>
              <c:numCache>
                <c:formatCode>General</c:formatCode>
                <c:ptCount val="2"/>
                <c:pt idx="0">
                  <c:v>188</c:v>
                </c:pt>
                <c:pt idx="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3B4-B023-43FFA508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972336"/>
        <c:axId val="996974416"/>
      </c:barChart>
      <c:catAx>
        <c:axId val="9969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4416"/>
        <c:crosses val="autoZero"/>
        <c:auto val="1"/>
        <c:lblAlgn val="ctr"/>
        <c:lblOffset val="100"/>
        <c:noMultiLvlLbl val="0"/>
      </c:catAx>
      <c:valAx>
        <c:axId val="996974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800" b="0" i="0" baseline="0">
                <a:effectLst/>
              </a:rPr>
              <a:t>Creep test, reference dimension change in mm</a:t>
            </a:r>
            <a:endParaRPr lang="hu-H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PA11 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w="lg" len="med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762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76200" cap="rnd">
                <a:solidFill>
                  <a:schemeClr val="accent1"/>
                </a:solidFill>
                <a:round/>
                <a:headEnd w="lg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D5F0-4C0F-BBD1-4D34AB839D53}"/>
              </c:ext>
            </c:extLst>
          </c:dPt>
          <c:cat>
            <c:strRef>
              <c:f>Sheet1!$C$15:$H$15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D5+1h50°C</c:v>
                </c:pt>
              </c:strCache>
            </c:strRef>
          </c:cat>
          <c:val>
            <c:numRef>
              <c:f>Sheet1!$C$16:$H$16</c:f>
              <c:numCache>
                <c:formatCode>General</c:formatCode>
                <c:ptCount val="6"/>
                <c:pt idx="0">
                  <c:v>1.2100000000000009</c:v>
                </c:pt>
                <c:pt idx="1">
                  <c:v>0.25</c:v>
                </c:pt>
                <c:pt idx="2">
                  <c:v>0.15000000000000036</c:v>
                </c:pt>
                <c:pt idx="3">
                  <c:v>0.13999999999999879</c:v>
                </c:pt>
                <c:pt idx="4">
                  <c:v>0.25999999999999979</c:v>
                </c:pt>
                <c:pt idx="5">
                  <c:v>3.0500000000000007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0-4C0F-BBD1-4D34AB839D53}"/>
            </c:ext>
          </c:extLst>
        </c:ser>
        <c:ser>
          <c:idx val="1"/>
          <c:order val="1"/>
          <c:tx>
            <c:strRef>
              <c:f>Sheet1!$B$17</c:f>
              <c:strCache>
                <c:ptCount val="1"/>
                <c:pt idx="0">
                  <c:v>PA11 CF Annealed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Sheet1!$C$15:$H$15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D5+1h50°C</c:v>
                </c:pt>
              </c:strCache>
            </c:strRef>
          </c:cat>
          <c:val>
            <c:numRef>
              <c:f>Sheet1!$C$17:$H$17</c:f>
              <c:numCache>
                <c:formatCode>General</c:formatCode>
                <c:ptCount val="6"/>
                <c:pt idx="0">
                  <c:v>0.83999999999999986</c:v>
                </c:pt>
                <c:pt idx="1">
                  <c:v>0.41999999999999993</c:v>
                </c:pt>
                <c:pt idx="2">
                  <c:v>0.22000000000000064</c:v>
                </c:pt>
                <c:pt idx="3">
                  <c:v>0.13999999999999879</c:v>
                </c:pt>
                <c:pt idx="4">
                  <c:v>7.0000000000000284E-2</c:v>
                </c:pt>
                <c:pt idx="5">
                  <c:v>2.8599999999999994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0-4C0F-BBD1-4D34AB839D53}"/>
            </c:ext>
          </c:extLst>
        </c:ser>
        <c:ser>
          <c:idx val="3"/>
          <c:order val="2"/>
          <c:tx>
            <c:strRef>
              <c:f>Sheet1!$B$18</c:f>
              <c:strCache>
                <c:ptCount val="1"/>
                <c:pt idx="0">
                  <c:v>PC Blend CF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Sheet1!$C$15:$H$15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D5+1h50°C</c:v>
                </c:pt>
              </c:strCache>
            </c:strRef>
          </c:cat>
          <c:val>
            <c:numRef>
              <c:f>Sheet1!$C$18:$H$18</c:f>
              <c:numCache>
                <c:formatCode>General</c:formatCode>
                <c:ptCount val="6"/>
                <c:pt idx="0">
                  <c:v>2.9999999999999361E-2</c:v>
                </c:pt>
                <c:pt idx="1">
                  <c:v>9.9999999999997868E-3</c:v>
                </c:pt>
                <c:pt idx="2">
                  <c:v>1.9999999999999574E-2</c:v>
                </c:pt>
                <c:pt idx="3">
                  <c:v>1.0000000000001563E-2</c:v>
                </c:pt>
                <c:pt idx="4">
                  <c:v>1.9999999999999574E-2</c:v>
                </c:pt>
                <c:pt idx="5">
                  <c:v>0.29999999999999893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F0-4C0F-BBD1-4D34AB83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123280"/>
        <c:axId val="1663137424"/>
      </c:lineChart>
      <c:catAx>
        <c:axId val="166312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63137424"/>
        <c:crosses val="autoZero"/>
        <c:auto val="1"/>
        <c:lblAlgn val="ctr"/>
        <c:lblOffset val="100"/>
        <c:noMultiLvlLbl val="0"/>
      </c:catAx>
      <c:valAx>
        <c:axId val="16631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6312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800" b="0" i="0" baseline="0">
                <a:effectLst/>
              </a:rPr>
              <a:t>Rotation angle after aplying same torque</a:t>
            </a:r>
            <a:endParaRPr lang="hu-H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Sheet1!$B$52</c:f>
              <c:strCache>
                <c:ptCount val="1"/>
                <c:pt idx="0">
                  <c:v>PA11 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Sheet1!$C$51:$H$51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D5+1h50°C</c:v>
                </c:pt>
              </c:strCache>
            </c:strRef>
          </c:cat>
          <c:val>
            <c:numRef>
              <c:f>Sheet1!$C$52:$H$52</c:f>
              <c:numCache>
                <c:formatCode>General</c:formatCode>
                <c:ptCount val="6"/>
                <c:pt idx="0">
                  <c:v>32.5</c:v>
                </c:pt>
                <c:pt idx="1">
                  <c:v>19</c:v>
                </c:pt>
                <c:pt idx="2">
                  <c:v>11.5</c:v>
                </c:pt>
                <c:pt idx="3">
                  <c:v>8</c:v>
                </c:pt>
                <c:pt idx="4">
                  <c:v>7</c:v>
                </c:pt>
                <c:pt idx="5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5-4FB4-9874-51698644ED89}"/>
            </c:ext>
          </c:extLst>
        </c:ser>
        <c:ser>
          <c:idx val="3"/>
          <c:order val="1"/>
          <c:tx>
            <c:strRef>
              <c:f>Sheet1!$B$53</c:f>
              <c:strCache>
                <c:ptCount val="1"/>
                <c:pt idx="0">
                  <c:v>PC Blend CF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Sheet1!$C$51:$H$51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D5+1h50°C</c:v>
                </c:pt>
              </c:strCache>
            </c:strRef>
          </c:cat>
          <c:val>
            <c:numRef>
              <c:f>Sheet1!$C$53:$H$53</c:f>
              <c:numCache>
                <c:formatCode>General</c:formatCode>
                <c:ptCount val="6"/>
                <c:pt idx="0">
                  <c:v>9.5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35-4FB4-9874-51698644E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710736"/>
        <c:axId val="1702704912"/>
      </c:lineChart>
      <c:catAx>
        <c:axId val="17027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02704912"/>
        <c:crosses val="autoZero"/>
        <c:auto val="1"/>
        <c:lblAlgn val="ctr"/>
        <c:lblOffset val="100"/>
        <c:noMultiLvlLbl val="0"/>
      </c:catAx>
      <c:valAx>
        <c:axId val="17027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027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3.png"/><Relationship Id="rId18" Type="http://schemas.openxmlformats.org/officeDocument/2006/relationships/image" Target="../media/image8.png"/><Relationship Id="rId3" Type="http://schemas.openxmlformats.org/officeDocument/2006/relationships/chart" Target="../charts/chart3.xml"/><Relationship Id="rId21" Type="http://schemas.openxmlformats.org/officeDocument/2006/relationships/chart" Target="../charts/chart12.xml"/><Relationship Id="rId7" Type="http://schemas.openxmlformats.org/officeDocument/2006/relationships/chart" Target="../charts/chart7.xml"/><Relationship Id="rId12" Type="http://schemas.openxmlformats.org/officeDocument/2006/relationships/image" Target="../media/image2.png"/><Relationship Id="rId17" Type="http://schemas.openxmlformats.org/officeDocument/2006/relationships/image" Target="../media/image7.png"/><Relationship Id="rId2" Type="http://schemas.openxmlformats.org/officeDocument/2006/relationships/chart" Target="../charts/chart2.xml"/><Relationship Id="rId16" Type="http://schemas.openxmlformats.org/officeDocument/2006/relationships/image" Target="../media/image6.png"/><Relationship Id="rId20" Type="http://schemas.openxmlformats.org/officeDocument/2006/relationships/chart" Target="../charts/chart1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1.png"/><Relationship Id="rId5" Type="http://schemas.openxmlformats.org/officeDocument/2006/relationships/chart" Target="../charts/chart5.xml"/><Relationship Id="rId15" Type="http://schemas.openxmlformats.org/officeDocument/2006/relationships/image" Target="../media/image5.png"/><Relationship Id="rId10" Type="http://schemas.openxmlformats.org/officeDocument/2006/relationships/chart" Target="../charts/chart10.xml"/><Relationship Id="rId19" Type="http://schemas.openxmlformats.org/officeDocument/2006/relationships/image" Target="../media/image9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650009</xdr:colOff>
      <xdr:row>70</xdr:row>
      <xdr:rowOff>172098</xdr:rowOff>
    </xdr:from>
    <xdr:to>
      <xdr:col>13</xdr:col>
      <xdr:colOff>660833</xdr:colOff>
      <xdr:row>99</xdr:row>
      <xdr:rowOff>165820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AF99-5EB9-40EF-A4D5-76128B39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150234</xdr:colOff>
      <xdr:row>70</xdr:row>
      <xdr:rowOff>166688</xdr:rowOff>
    </xdr:from>
    <xdr:to>
      <xdr:col>20</xdr:col>
      <xdr:colOff>105353</xdr:colOff>
      <xdr:row>99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10BA61-AF89-4D14-9F6D-BF08B338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11673</xdr:colOff>
      <xdr:row>104</xdr:row>
      <xdr:rowOff>119063</xdr:rowOff>
    </xdr:from>
    <xdr:to>
      <xdr:col>14</xdr:col>
      <xdr:colOff>2053</xdr:colOff>
      <xdr:row>132</xdr:row>
      <xdr:rowOff>50425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0799D-BFDC-4E22-8367-30270986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638735</xdr:colOff>
      <xdr:row>138</xdr:row>
      <xdr:rowOff>84742</xdr:rowOff>
    </xdr:from>
    <xdr:to>
      <xdr:col>14</xdr:col>
      <xdr:colOff>90581</xdr:colOff>
      <xdr:row>165</xdr:row>
      <xdr:rowOff>86844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FF735-00DA-461D-9D1A-7BF621A0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640669</xdr:colOff>
      <xdr:row>247</xdr:row>
      <xdr:rowOff>171110</xdr:rowOff>
    </xdr:from>
    <xdr:to>
      <xdr:col>13</xdr:col>
      <xdr:colOff>165780</xdr:colOff>
      <xdr:row>272</xdr:row>
      <xdr:rowOff>40823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08CDF-1C8F-416A-8013-3D3E4EA0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607096</xdr:colOff>
      <xdr:row>215</xdr:row>
      <xdr:rowOff>187877</xdr:rowOff>
    </xdr:from>
    <xdr:to>
      <xdr:col>14</xdr:col>
      <xdr:colOff>92682</xdr:colOff>
      <xdr:row>242</xdr:row>
      <xdr:rowOff>171904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9BA9AD-E571-4C48-A0EF-A3BA211EF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3401</xdr:colOff>
      <xdr:row>273</xdr:row>
      <xdr:rowOff>170387</xdr:rowOff>
    </xdr:from>
    <xdr:to>
      <xdr:col>14</xdr:col>
      <xdr:colOff>150709</xdr:colOff>
      <xdr:row>298</xdr:row>
      <xdr:rowOff>132669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9A2F30-C534-4DA6-A651-6E8CD3D5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261071</xdr:colOff>
      <xdr:row>5</xdr:row>
      <xdr:rowOff>138979</xdr:rowOff>
    </xdr:from>
    <xdr:to>
      <xdr:col>20</xdr:col>
      <xdr:colOff>435552</xdr:colOff>
      <xdr:row>33</xdr:row>
      <xdr:rowOff>187903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D23ADD4-60E8-6FEE-4FE4-2C2DE6092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68261</xdr:colOff>
      <xdr:row>36</xdr:row>
      <xdr:rowOff>24534</xdr:rowOff>
    </xdr:from>
    <xdr:to>
      <xdr:col>19</xdr:col>
      <xdr:colOff>585498</xdr:colOff>
      <xdr:row>67</xdr:row>
      <xdr:rowOff>95973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0964B6-0EC1-BD6F-EB72-29BBBA005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107154</xdr:colOff>
      <xdr:row>176</xdr:row>
      <xdr:rowOff>0</xdr:rowOff>
    </xdr:from>
    <xdr:to>
      <xdr:col>14</xdr:col>
      <xdr:colOff>571499</xdr:colOff>
      <xdr:row>205</xdr:row>
      <xdr:rowOff>174626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F6DC9-5A37-43AB-A1B5-B3C46662A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15</xdr:col>
      <xdr:colOff>233363</xdr:colOff>
      <xdr:row>8</xdr:row>
      <xdr:rowOff>100013</xdr:rowOff>
    </xdr:from>
    <xdr:to>
      <xdr:col>17</xdr:col>
      <xdr:colOff>93465</xdr:colOff>
      <xdr:row>18</xdr:row>
      <xdr:rowOff>153988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F54FFB-5DCC-17BE-07DC-1C9B70293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5163" y="1662113"/>
          <a:ext cx="1441252" cy="1997075"/>
        </a:xfrm>
        <a:prstGeom prst="rect">
          <a:avLst/>
        </a:prstGeom>
      </xdr:spPr>
    </xdr:pic>
    <xdr:clientData/>
  </xdr:twoCellAnchor>
  <xdr:twoCellAnchor editAs="oneCell">
    <xdr:from>
      <xdr:col>8</xdr:col>
      <xdr:colOff>500064</xdr:colOff>
      <xdr:row>72</xdr:row>
      <xdr:rowOff>111127</xdr:rowOff>
    </xdr:from>
    <xdr:to>
      <xdr:col>10</xdr:col>
      <xdr:colOff>717552</xdr:colOff>
      <xdr:row>75</xdr:row>
      <xdr:rowOff>187327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1DAE191-9C6F-1752-8691-EBCF5ED22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7914" y="13970002"/>
          <a:ext cx="1522413" cy="666750"/>
        </a:xfrm>
        <a:prstGeom prst="rect">
          <a:avLst/>
        </a:prstGeom>
      </xdr:spPr>
    </xdr:pic>
    <xdr:clientData/>
  </xdr:twoCellAnchor>
  <xdr:twoCellAnchor editAs="oneCell">
    <xdr:from>
      <xdr:col>18</xdr:col>
      <xdr:colOff>166688</xdr:colOff>
      <xdr:row>73</xdr:row>
      <xdr:rowOff>31750</xdr:rowOff>
    </xdr:from>
    <xdr:to>
      <xdr:col>19</xdr:col>
      <xdr:colOff>442420</xdr:colOff>
      <xdr:row>82</xdr:row>
      <xdr:rowOff>189912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37B4243-B31A-D8A7-26D5-2D7342E92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65063" y="14065250"/>
          <a:ext cx="886920" cy="1880600"/>
        </a:xfrm>
        <a:prstGeom prst="rect">
          <a:avLst/>
        </a:prstGeom>
      </xdr:spPr>
    </xdr:pic>
    <xdr:clientData/>
  </xdr:twoCellAnchor>
  <xdr:twoCellAnchor editAs="oneCell">
    <xdr:from>
      <xdr:col>2</xdr:col>
      <xdr:colOff>71437</xdr:colOff>
      <xdr:row>55</xdr:row>
      <xdr:rowOff>87311</xdr:rowOff>
    </xdr:from>
    <xdr:to>
      <xdr:col>5</xdr:col>
      <xdr:colOff>230187</xdr:colOff>
      <xdr:row>66</xdr:row>
      <xdr:rowOff>140334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6E947E5-C8DC-5D1E-FA92-E3A7AEA21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687" y="11056936"/>
          <a:ext cx="2659063" cy="214852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4</xdr:col>
      <xdr:colOff>568325</xdr:colOff>
      <xdr:row>157</xdr:row>
      <xdr:rowOff>176587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A0F3AC5-CBA3-7BC9-3231-2B44C683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28209875"/>
          <a:ext cx="3333750" cy="1700587"/>
        </a:xfrm>
        <a:prstGeom prst="rect">
          <a:avLst/>
        </a:prstGeom>
      </xdr:spPr>
    </xdr:pic>
    <xdr:clientData/>
  </xdr:twoCellAnchor>
  <xdr:twoCellAnchor editAs="oneCell">
    <xdr:from>
      <xdr:col>1</xdr:col>
      <xdr:colOff>603250</xdr:colOff>
      <xdr:row>224</xdr:row>
      <xdr:rowOff>119063</xdr:rowOff>
    </xdr:from>
    <xdr:to>
      <xdr:col>2</xdr:col>
      <xdr:colOff>678531</xdr:colOff>
      <xdr:row>235</xdr:row>
      <xdr:rowOff>177800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D54AE73-1428-CAC3-59EB-0843A7C15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42664063"/>
          <a:ext cx="1237331" cy="2154237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317500</xdr:colOff>
      <xdr:row>112</xdr:row>
      <xdr:rowOff>158750</xdr:rowOff>
    </xdr:from>
    <xdr:to>
      <xdr:col>2</xdr:col>
      <xdr:colOff>819150</xdr:colOff>
      <xdr:row>126</xdr:row>
      <xdr:rowOff>28298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014B8BA-FDC4-D50E-4ADE-56AB683E3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" y="21296313"/>
          <a:ext cx="1666875" cy="2536548"/>
        </a:xfrm>
        <a:prstGeom prst="rect">
          <a:avLst/>
        </a:prstGeom>
      </xdr:spPr>
    </xdr:pic>
    <xdr:clientData/>
  </xdr:twoCellAnchor>
  <xdr:twoCellAnchor editAs="oneCell">
    <xdr:from>
      <xdr:col>1</xdr:col>
      <xdr:colOff>206374</xdr:colOff>
      <xdr:row>254</xdr:row>
      <xdr:rowOff>111123</xdr:rowOff>
    </xdr:from>
    <xdr:to>
      <xdr:col>3</xdr:col>
      <xdr:colOff>115887</xdr:colOff>
      <xdr:row>267</xdr:row>
      <xdr:rowOff>100740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5E9F75C-148C-E8FB-CFA9-A0B3132D2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4" y="47823436"/>
          <a:ext cx="1960563" cy="2466117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283</xdr:row>
      <xdr:rowOff>127000</xdr:rowOff>
    </xdr:from>
    <xdr:to>
      <xdr:col>3</xdr:col>
      <xdr:colOff>354013</xdr:colOff>
      <xdr:row>289</xdr:row>
      <xdr:rowOff>174546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350BEA3-FD69-8E24-D072-7A6500DD8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3387625"/>
          <a:ext cx="2246313" cy="1190546"/>
        </a:xfrm>
        <a:prstGeom prst="rect">
          <a:avLst/>
        </a:prstGeom>
      </xdr:spPr>
    </xdr:pic>
    <xdr:clientData/>
  </xdr:twoCellAnchor>
  <xdr:twoCellAnchor>
    <xdr:from>
      <xdr:col>6</xdr:col>
      <xdr:colOff>198437</xdr:colOff>
      <xdr:row>302</xdr:row>
      <xdr:rowOff>13493</xdr:rowOff>
    </xdr:from>
    <xdr:to>
      <xdr:col>13</xdr:col>
      <xdr:colOff>198437</xdr:colOff>
      <xdr:row>316</xdr:row>
      <xdr:rowOff>57943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F508E2-C2B2-59E0-F802-E5BD65497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161925</xdr:colOff>
      <xdr:row>324</xdr:row>
      <xdr:rowOff>100012</xdr:rowOff>
    </xdr:from>
    <xdr:to>
      <xdr:col>4</xdr:col>
      <xdr:colOff>847725</xdr:colOff>
      <xdr:row>338</xdr:row>
      <xdr:rowOff>176212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8DD5861-19E7-B6E0-BA7B-0228DB4F9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1E6-AAE9-4FF6-B6CB-3E74F397629E}">
  <dimension ref="A2:U324"/>
  <sheetViews>
    <sheetView tabSelected="1" zoomScale="115" zoomScaleNormal="115" workbookViewId="0"/>
  </sheetViews>
  <sheetFormatPr defaultRowHeight="15" x14ac:dyDescent="0.25"/>
  <cols>
    <col min="1" max="1" width="3.28515625" customWidth="1"/>
    <col min="2" max="2" width="17.42578125" customWidth="1"/>
    <col min="3" max="3" width="13.28515625" customWidth="1"/>
    <col min="4" max="4" width="10.7109375" bestFit="1" customWidth="1"/>
    <col min="5" max="5" width="13.42578125" bestFit="1" customWidth="1"/>
    <col min="6" max="6" width="8.5703125" bestFit="1" customWidth="1"/>
    <col min="7" max="7" width="9.5703125" bestFit="1" customWidth="1"/>
    <col min="8" max="8" width="10.5703125" customWidth="1"/>
    <col min="9" max="9" width="9.85546875" customWidth="1"/>
    <col min="10" max="10" width="9.7109375" customWidth="1"/>
    <col min="11" max="11" width="11" bestFit="1" customWidth="1"/>
    <col min="12" max="12" width="8" bestFit="1" customWidth="1"/>
    <col min="13" max="13" width="11.7109375" customWidth="1"/>
    <col min="14" max="14" width="9.28515625" bestFit="1" customWidth="1"/>
    <col min="15" max="15" width="12.42578125" bestFit="1" customWidth="1"/>
    <col min="16" max="16" width="12.140625" bestFit="1" customWidth="1"/>
    <col min="17" max="17" width="11.5703125" customWidth="1"/>
    <col min="18" max="18" width="15.28515625" customWidth="1"/>
    <col min="23" max="23" width="11.140625" customWidth="1"/>
  </cols>
  <sheetData>
    <row r="2" spans="1:15" ht="15.75" thickBot="1" x14ac:dyDescent="0.3">
      <c r="A2" s="24"/>
      <c r="B2" s="24" t="s">
        <v>56</v>
      </c>
      <c r="M2" t="s">
        <v>33</v>
      </c>
    </row>
    <row r="3" spans="1:15" x14ac:dyDescent="0.25">
      <c r="A3" s="24"/>
      <c r="B3" s="24"/>
      <c r="M3" s="68" t="s">
        <v>59</v>
      </c>
      <c r="N3" s="69" t="s">
        <v>58</v>
      </c>
      <c r="O3" t="s">
        <v>84</v>
      </c>
    </row>
    <row r="4" spans="1:15" ht="15.75" thickBot="1" x14ac:dyDescent="0.3">
      <c r="A4" s="24"/>
      <c r="B4" s="24"/>
      <c r="M4" s="57" t="s">
        <v>57</v>
      </c>
      <c r="N4" s="58" t="s">
        <v>58</v>
      </c>
    </row>
    <row r="5" spans="1:15" x14ac:dyDescent="0.25">
      <c r="A5" s="24"/>
      <c r="B5" s="24"/>
      <c r="M5" s="172" t="s">
        <v>85</v>
      </c>
      <c r="N5" s="31"/>
    </row>
    <row r="6" spans="1:15" x14ac:dyDescent="0.25">
      <c r="A6" s="24"/>
      <c r="B6" s="26" t="s">
        <v>28</v>
      </c>
      <c r="K6" s="41"/>
      <c r="L6" s="41"/>
    </row>
    <row r="7" spans="1:15" ht="15.75" thickBot="1" x14ac:dyDescent="0.3">
      <c r="A7" s="24"/>
      <c r="B7" t="s">
        <v>27</v>
      </c>
    </row>
    <row r="8" spans="1:15" ht="15.75" thickBot="1" x14ac:dyDescent="0.3">
      <c r="A8" s="24"/>
      <c r="B8" s="8"/>
      <c r="C8" s="32" t="s">
        <v>0</v>
      </c>
      <c r="D8" s="33" t="s">
        <v>1</v>
      </c>
      <c r="E8" s="33" t="s">
        <v>2</v>
      </c>
      <c r="F8" s="33" t="s">
        <v>3</v>
      </c>
      <c r="G8" s="33" t="s">
        <v>4</v>
      </c>
      <c r="H8" s="33" t="s">
        <v>5</v>
      </c>
      <c r="I8" s="25" t="s">
        <v>83</v>
      </c>
      <c r="K8" s="152"/>
    </row>
    <row r="9" spans="1:15" x14ac:dyDescent="0.25">
      <c r="A9" s="24"/>
      <c r="B9" s="44" t="s">
        <v>70</v>
      </c>
      <c r="C9" s="34">
        <v>12.44</v>
      </c>
      <c r="D9" s="153">
        <v>13.65</v>
      </c>
      <c r="E9" s="153">
        <v>13.9</v>
      </c>
      <c r="F9" s="153">
        <v>14.05</v>
      </c>
      <c r="G9" s="153">
        <v>14.19</v>
      </c>
      <c r="H9" s="153">
        <v>14.45</v>
      </c>
      <c r="I9" s="154">
        <v>17.5</v>
      </c>
      <c r="K9" s="155"/>
    </row>
    <row r="10" spans="1:15" x14ac:dyDescent="0.25">
      <c r="A10" s="24"/>
      <c r="B10" s="44" t="s">
        <v>76</v>
      </c>
      <c r="C10" s="35">
        <v>12.15</v>
      </c>
      <c r="D10" s="156">
        <v>12.99</v>
      </c>
      <c r="E10" s="157">
        <v>13.41</v>
      </c>
      <c r="F10" s="157">
        <v>13.63</v>
      </c>
      <c r="G10" s="157">
        <v>13.77</v>
      </c>
      <c r="H10" s="157">
        <v>13.84</v>
      </c>
      <c r="I10" s="158">
        <v>16.7</v>
      </c>
      <c r="K10" s="155"/>
    </row>
    <row r="11" spans="1:15" ht="15.75" thickBot="1" x14ac:dyDescent="0.3">
      <c r="A11" s="24"/>
      <c r="B11" s="46" t="s">
        <v>73</v>
      </c>
      <c r="C11" s="36">
        <v>13.23</v>
      </c>
      <c r="D11" s="159">
        <v>13.26</v>
      </c>
      <c r="E11" s="159">
        <v>13.27</v>
      </c>
      <c r="F11" s="159">
        <v>13.29</v>
      </c>
      <c r="G11" s="159">
        <v>13.3</v>
      </c>
      <c r="H11" s="159">
        <v>13.32</v>
      </c>
      <c r="I11" s="160">
        <v>13.62</v>
      </c>
      <c r="K11" s="161"/>
    </row>
    <row r="13" spans="1:15" x14ac:dyDescent="0.25">
      <c r="B13" s="27"/>
      <c r="C13" s="28"/>
      <c r="D13" s="28"/>
      <c r="E13" s="28"/>
      <c r="F13" s="28"/>
      <c r="G13" s="28"/>
      <c r="H13" s="28"/>
      <c r="I13" s="28"/>
      <c r="J13" s="29"/>
    </row>
    <row r="14" spans="1:15" ht="15.75" thickBot="1" x14ac:dyDescent="0.3">
      <c r="B14" s="24" t="s">
        <v>29</v>
      </c>
    </row>
    <row r="15" spans="1:15" ht="15.75" thickBot="1" x14ac:dyDescent="0.3">
      <c r="B15" s="8"/>
      <c r="C15" s="19" t="s">
        <v>1</v>
      </c>
      <c r="D15" s="4" t="s">
        <v>2</v>
      </c>
      <c r="E15" s="4" t="s">
        <v>3</v>
      </c>
      <c r="F15" s="4" t="s">
        <v>4</v>
      </c>
      <c r="G15" s="4" t="s">
        <v>5</v>
      </c>
      <c r="H15" s="25" t="s">
        <v>83</v>
      </c>
      <c r="I15" s="29"/>
      <c r="J15" s="31"/>
      <c r="K15" s="30"/>
      <c r="L15" s="30"/>
    </row>
    <row r="16" spans="1:15" x14ac:dyDescent="0.25">
      <c r="B16" s="44" t="s">
        <v>70</v>
      </c>
      <c r="C16" s="5">
        <f t="shared" ref="C16:H18" si="0">+D9-C9</f>
        <v>1.2100000000000009</v>
      </c>
      <c r="D16" s="2">
        <f t="shared" si="0"/>
        <v>0.25</v>
      </c>
      <c r="E16" s="2">
        <f t="shared" si="0"/>
        <v>0.15000000000000036</v>
      </c>
      <c r="F16" s="2">
        <f t="shared" si="0"/>
        <v>0.13999999999999879</v>
      </c>
      <c r="G16" s="2">
        <f t="shared" si="0"/>
        <v>0.25999999999999979</v>
      </c>
      <c r="H16" s="124">
        <f t="shared" si="0"/>
        <v>3.0500000000000007</v>
      </c>
      <c r="I16" s="28"/>
    </row>
    <row r="17" spans="2:9" x14ac:dyDescent="0.25">
      <c r="B17" s="44" t="s">
        <v>76</v>
      </c>
      <c r="C17" s="6">
        <f t="shared" si="0"/>
        <v>0.83999999999999986</v>
      </c>
      <c r="D17" s="1">
        <f t="shared" si="0"/>
        <v>0.41999999999999993</v>
      </c>
      <c r="E17" s="1">
        <f t="shared" si="0"/>
        <v>0.22000000000000064</v>
      </c>
      <c r="F17" s="1">
        <f t="shared" si="0"/>
        <v>0.13999999999999879</v>
      </c>
      <c r="G17" s="1">
        <f t="shared" si="0"/>
        <v>7.0000000000000284E-2</v>
      </c>
      <c r="H17" s="59">
        <f t="shared" si="0"/>
        <v>2.8599999999999994</v>
      </c>
      <c r="I17" s="29"/>
    </row>
    <row r="18" spans="2:9" ht="15.75" thickBot="1" x14ac:dyDescent="0.3">
      <c r="B18" s="46" t="s">
        <v>73</v>
      </c>
      <c r="C18" s="7">
        <f t="shared" si="0"/>
        <v>2.9999999999999361E-2</v>
      </c>
      <c r="D18" s="3">
        <f t="shared" si="0"/>
        <v>9.9999999999997868E-3</v>
      </c>
      <c r="E18" s="3">
        <f t="shared" si="0"/>
        <v>1.9999999999999574E-2</v>
      </c>
      <c r="F18" s="3">
        <f t="shared" si="0"/>
        <v>1.0000000000001563E-2</v>
      </c>
      <c r="G18" s="3">
        <f t="shared" si="0"/>
        <v>1.9999999999999574E-2</v>
      </c>
      <c r="H18" s="60">
        <f t="shared" si="0"/>
        <v>0.29999999999999893</v>
      </c>
      <c r="I18" s="28"/>
    </row>
    <row r="27" spans="2:9" x14ac:dyDescent="0.25">
      <c r="B27" s="48"/>
      <c r="C27" s="31"/>
    </row>
    <row r="28" spans="2:9" x14ac:dyDescent="0.25">
      <c r="B28" s="48"/>
      <c r="C28" s="31"/>
    </row>
    <row r="29" spans="2:9" x14ac:dyDescent="0.25">
      <c r="B29" s="48"/>
      <c r="C29" s="31"/>
    </row>
    <row r="30" spans="2:9" x14ac:dyDescent="0.25">
      <c r="B30" s="48"/>
      <c r="C30" s="31"/>
    </row>
    <row r="31" spans="2:9" x14ac:dyDescent="0.25">
      <c r="B31" s="48"/>
      <c r="C31" s="31"/>
    </row>
    <row r="32" spans="2:9" x14ac:dyDescent="0.25">
      <c r="B32" s="48"/>
      <c r="C32" s="31"/>
    </row>
    <row r="34" spans="2:9" x14ac:dyDescent="0.25">
      <c r="B34" s="9"/>
    </row>
    <row r="35" spans="2:9" x14ac:dyDescent="0.25">
      <c r="B35" s="9"/>
    </row>
    <row r="36" spans="2:9" x14ac:dyDescent="0.25">
      <c r="B36" s="9"/>
    </row>
    <row r="38" spans="2:9" ht="15.75" thickBot="1" x14ac:dyDescent="0.3">
      <c r="B38" t="s">
        <v>38</v>
      </c>
    </row>
    <row r="39" spans="2:9" ht="15.75" thickBot="1" x14ac:dyDescent="0.3">
      <c r="B39" s="56"/>
      <c r="C39" s="19" t="s">
        <v>1</v>
      </c>
      <c r="D39" s="4" t="s">
        <v>2</v>
      </c>
      <c r="E39" s="4" t="s">
        <v>3</v>
      </c>
      <c r="F39" s="4" t="s">
        <v>4</v>
      </c>
      <c r="G39" s="4" t="s">
        <v>5</v>
      </c>
      <c r="H39" s="25" t="s">
        <v>83</v>
      </c>
    </row>
    <row r="40" spans="2:9" x14ac:dyDescent="0.25">
      <c r="B40" s="150" t="s">
        <v>70</v>
      </c>
      <c r="C40" s="163">
        <v>30</v>
      </c>
      <c r="D40" s="164">
        <v>18</v>
      </c>
      <c r="E40" s="164">
        <v>11</v>
      </c>
      <c r="F40" s="164">
        <v>7</v>
      </c>
      <c r="G40" s="164">
        <v>6</v>
      </c>
      <c r="H40" s="169">
        <v>30</v>
      </c>
      <c r="I40" s="162"/>
    </row>
    <row r="41" spans="2:9" x14ac:dyDescent="0.25">
      <c r="B41" s="151" t="s">
        <v>70</v>
      </c>
      <c r="C41" s="165">
        <v>35</v>
      </c>
      <c r="D41" s="166">
        <v>20</v>
      </c>
      <c r="E41" s="166">
        <v>12</v>
      </c>
      <c r="F41" s="166">
        <v>9</v>
      </c>
      <c r="G41" s="166">
        <v>8</v>
      </c>
      <c r="H41" s="170">
        <v>35</v>
      </c>
      <c r="I41" s="162"/>
    </row>
    <row r="42" spans="2:9" x14ac:dyDescent="0.25">
      <c r="B42" s="45" t="s">
        <v>73</v>
      </c>
      <c r="C42" s="165">
        <v>12</v>
      </c>
      <c r="D42" s="166">
        <v>1</v>
      </c>
      <c r="E42" s="166">
        <v>0</v>
      </c>
      <c r="F42" s="166">
        <v>0</v>
      </c>
      <c r="G42" s="166">
        <v>0</v>
      </c>
      <c r="H42" s="170">
        <v>11</v>
      </c>
      <c r="I42" s="30"/>
    </row>
    <row r="43" spans="2:9" ht="15.75" thickBot="1" x14ac:dyDescent="0.3">
      <c r="B43" s="46" t="s">
        <v>73</v>
      </c>
      <c r="C43" s="167">
        <v>7</v>
      </c>
      <c r="D43" s="168">
        <v>0</v>
      </c>
      <c r="E43" s="168">
        <v>0</v>
      </c>
      <c r="F43" s="168">
        <v>0</v>
      </c>
      <c r="G43" s="168">
        <v>0</v>
      </c>
      <c r="H43" s="171">
        <v>10</v>
      </c>
      <c r="I43" s="30"/>
    </row>
    <row r="44" spans="2:9" x14ac:dyDescent="0.25">
      <c r="I44" s="143"/>
    </row>
    <row r="48" spans="2:9" x14ac:dyDescent="0.25">
      <c r="B48" s="48"/>
      <c r="C48" s="28"/>
      <c r="D48" s="28"/>
      <c r="E48" s="28"/>
      <c r="F48" s="28"/>
      <c r="G48" s="28"/>
      <c r="H48" s="28"/>
      <c r="I48" s="28"/>
    </row>
    <row r="49" spans="2:9" x14ac:dyDescent="0.25">
      <c r="B49" s="48"/>
      <c r="C49" s="28"/>
      <c r="D49" s="28"/>
      <c r="E49" s="28"/>
      <c r="F49" s="28"/>
      <c r="G49" s="28"/>
      <c r="H49" s="28"/>
      <c r="I49" s="28"/>
    </row>
    <row r="50" spans="2:9" ht="15.75" thickBot="1" x14ac:dyDescent="0.3">
      <c r="B50" s="10" t="s">
        <v>6</v>
      </c>
    </row>
    <row r="51" spans="2:9" ht="15.75" thickBot="1" x14ac:dyDescent="0.3">
      <c r="B51" s="8"/>
      <c r="C51" s="14" t="s">
        <v>1</v>
      </c>
      <c r="D51" s="15" t="s">
        <v>2</v>
      </c>
      <c r="E51" s="15" t="s">
        <v>3</v>
      </c>
      <c r="F51" s="15" t="s">
        <v>4</v>
      </c>
      <c r="G51" s="15" t="s">
        <v>5</v>
      </c>
      <c r="H51" s="25" t="s">
        <v>83</v>
      </c>
      <c r="I51" s="31"/>
    </row>
    <row r="52" spans="2:9" x14ac:dyDescent="0.25">
      <c r="B52" s="44" t="s">
        <v>70</v>
      </c>
      <c r="C52" s="5">
        <f>AVERAGE(Sheet1!C40:C41)</f>
        <v>32.5</v>
      </c>
      <c r="D52" s="2">
        <f>AVERAGE(Sheet1!D40:D41)</f>
        <v>19</v>
      </c>
      <c r="E52" s="2">
        <f>AVERAGE(Sheet1!E40:E41)</f>
        <v>11.5</v>
      </c>
      <c r="F52" s="2">
        <f>AVERAGE(Sheet1!F40:F41)</f>
        <v>8</v>
      </c>
      <c r="G52" s="2">
        <f>AVERAGE(Sheet1!G40:G41)</f>
        <v>7</v>
      </c>
      <c r="H52" s="124">
        <f>AVERAGE(Sheet1!H40:H41)</f>
        <v>32.5</v>
      </c>
      <c r="I52" s="28"/>
    </row>
    <row r="53" spans="2:9" ht="15.75" thickBot="1" x14ac:dyDescent="0.3">
      <c r="B53" s="46" t="s">
        <v>73</v>
      </c>
      <c r="C53" s="7">
        <f>AVERAGE(Sheet1!C42:C43)</f>
        <v>9.5</v>
      </c>
      <c r="D53" s="3">
        <f>AVERAGE(Sheet1!D42:D43)</f>
        <v>0.5</v>
      </c>
      <c r="E53" s="3">
        <f>AVERAGE(Sheet1!E42:E43)</f>
        <v>0</v>
      </c>
      <c r="F53" s="3">
        <f>AVERAGE(Sheet1!F42:F43)</f>
        <v>0</v>
      </c>
      <c r="G53" s="3">
        <f>AVERAGE(Sheet1!G42:G43)</f>
        <v>0</v>
      </c>
      <c r="H53" s="60">
        <f>AVERAGE(Sheet1!H42:H43)</f>
        <v>10.5</v>
      </c>
      <c r="I53" s="28"/>
    </row>
    <row r="57" spans="2:9" x14ac:dyDescent="0.25">
      <c r="B57" s="48"/>
      <c r="C57" s="28"/>
      <c r="D57" s="28"/>
      <c r="E57" s="28"/>
      <c r="F57" s="28"/>
      <c r="G57" s="28"/>
      <c r="H57" s="28"/>
      <c r="I57" s="28"/>
    </row>
    <row r="68" spans="2:21" x14ac:dyDescent="0.25">
      <c r="Q68" s="31"/>
      <c r="R68" s="31"/>
      <c r="S68" s="31"/>
      <c r="T68" s="31"/>
      <c r="U68" s="31"/>
    </row>
    <row r="69" spans="2:21" x14ac:dyDescent="0.25">
      <c r="Q69" s="31"/>
      <c r="R69" s="31"/>
      <c r="S69" s="31"/>
      <c r="T69" s="31"/>
      <c r="U69" s="31"/>
    </row>
    <row r="70" spans="2:21" x14ac:dyDescent="0.25">
      <c r="Q70" s="31"/>
      <c r="R70" s="31"/>
      <c r="S70" s="31"/>
      <c r="T70" s="31"/>
      <c r="U70" s="31"/>
    </row>
    <row r="71" spans="2:21" x14ac:dyDescent="0.25">
      <c r="Q71" s="31"/>
      <c r="R71" s="31"/>
      <c r="S71" s="31"/>
      <c r="T71" s="31"/>
      <c r="U71" s="31"/>
    </row>
    <row r="72" spans="2:21" ht="15.75" thickBot="1" x14ac:dyDescent="0.3">
      <c r="B72" t="s">
        <v>7</v>
      </c>
      <c r="Q72" s="31"/>
      <c r="R72" s="31"/>
      <c r="S72" s="47"/>
      <c r="T72" s="31"/>
      <c r="U72" s="31"/>
    </row>
    <row r="73" spans="2:21" ht="15.75" thickBot="1" x14ac:dyDescent="0.3">
      <c r="B73" s="8"/>
      <c r="C73" s="14" t="s">
        <v>8</v>
      </c>
      <c r="D73" s="15" t="s">
        <v>9</v>
      </c>
      <c r="E73" s="16" t="s">
        <v>31</v>
      </c>
      <c r="F73" s="39" t="s">
        <v>32</v>
      </c>
      <c r="Q73" s="31"/>
      <c r="R73" s="48"/>
      <c r="S73" s="47"/>
      <c r="T73" s="31"/>
      <c r="U73" s="31"/>
    </row>
    <row r="74" spans="2:21" x14ac:dyDescent="0.25">
      <c r="B74" s="44" t="s">
        <v>70</v>
      </c>
      <c r="C74" s="5">
        <v>107.2</v>
      </c>
      <c r="D74" s="2">
        <v>100.8</v>
      </c>
      <c r="E74" s="11">
        <f>AVERAGE(C74:D74)</f>
        <v>104</v>
      </c>
      <c r="F74" s="40">
        <f>+E74*9.81/(1000000*0.004*0.004)</f>
        <v>63.765000000000001</v>
      </c>
      <c r="Q74" s="31"/>
      <c r="R74" s="49"/>
      <c r="S74" s="50"/>
      <c r="T74" s="31"/>
      <c r="U74" s="31"/>
    </row>
    <row r="75" spans="2:21" ht="15.75" thickBot="1" x14ac:dyDescent="0.3">
      <c r="B75" s="46" t="s">
        <v>73</v>
      </c>
      <c r="C75" s="146"/>
      <c r="D75" s="147"/>
      <c r="E75" s="13">
        <v>114.7</v>
      </c>
      <c r="F75" s="40">
        <f>+E75*9.81/(1000000*0.004*0.004)</f>
        <v>70.325437500000007</v>
      </c>
      <c r="Q75" s="31"/>
      <c r="R75" s="48"/>
      <c r="S75" s="50"/>
      <c r="T75" s="31"/>
      <c r="U75" s="31"/>
    </row>
    <row r="76" spans="2:21" x14ac:dyDescent="0.25">
      <c r="B76" s="10" t="s">
        <v>25</v>
      </c>
      <c r="Q76" s="31"/>
      <c r="R76" s="48"/>
      <c r="S76" s="50"/>
      <c r="T76" s="31"/>
      <c r="U76" s="31"/>
    </row>
    <row r="77" spans="2:21" x14ac:dyDescent="0.25">
      <c r="B77" s="10"/>
      <c r="Q77" s="31"/>
      <c r="R77" s="31"/>
      <c r="S77" s="31"/>
      <c r="T77" s="31"/>
      <c r="U77" s="31"/>
    </row>
    <row r="78" spans="2:21" x14ac:dyDescent="0.25">
      <c r="B78" s="10"/>
      <c r="Q78" s="31"/>
      <c r="R78" s="31"/>
      <c r="S78" s="31"/>
      <c r="T78" s="31"/>
      <c r="U78" s="31"/>
    </row>
    <row r="79" spans="2:21" x14ac:dyDescent="0.25">
      <c r="Q79" s="31"/>
      <c r="R79" s="31"/>
      <c r="S79" s="31"/>
      <c r="T79" s="31"/>
      <c r="U79" s="31"/>
    </row>
    <row r="80" spans="2:21" x14ac:dyDescent="0.25">
      <c r="Q80" s="31"/>
      <c r="R80" s="31"/>
      <c r="S80" s="31"/>
      <c r="T80" s="31"/>
      <c r="U80" s="31"/>
    </row>
    <row r="81" spans="2:21" x14ac:dyDescent="0.25">
      <c r="B81" s="10"/>
      <c r="Q81" s="31"/>
      <c r="R81" s="31"/>
      <c r="S81" s="31"/>
      <c r="T81" s="31"/>
      <c r="U81" s="31"/>
    </row>
    <row r="82" spans="2:21" x14ac:dyDescent="0.25">
      <c r="B82" s="18"/>
      <c r="M82" s="53"/>
      <c r="Q82" s="31"/>
      <c r="R82" s="31"/>
      <c r="S82" s="31"/>
      <c r="T82" s="31"/>
      <c r="U82" s="31"/>
    </row>
    <row r="83" spans="2:21" x14ac:dyDescent="0.25">
      <c r="B83" s="18"/>
      <c r="M83" s="53"/>
      <c r="Q83" s="31"/>
      <c r="R83" s="31"/>
      <c r="S83" s="31"/>
      <c r="T83" s="31"/>
      <c r="U83" s="31"/>
    </row>
    <row r="84" spans="2:21" x14ac:dyDescent="0.25">
      <c r="B84" s="18"/>
      <c r="M84" s="53"/>
      <c r="Q84" s="31"/>
      <c r="R84" s="31"/>
      <c r="S84" s="31"/>
      <c r="T84" s="31"/>
      <c r="U84" s="31"/>
    </row>
    <row r="85" spans="2:21" ht="15.75" thickBot="1" x14ac:dyDescent="0.3">
      <c r="B85" t="s">
        <v>11</v>
      </c>
      <c r="M85" s="53"/>
      <c r="Q85" s="31"/>
      <c r="R85" s="31"/>
      <c r="S85" s="31"/>
      <c r="T85" s="31"/>
      <c r="U85" s="31"/>
    </row>
    <row r="86" spans="2:21" ht="15.75" thickBot="1" x14ac:dyDescent="0.3">
      <c r="B86" s="8"/>
      <c r="C86" s="19" t="s">
        <v>8</v>
      </c>
      <c r="D86" s="4" t="s">
        <v>9</v>
      </c>
      <c r="E86" s="20" t="s">
        <v>10</v>
      </c>
      <c r="F86" s="39" t="s">
        <v>32</v>
      </c>
      <c r="M86" s="53"/>
      <c r="Q86" s="31"/>
      <c r="R86" s="31"/>
      <c r="S86" s="31"/>
      <c r="T86" s="31"/>
      <c r="U86" s="31"/>
    </row>
    <row r="87" spans="2:21" x14ac:dyDescent="0.25">
      <c r="B87" s="44" t="s">
        <v>70</v>
      </c>
      <c r="C87" s="61">
        <v>28</v>
      </c>
      <c r="D87" s="62">
        <v>44.8</v>
      </c>
      <c r="E87" s="63">
        <f>AVERAGE(C87:D87)</f>
        <v>36.4</v>
      </c>
      <c r="F87" s="40">
        <f>+E87*9.81/(1000000*0.004*0.004)</f>
        <v>22.31775</v>
      </c>
      <c r="M87" s="53"/>
      <c r="Q87" s="31"/>
      <c r="R87" s="31"/>
      <c r="S87" s="31"/>
      <c r="T87" s="31"/>
      <c r="U87" s="31"/>
    </row>
    <row r="88" spans="2:21" x14ac:dyDescent="0.25">
      <c r="B88" s="45" t="s">
        <v>76</v>
      </c>
      <c r="C88" s="6">
        <v>37.6</v>
      </c>
      <c r="D88" s="1">
        <v>45.6</v>
      </c>
      <c r="E88" s="12">
        <f>AVERAGE(C88:D88)</f>
        <v>41.6</v>
      </c>
      <c r="F88" s="40">
        <f>+E88*9.81/(1000000*0.004*0.004)</f>
        <v>25.506000000000004</v>
      </c>
      <c r="M88" s="53"/>
      <c r="Q88" s="31"/>
      <c r="R88" s="31"/>
      <c r="S88" s="31"/>
      <c r="T88" s="31"/>
      <c r="U88" s="31"/>
    </row>
    <row r="89" spans="2:21" ht="15.75" thickBot="1" x14ac:dyDescent="0.3">
      <c r="B89" s="46" t="s">
        <v>73</v>
      </c>
      <c r="C89" s="146"/>
      <c r="D89" s="147"/>
      <c r="E89" s="13">
        <v>51.2</v>
      </c>
      <c r="F89" s="40">
        <f>+E89*9.81/(1000000*0.004*0.004)</f>
        <v>31.392000000000003</v>
      </c>
      <c r="M89" s="53"/>
      <c r="Q89" s="31"/>
      <c r="R89" s="31"/>
      <c r="S89" s="31"/>
      <c r="T89" s="31"/>
      <c r="U89" s="31"/>
    </row>
    <row r="90" spans="2:21" x14ac:dyDescent="0.25">
      <c r="B90" s="10" t="s">
        <v>26</v>
      </c>
      <c r="M90" s="53"/>
      <c r="Q90" s="31"/>
      <c r="R90" s="31"/>
      <c r="S90" s="31"/>
      <c r="T90" s="31"/>
      <c r="U90" s="31"/>
    </row>
    <row r="91" spans="2:21" x14ac:dyDescent="0.25">
      <c r="B91" s="18"/>
      <c r="M91" s="53"/>
      <c r="Q91" s="31"/>
      <c r="R91" s="31"/>
      <c r="S91" s="31"/>
      <c r="T91" s="31"/>
      <c r="U91" s="31"/>
    </row>
    <row r="92" spans="2:21" x14ac:dyDescent="0.25">
      <c r="B92" s="144" t="s">
        <v>77</v>
      </c>
      <c r="M92" s="53"/>
      <c r="Q92" s="31"/>
      <c r="R92" s="31"/>
      <c r="S92" s="31"/>
      <c r="T92" s="31"/>
      <c r="U92" s="31"/>
    </row>
    <row r="93" spans="2:21" x14ac:dyDescent="0.25">
      <c r="B93" s="145" t="s">
        <v>78</v>
      </c>
      <c r="M93" s="53"/>
      <c r="Q93" s="31"/>
      <c r="R93" s="31"/>
      <c r="S93" s="31"/>
      <c r="T93" s="31"/>
      <c r="U93" s="31"/>
    </row>
    <row r="94" spans="2:21" x14ac:dyDescent="0.25">
      <c r="B94" s="145" t="s">
        <v>79</v>
      </c>
      <c r="M94" s="53"/>
      <c r="Q94" s="31"/>
      <c r="R94" s="31"/>
      <c r="S94" s="31"/>
      <c r="T94" s="31"/>
      <c r="U94" s="31"/>
    </row>
    <row r="95" spans="2:21" x14ac:dyDescent="0.25">
      <c r="B95" s="145" t="s">
        <v>80</v>
      </c>
      <c r="M95" s="53"/>
      <c r="Q95" s="31"/>
      <c r="R95" s="31"/>
      <c r="S95" s="31"/>
      <c r="T95" s="31"/>
      <c r="U95" s="31"/>
    </row>
    <row r="96" spans="2:21" x14ac:dyDescent="0.25">
      <c r="M96" s="53"/>
      <c r="Q96" s="31"/>
      <c r="R96" s="31"/>
      <c r="S96" s="31"/>
      <c r="T96" s="31"/>
      <c r="U96" s="31"/>
    </row>
    <row r="97" spans="2:21" x14ac:dyDescent="0.25">
      <c r="M97" s="53"/>
      <c r="Q97" s="31"/>
      <c r="R97" s="31"/>
      <c r="S97" s="31"/>
      <c r="T97" s="31"/>
      <c r="U97" s="31"/>
    </row>
    <row r="98" spans="2:21" x14ac:dyDescent="0.25">
      <c r="M98" s="53"/>
      <c r="Q98" s="31"/>
      <c r="R98" s="31"/>
      <c r="S98" s="31"/>
      <c r="T98" s="31"/>
      <c r="U98" s="31"/>
    </row>
    <row r="99" spans="2:21" x14ac:dyDescent="0.25">
      <c r="M99" s="53"/>
      <c r="Q99" s="31"/>
      <c r="R99" s="31"/>
      <c r="S99" s="31"/>
      <c r="T99" s="31"/>
      <c r="U99" s="31"/>
    </row>
    <row r="100" spans="2:21" x14ac:dyDescent="0.25">
      <c r="M100" s="53"/>
      <c r="Q100" s="31"/>
      <c r="R100" s="31"/>
      <c r="S100" s="31"/>
      <c r="T100" s="31"/>
      <c r="U100" s="31"/>
    </row>
    <row r="101" spans="2:21" x14ac:dyDescent="0.25">
      <c r="M101" s="53"/>
      <c r="Q101" s="31"/>
      <c r="R101" s="31"/>
      <c r="S101" s="31"/>
      <c r="T101" s="31"/>
      <c r="U101" s="31"/>
    </row>
    <row r="102" spans="2:21" x14ac:dyDescent="0.25">
      <c r="M102" s="53"/>
      <c r="Q102" s="31"/>
      <c r="R102" s="31"/>
      <c r="S102" s="31"/>
      <c r="T102" s="31"/>
      <c r="U102" s="31"/>
    </row>
    <row r="103" spans="2:21" x14ac:dyDescent="0.25">
      <c r="M103" s="53"/>
      <c r="Q103" s="31"/>
      <c r="R103" s="31"/>
      <c r="S103" s="31"/>
      <c r="T103" s="31"/>
      <c r="U103" s="31"/>
    </row>
    <row r="104" spans="2:21" x14ac:dyDescent="0.25">
      <c r="B104" s="9"/>
      <c r="M104" s="53"/>
      <c r="Q104" s="31"/>
      <c r="R104" s="31"/>
      <c r="S104" s="31"/>
      <c r="T104" s="31"/>
      <c r="U104" s="31"/>
    </row>
    <row r="105" spans="2:21" x14ac:dyDescent="0.25">
      <c r="B105" s="9"/>
      <c r="M105" s="53"/>
      <c r="Q105" s="31"/>
      <c r="R105" s="31"/>
      <c r="S105" s="31"/>
      <c r="T105" s="31"/>
      <c r="U105" s="31"/>
    </row>
    <row r="106" spans="2:21" ht="15.75" thickBot="1" x14ac:dyDescent="0.3">
      <c r="B106" t="s">
        <v>13</v>
      </c>
      <c r="M106" s="53"/>
      <c r="Q106" s="31"/>
      <c r="R106" s="31"/>
      <c r="S106" s="31"/>
      <c r="T106" s="31"/>
      <c r="U106" s="31"/>
    </row>
    <row r="107" spans="2:21" ht="15.75" thickBot="1" x14ac:dyDescent="0.3">
      <c r="B107" s="8"/>
      <c r="C107" s="16" t="s">
        <v>14</v>
      </c>
      <c r="D107" s="39" t="s">
        <v>32</v>
      </c>
      <c r="M107" s="53"/>
      <c r="Q107" s="31"/>
      <c r="R107" s="31"/>
      <c r="S107" s="31"/>
      <c r="T107" s="31"/>
      <c r="U107" s="31"/>
    </row>
    <row r="108" spans="2:21" x14ac:dyDescent="0.25">
      <c r="B108" s="44" t="s">
        <v>70</v>
      </c>
      <c r="C108" s="37">
        <v>147.19999999999999</v>
      </c>
      <c r="D108" s="40">
        <f>+C108*9.81/(1000000*2*0.005*0.005*PI()/4)</f>
        <v>36.77197292526013</v>
      </c>
      <c r="M108" s="53"/>
      <c r="Q108" s="31"/>
      <c r="R108" s="31"/>
      <c r="S108" s="31"/>
      <c r="T108" s="31"/>
      <c r="U108" s="31"/>
    </row>
    <row r="109" spans="2:21" ht="15.75" thickBot="1" x14ac:dyDescent="0.3">
      <c r="B109" s="46" t="s">
        <v>73</v>
      </c>
      <c r="C109" s="38">
        <v>166</v>
      </c>
      <c r="D109" s="40">
        <f>+C109*9.81/(1000000*2*0.005*0.005*PI()/4)</f>
        <v>41.468393380388463</v>
      </c>
      <c r="M109" s="53"/>
      <c r="Q109" s="31"/>
      <c r="R109" s="31"/>
      <c r="S109" s="31"/>
      <c r="T109" s="31"/>
      <c r="U109" s="31"/>
    </row>
    <row r="110" spans="2:21" x14ac:dyDescent="0.25">
      <c r="B110" s="9" t="s">
        <v>15</v>
      </c>
      <c r="M110" s="53"/>
      <c r="Q110" s="31"/>
      <c r="R110" s="31"/>
      <c r="S110" s="31"/>
      <c r="T110" s="31"/>
      <c r="U110" s="31"/>
    </row>
    <row r="111" spans="2:21" x14ac:dyDescent="0.25">
      <c r="B111" s="9"/>
      <c r="M111" s="53"/>
      <c r="Q111" s="31"/>
      <c r="R111" s="31"/>
      <c r="S111" s="31"/>
      <c r="T111" s="31"/>
      <c r="U111" s="31"/>
    </row>
    <row r="112" spans="2:21" x14ac:dyDescent="0.25">
      <c r="M112" s="53"/>
      <c r="Q112" s="31"/>
      <c r="R112" s="31"/>
      <c r="S112" s="31"/>
      <c r="T112" s="31"/>
      <c r="U112" s="31"/>
    </row>
    <row r="113" spans="2:21" x14ac:dyDescent="0.25">
      <c r="M113" s="53"/>
      <c r="Q113" s="31"/>
      <c r="R113" s="31"/>
      <c r="S113" s="31"/>
      <c r="T113" s="31"/>
      <c r="U113" s="31"/>
    </row>
    <row r="114" spans="2:21" x14ac:dyDescent="0.25">
      <c r="B114" s="9"/>
      <c r="M114" s="53"/>
      <c r="Q114" s="31"/>
      <c r="R114" s="31"/>
      <c r="S114" s="31"/>
      <c r="T114" s="31"/>
      <c r="U114" s="31"/>
    </row>
    <row r="115" spans="2:21" x14ac:dyDescent="0.25">
      <c r="B115" s="9"/>
      <c r="M115" s="53"/>
      <c r="Q115" s="31"/>
      <c r="R115" s="31"/>
      <c r="S115" s="31"/>
      <c r="T115" s="31"/>
      <c r="U115" s="31"/>
    </row>
    <row r="116" spans="2:21" x14ac:dyDescent="0.25">
      <c r="B116" s="9"/>
      <c r="M116" s="53"/>
      <c r="Q116" s="31"/>
      <c r="R116" s="31"/>
      <c r="S116" s="31"/>
      <c r="T116" s="31"/>
      <c r="U116" s="31"/>
    </row>
    <row r="117" spans="2:21" x14ac:dyDescent="0.25">
      <c r="B117" s="9"/>
      <c r="M117" s="53"/>
      <c r="Q117" s="31"/>
      <c r="R117" s="31"/>
      <c r="S117" s="31"/>
      <c r="T117" s="31"/>
      <c r="U117" s="31"/>
    </row>
    <row r="118" spans="2:21" x14ac:dyDescent="0.25">
      <c r="B118" s="9"/>
      <c r="M118" s="53"/>
      <c r="Q118" s="31"/>
      <c r="R118" s="31"/>
      <c r="S118" s="31"/>
      <c r="T118" s="31"/>
      <c r="U118" s="31"/>
    </row>
    <row r="119" spans="2:21" x14ac:dyDescent="0.25">
      <c r="B119" s="9"/>
      <c r="M119" s="53"/>
      <c r="Q119" s="31"/>
      <c r="R119" s="31"/>
      <c r="S119" s="31"/>
      <c r="T119" s="31"/>
      <c r="U119" s="31"/>
    </row>
    <row r="120" spans="2:21" x14ac:dyDescent="0.25">
      <c r="B120" s="9"/>
      <c r="M120" s="53"/>
      <c r="Q120" s="31"/>
      <c r="R120" s="31"/>
      <c r="S120" s="31"/>
      <c r="T120" s="31"/>
      <c r="U120" s="31"/>
    </row>
    <row r="121" spans="2:21" x14ac:dyDescent="0.25">
      <c r="B121" s="9"/>
      <c r="M121" s="53"/>
      <c r="Q121" s="31"/>
      <c r="R121" s="31"/>
      <c r="S121" s="31"/>
      <c r="T121" s="31"/>
      <c r="U121" s="31"/>
    </row>
    <row r="122" spans="2:21" x14ac:dyDescent="0.25">
      <c r="B122" s="9"/>
      <c r="M122" s="53"/>
      <c r="Q122" s="31"/>
      <c r="R122" s="31"/>
      <c r="S122" s="31"/>
      <c r="T122" s="31"/>
      <c r="U122" s="31"/>
    </row>
    <row r="123" spans="2:21" x14ac:dyDescent="0.25">
      <c r="B123" s="9"/>
      <c r="M123" s="53"/>
      <c r="Q123" s="31"/>
      <c r="R123" s="31"/>
      <c r="S123" s="31"/>
      <c r="T123" s="31"/>
      <c r="U123" s="31"/>
    </row>
    <row r="124" spans="2:21" x14ac:dyDescent="0.25">
      <c r="B124" s="9"/>
      <c r="M124" s="53"/>
      <c r="Q124" s="31"/>
      <c r="R124" s="31"/>
      <c r="S124" s="31"/>
      <c r="T124" s="31"/>
      <c r="U124" s="31"/>
    </row>
    <row r="125" spans="2:21" x14ac:dyDescent="0.25">
      <c r="B125" s="9"/>
      <c r="M125" s="53"/>
      <c r="Q125" s="31"/>
      <c r="R125" s="31"/>
      <c r="S125" s="31"/>
      <c r="T125" s="31"/>
      <c r="U125" s="31"/>
    </row>
    <row r="126" spans="2:21" x14ac:dyDescent="0.25">
      <c r="B126" s="9"/>
      <c r="M126" s="53"/>
      <c r="Q126" s="31"/>
      <c r="R126" s="31"/>
      <c r="S126" s="31"/>
      <c r="T126" s="31"/>
      <c r="U126" s="31"/>
    </row>
    <row r="127" spans="2:21" x14ac:dyDescent="0.25">
      <c r="B127" s="9"/>
      <c r="M127" s="53"/>
      <c r="Q127" s="31"/>
      <c r="R127" s="31"/>
      <c r="S127" s="31"/>
      <c r="T127" s="31"/>
      <c r="U127" s="31"/>
    </row>
    <row r="128" spans="2:21" x14ac:dyDescent="0.25">
      <c r="B128" s="9"/>
      <c r="M128" s="53"/>
      <c r="Q128" s="31"/>
      <c r="R128" s="31"/>
      <c r="S128" s="31"/>
      <c r="T128" s="31"/>
      <c r="U128" s="31"/>
    </row>
    <row r="129" spans="2:21" x14ac:dyDescent="0.25">
      <c r="B129" s="9"/>
      <c r="M129" s="53"/>
      <c r="Q129" s="31"/>
      <c r="R129" s="31"/>
      <c r="S129" s="31"/>
      <c r="T129" s="31"/>
      <c r="U129" s="31"/>
    </row>
    <row r="130" spans="2:21" x14ac:dyDescent="0.25">
      <c r="B130" s="9"/>
      <c r="M130" s="53"/>
      <c r="Q130" s="31"/>
      <c r="R130" s="31"/>
      <c r="S130" s="31"/>
      <c r="T130" s="31"/>
      <c r="U130" s="31"/>
    </row>
    <row r="131" spans="2:21" x14ac:dyDescent="0.25">
      <c r="B131" s="9"/>
      <c r="M131" s="53"/>
      <c r="Q131" s="31"/>
      <c r="R131" s="31"/>
      <c r="S131" s="31"/>
      <c r="T131" s="31"/>
      <c r="U131" s="31"/>
    </row>
    <row r="132" spans="2:21" x14ac:dyDescent="0.25">
      <c r="B132" s="9"/>
      <c r="M132" s="53"/>
      <c r="Q132" s="31"/>
      <c r="R132" s="31"/>
      <c r="S132" s="31"/>
      <c r="T132" s="31"/>
      <c r="U132" s="31"/>
    </row>
    <row r="133" spans="2:21" x14ac:dyDescent="0.25">
      <c r="B133" s="9"/>
      <c r="M133" s="53"/>
      <c r="Q133" s="31"/>
      <c r="R133" s="31"/>
      <c r="S133" s="31"/>
      <c r="T133" s="31"/>
      <c r="U133" s="31"/>
    </row>
    <row r="134" spans="2:21" x14ac:dyDescent="0.25">
      <c r="B134" s="9"/>
      <c r="M134" s="53"/>
      <c r="Q134" s="31"/>
      <c r="R134" s="31"/>
      <c r="S134" s="31"/>
      <c r="T134" s="31"/>
      <c r="U134" s="31"/>
    </row>
    <row r="135" spans="2:21" x14ac:dyDescent="0.25">
      <c r="B135" s="9"/>
      <c r="M135" s="53"/>
      <c r="Q135" s="31"/>
      <c r="R135" s="31"/>
      <c r="S135" s="31"/>
      <c r="T135" s="31"/>
      <c r="U135" s="31"/>
    </row>
    <row r="136" spans="2:21" x14ac:dyDescent="0.25">
      <c r="B136" s="9"/>
      <c r="M136" s="53"/>
      <c r="Q136" s="31"/>
      <c r="R136" s="31"/>
      <c r="S136" s="31"/>
      <c r="T136" s="31"/>
      <c r="U136" s="31"/>
    </row>
    <row r="137" spans="2:21" x14ac:dyDescent="0.25">
      <c r="B137" s="9"/>
      <c r="M137" s="53"/>
      <c r="Q137" s="31"/>
      <c r="R137" s="31"/>
      <c r="S137" s="31"/>
      <c r="T137" s="31"/>
      <c r="U137" s="31"/>
    </row>
    <row r="138" spans="2:21" x14ac:dyDescent="0.25">
      <c r="B138" s="18"/>
      <c r="M138" s="53"/>
      <c r="Q138" s="31"/>
      <c r="R138" s="31"/>
      <c r="S138" s="31"/>
      <c r="T138" s="31"/>
      <c r="U138" s="31"/>
    </row>
    <row r="139" spans="2:21" x14ac:dyDescent="0.25">
      <c r="B139" s="18"/>
      <c r="M139" s="53"/>
      <c r="Q139" s="31"/>
      <c r="R139" s="31"/>
      <c r="S139" s="31"/>
      <c r="T139" s="31"/>
      <c r="U139" s="31"/>
    </row>
    <row r="140" spans="2:21" ht="15.75" thickBot="1" x14ac:dyDescent="0.3">
      <c r="B140" t="s">
        <v>52</v>
      </c>
      <c r="M140" s="53"/>
      <c r="Q140" s="31"/>
      <c r="R140" s="31"/>
      <c r="S140" s="31"/>
      <c r="T140" s="31"/>
      <c r="U140" s="31"/>
    </row>
    <row r="141" spans="2:21" ht="15.75" thickBot="1" x14ac:dyDescent="0.3">
      <c r="B141" s="64"/>
      <c r="C141" s="65" t="s">
        <v>34</v>
      </c>
      <c r="D141" s="66" t="s">
        <v>35</v>
      </c>
      <c r="E141" s="66" t="s">
        <v>36</v>
      </c>
      <c r="F141" s="67" t="s">
        <v>37</v>
      </c>
      <c r="M141" s="53"/>
      <c r="Q141" s="31"/>
      <c r="R141" s="31"/>
      <c r="S141" s="31"/>
      <c r="T141" s="31"/>
      <c r="U141" s="31"/>
    </row>
    <row r="142" spans="2:21" x14ac:dyDescent="0.25">
      <c r="B142" s="71" t="s">
        <v>70</v>
      </c>
      <c r="C142" s="131">
        <f>+Sheet1!D172</f>
        <v>0.15</v>
      </c>
      <c r="D142" s="132">
        <f>+Sheet1!G172</f>
        <v>0.34</v>
      </c>
      <c r="E142" s="132">
        <f>+Sheet1!J172</f>
        <v>0.63</v>
      </c>
      <c r="F142" s="133">
        <f>+Sheet1!M172</f>
        <v>1.28</v>
      </c>
      <c r="M142" s="53"/>
      <c r="Q142" s="31"/>
      <c r="R142" s="31"/>
      <c r="S142" s="31"/>
      <c r="T142" s="31"/>
      <c r="U142" s="31"/>
    </row>
    <row r="143" spans="2:21" x14ac:dyDescent="0.25">
      <c r="B143" s="72" t="s">
        <v>72</v>
      </c>
      <c r="C143" s="134">
        <f>+Sheet1!D173</f>
        <v>0.13</v>
      </c>
      <c r="D143" s="135">
        <f>+Sheet1!G173</f>
        <v>0.27</v>
      </c>
      <c r="E143" s="135">
        <f>+Sheet1!J173</f>
        <v>0.52</v>
      </c>
      <c r="F143" s="136">
        <f>+Sheet1!M173</f>
        <v>1.08</v>
      </c>
      <c r="M143" s="53"/>
      <c r="Q143" s="31"/>
      <c r="R143" s="31"/>
      <c r="S143" s="31"/>
      <c r="T143" s="31"/>
      <c r="U143" s="31"/>
    </row>
    <row r="144" spans="2:21" x14ac:dyDescent="0.25">
      <c r="B144" s="72" t="s">
        <v>71</v>
      </c>
      <c r="C144" s="134">
        <f>+Sheet1!D174</f>
        <v>0.19</v>
      </c>
      <c r="D144" s="135">
        <f>+Sheet1!G174</f>
        <v>0.34</v>
      </c>
      <c r="E144" s="135">
        <f>+Sheet1!J174</f>
        <v>0.65</v>
      </c>
      <c r="F144" s="136">
        <f>+Sheet1!M174</f>
        <v>1.47</v>
      </c>
      <c r="M144" s="53"/>
      <c r="Q144" s="31"/>
      <c r="R144" s="31"/>
      <c r="S144" s="31"/>
      <c r="T144" s="31"/>
      <c r="U144" s="31"/>
    </row>
    <row r="145" spans="2:21" ht="15.75" thickBot="1" x14ac:dyDescent="0.3">
      <c r="B145" s="73" t="s">
        <v>73</v>
      </c>
      <c r="C145" s="137">
        <f>+Sheet1!D175</f>
        <v>0.26</v>
      </c>
      <c r="D145" s="138">
        <f>+Sheet1!G175</f>
        <v>0.47</v>
      </c>
      <c r="E145" s="138">
        <f>+Sheet1!J175</f>
        <v>0.86</v>
      </c>
      <c r="F145" s="139">
        <f>+Sheet1!M175</f>
        <v>1.6</v>
      </c>
      <c r="M145" s="53"/>
      <c r="Q145" s="31"/>
      <c r="R145" s="31"/>
      <c r="S145" s="31"/>
      <c r="T145" s="31"/>
      <c r="U145" s="31"/>
    </row>
    <row r="146" spans="2:21" x14ac:dyDescent="0.25">
      <c r="B146" t="s">
        <v>12</v>
      </c>
      <c r="M146" s="53"/>
      <c r="Q146" s="31"/>
      <c r="R146" s="31"/>
      <c r="S146" s="31"/>
      <c r="T146" s="31"/>
      <c r="U146" s="31"/>
    </row>
    <row r="147" spans="2:21" x14ac:dyDescent="0.25">
      <c r="B147" s="120" t="s">
        <v>55</v>
      </c>
      <c r="M147" s="53"/>
      <c r="Q147" s="31"/>
      <c r="R147" s="31"/>
      <c r="S147" s="31"/>
      <c r="T147" s="31"/>
      <c r="U147" s="31"/>
    </row>
    <row r="148" spans="2:21" x14ac:dyDescent="0.25">
      <c r="B148" s="120"/>
      <c r="M148" s="53"/>
      <c r="Q148" s="31"/>
      <c r="R148" s="31"/>
      <c r="S148" s="31"/>
      <c r="T148" s="31"/>
      <c r="U148" s="31"/>
    </row>
    <row r="149" spans="2:21" x14ac:dyDescent="0.25">
      <c r="B149" s="120"/>
      <c r="M149" s="53"/>
      <c r="Q149" s="31"/>
      <c r="R149" s="31"/>
      <c r="S149" s="31"/>
      <c r="T149" s="31"/>
      <c r="U149" s="31"/>
    </row>
    <row r="150" spans="2:21" x14ac:dyDescent="0.25">
      <c r="B150" s="120"/>
      <c r="M150" s="53"/>
      <c r="Q150" s="31"/>
      <c r="R150" s="31"/>
      <c r="S150" s="31"/>
      <c r="T150" s="31"/>
      <c r="U150" s="31"/>
    </row>
    <row r="151" spans="2:21" x14ac:dyDescent="0.25">
      <c r="B151" s="120"/>
      <c r="M151" s="53"/>
      <c r="Q151" s="31"/>
      <c r="R151" s="31"/>
      <c r="S151" s="31"/>
      <c r="T151" s="31"/>
      <c r="U151" s="31"/>
    </row>
    <row r="152" spans="2:21" x14ac:dyDescent="0.25">
      <c r="B152" s="120"/>
      <c r="M152" s="53"/>
      <c r="Q152" s="31"/>
      <c r="R152" s="31"/>
      <c r="S152" s="31"/>
      <c r="T152" s="31"/>
      <c r="U152" s="31"/>
    </row>
    <row r="153" spans="2:21" x14ac:dyDescent="0.25">
      <c r="B153" s="120"/>
      <c r="M153" s="53"/>
      <c r="Q153" s="31"/>
      <c r="R153" s="31"/>
      <c r="S153" s="31"/>
      <c r="T153" s="31"/>
      <c r="U153" s="31"/>
    </row>
    <row r="154" spans="2:21" x14ac:dyDescent="0.25">
      <c r="B154" s="120"/>
      <c r="M154" s="53"/>
      <c r="Q154" s="31"/>
      <c r="R154" s="31"/>
      <c r="S154" s="31"/>
      <c r="T154" s="31"/>
      <c r="U154" s="31"/>
    </row>
    <row r="155" spans="2:21" x14ac:dyDescent="0.25">
      <c r="B155" s="120"/>
      <c r="M155" s="53"/>
      <c r="Q155" s="31"/>
      <c r="R155" s="31"/>
      <c r="S155" s="31"/>
      <c r="T155" s="31"/>
      <c r="U155" s="31"/>
    </row>
    <row r="156" spans="2:21" x14ac:dyDescent="0.25">
      <c r="B156" s="120"/>
      <c r="M156" s="53"/>
      <c r="Q156" s="31"/>
      <c r="R156" s="31"/>
      <c r="S156" s="31"/>
      <c r="T156" s="31"/>
      <c r="U156" s="31"/>
    </row>
    <row r="157" spans="2:21" x14ac:dyDescent="0.25">
      <c r="B157" s="120"/>
      <c r="M157" s="53"/>
      <c r="Q157" s="31"/>
      <c r="R157" s="31"/>
      <c r="S157" s="31"/>
      <c r="T157" s="31"/>
      <c r="U157" s="31"/>
    </row>
    <row r="158" spans="2:21" x14ac:dyDescent="0.25">
      <c r="B158" s="120"/>
      <c r="M158" s="53"/>
      <c r="Q158" s="31"/>
      <c r="R158" s="31"/>
      <c r="S158" s="31"/>
      <c r="T158" s="31"/>
      <c r="U158" s="31"/>
    </row>
    <row r="159" spans="2:21" x14ac:dyDescent="0.25">
      <c r="B159" s="120"/>
      <c r="M159" s="53"/>
      <c r="Q159" s="31"/>
      <c r="R159" s="31"/>
      <c r="S159" s="31"/>
      <c r="T159" s="31"/>
      <c r="U159" s="31"/>
    </row>
    <row r="160" spans="2:21" x14ac:dyDescent="0.25">
      <c r="B160" s="120"/>
      <c r="M160" s="53"/>
      <c r="Q160" s="31"/>
      <c r="R160" s="31"/>
      <c r="S160" s="31"/>
      <c r="T160" s="31"/>
      <c r="U160" s="31"/>
    </row>
    <row r="161" spans="2:21" x14ac:dyDescent="0.25">
      <c r="B161" s="120"/>
      <c r="M161" s="53"/>
      <c r="Q161" s="31"/>
      <c r="R161" s="31"/>
      <c r="S161" s="31"/>
      <c r="T161" s="31"/>
      <c r="U161" s="31"/>
    </row>
    <row r="162" spans="2:21" x14ac:dyDescent="0.25">
      <c r="B162" s="120"/>
      <c r="M162" s="53"/>
      <c r="Q162" s="31"/>
      <c r="R162" s="31"/>
      <c r="S162" s="31"/>
      <c r="T162" s="31"/>
      <c r="U162" s="31"/>
    </row>
    <row r="163" spans="2:21" x14ac:dyDescent="0.25">
      <c r="B163" s="120"/>
      <c r="M163" s="53"/>
      <c r="Q163" s="31"/>
      <c r="R163" s="31"/>
      <c r="S163" s="31"/>
      <c r="T163" s="31"/>
      <c r="U163" s="31"/>
    </row>
    <row r="164" spans="2:21" x14ac:dyDescent="0.25">
      <c r="B164" s="120"/>
      <c r="M164" s="53"/>
      <c r="Q164" s="31"/>
      <c r="R164" s="31"/>
      <c r="S164" s="31"/>
      <c r="T164" s="31"/>
      <c r="U164" s="31"/>
    </row>
    <row r="165" spans="2:21" x14ac:dyDescent="0.25">
      <c r="B165" s="120"/>
      <c r="M165" s="53"/>
      <c r="Q165" s="31"/>
      <c r="R165" s="31"/>
      <c r="S165" s="31"/>
      <c r="T165" s="31"/>
      <c r="U165" s="31"/>
    </row>
    <row r="166" spans="2:21" x14ac:dyDescent="0.25">
      <c r="B166" s="120"/>
      <c r="M166" s="53"/>
      <c r="Q166" s="31"/>
      <c r="R166" s="31"/>
      <c r="S166" s="31"/>
      <c r="T166" s="31"/>
      <c r="U166" s="31"/>
    </row>
    <row r="167" spans="2:21" x14ac:dyDescent="0.25">
      <c r="B167" s="120"/>
      <c r="M167" s="53"/>
      <c r="Q167" s="31"/>
      <c r="R167" s="31"/>
      <c r="S167" s="31"/>
      <c r="T167" s="31"/>
      <c r="U167" s="31"/>
    </row>
    <row r="168" spans="2:21" x14ac:dyDescent="0.25">
      <c r="B168" s="120"/>
      <c r="M168" s="53"/>
      <c r="Q168" s="31"/>
      <c r="R168" s="31"/>
      <c r="S168" s="31"/>
      <c r="T168" s="31"/>
      <c r="U168" s="31"/>
    </row>
    <row r="169" spans="2:21" x14ac:dyDescent="0.25">
      <c r="B169" s="120"/>
      <c r="M169" s="53"/>
      <c r="Q169" s="31"/>
      <c r="R169" s="31"/>
      <c r="S169" s="31"/>
      <c r="T169" s="31"/>
      <c r="U169" s="31"/>
    </row>
    <row r="170" spans="2:21" ht="15.75" thickBot="1" x14ac:dyDescent="0.3">
      <c r="B170" t="s">
        <v>51</v>
      </c>
      <c r="Q170" s="31"/>
      <c r="R170" s="31"/>
      <c r="S170" s="31"/>
      <c r="T170" s="31"/>
      <c r="U170" s="31"/>
    </row>
    <row r="171" spans="2:21" ht="15.75" thickBot="1" x14ac:dyDescent="0.3">
      <c r="B171" s="70"/>
      <c r="C171" s="108" t="s">
        <v>40</v>
      </c>
      <c r="D171" s="109" t="s">
        <v>39</v>
      </c>
      <c r="E171" s="110" t="s">
        <v>42</v>
      </c>
      <c r="F171" s="111" t="s">
        <v>41</v>
      </c>
      <c r="G171" s="112" t="s">
        <v>43</v>
      </c>
      <c r="H171" s="113" t="s">
        <v>44</v>
      </c>
      <c r="I171" s="114" t="s">
        <v>45</v>
      </c>
      <c r="J171" s="115" t="s">
        <v>46</v>
      </c>
      <c r="K171" s="116" t="s">
        <v>47</v>
      </c>
      <c r="L171" s="117" t="s">
        <v>48</v>
      </c>
      <c r="M171" s="118" t="s">
        <v>49</v>
      </c>
      <c r="N171" s="119" t="s">
        <v>50</v>
      </c>
      <c r="Q171" s="31"/>
      <c r="R171" s="31"/>
      <c r="S171" s="31"/>
      <c r="T171" s="31"/>
      <c r="U171" s="31"/>
    </row>
    <row r="172" spans="2:21" x14ac:dyDescent="0.25">
      <c r="B172" s="71" t="s">
        <v>70</v>
      </c>
      <c r="C172" s="96">
        <v>0.15</v>
      </c>
      <c r="D172" s="97">
        <v>0.15</v>
      </c>
      <c r="E172" s="98">
        <v>0.16</v>
      </c>
      <c r="F172" s="99">
        <v>0.33</v>
      </c>
      <c r="G172" s="100">
        <v>0.34</v>
      </c>
      <c r="H172" s="101">
        <v>0.35</v>
      </c>
      <c r="I172" s="102">
        <v>0.61</v>
      </c>
      <c r="J172" s="103">
        <v>0.63</v>
      </c>
      <c r="K172" s="104">
        <v>0.64</v>
      </c>
      <c r="L172" s="105">
        <v>1.21</v>
      </c>
      <c r="M172" s="106">
        <v>1.28</v>
      </c>
      <c r="N172" s="107">
        <v>1.31</v>
      </c>
      <c r="Q172" s="31"/>
      <c r="R172" s="31"/>
      <c r="S172" s="31"/>
      <c r="T172" s="31"/>
      <c r="U172" s="31"/>
    </row>
    <row r="173" spans="2:21" x14ac:dyDescent="0.25">
      <c r="B173" s="72" t="s">
        <v>72</v>
      </c>
      <c r="C173" s="84">
        <v>0.13</v>
      </c>
      <c r="D173" s="85">
        <v>0.13</v>
      </c>
      <c r="E173" s="86">
        <v>0.13</v>
      </c>
      <c r="F173" s="90">
        <v>0.26</v>
      </c>
      <c r="G173" s="91">
        <v>0.27</v>
      </c>
      <c r="H173" s="92">
        <v>0.27</v>
      </c>
      <c r="I173" s="74">
        <v>0.5</v>
      </c>
      <c r="J173" s="75">
        <v>0.52</v>
      </c>
      <c r="K173" s="76">
        <v>0.53</v>
      </c>
      <c r="L173" s="80">
        <v>1.01</v>
      </c>
      <c r="M173" s="54">
        <v>1.08</v>
      </c>
      <c r="N173" s="81">
        <v>1.1100000000000001</v>
      </c>
      <c r="Q173" s="31"/>
      <c r="R173" s="31"/>
      <c r="S173" s="31"/>
      <c r="T173" s="31"/>
      <c r="U173" s="31"/>
    </row>
    <row r="174" spans="2:21" x14ac:dyDescent="0.25">
      <c r="B174" s="72" t="s">
        <v>71</v>
      </c>
      <c r="C174" s="84">
        <v>0.17</v>
      </c>
      <c r="D174" s="85">
        <v>0.19</v>
      </c>
      <c r="E174" s="86">
        <v>0.2</v>
      </c>
      <c r="F174" s="90">
        <v>0.33</v>
      </c>
      <c r="G174" s="91">
        <v>0.34</v>
      </c>
      <c r="H174" s="92">
        <v>0.35</v>
      </c>
      <c r="I174" s="74">
        <v>0.61</v>
      </c>
      <c r="J174" s="75">
        <v>0.65</v>
      </c>
      <c r="K174" s="76">
        <v>0.68</v>
      </c>
      <c r="L174" s="80">
        <v>1.27</v>
      </c>
      <c r="M174" s="54">
        <v>1.47</v>
      </c>
      <c r="N174" s="81">
        <v>1.56</v>
      </c>
      <c r="Q174" s="31"/>
      <c r="R174" s="31"/>
      <c r="S174" s="31"/>
      <c r="T174" s="31"/>
      <c r="U174" s="31"/>
    </row>
    <row r="175" spans="2:21" ht="15.75" thickBot="1" x14ac:dyDescent="0.3">
      <c r="B175" s="73" t="s">
        <v>73</v>
      </c>
      <c r="C175" s="87">
        <v>0.25</v>
      </c>
      <c r="D175" s="88">
        <v>0.26</v>
      </c>
      <c r="E175" s="89">
        <v>0.26</v>
      </c>
      <c r="F175" s="93">
        <v>0.47</v>
      </c>
      <c r="G175" s="94">
        <v>0.47</v>
      </c>
      <c r="H175" s="95">
        <v>0.47</v>
      </c>
      <c r="I175" s="77">
        <v>0.85</v>
      </c>
      <c r="J175" s="78">
        <v>0.86</v>
      </c>
      <c r="K175" s="79">
        <v>0.86</v>
      </c>
      <c r="L175" s="82">
        <v>1.56</v>
      </c>
      <c r="M175" s="55">
        <v>1.6</v>
      </c>
      <c r="N175" s="83">
        <v>1.6</v>
      </c>
      <c r="Q175" s="31"/>
      <c r="R175" s="31"/>
      <c r="S175" s="31"/>
      <c r="T175" s="31"/>
      <c r="U175" s="31"/>
    </row>
    <row r="176" spans="2:21" x14ac:dyDescent="0.25">
      <c r="B176" s="120"/>
      <c r="M176" s="53"/>
      <c r="Q176" s="31"/>
      <c r="R176" s="31"/>
      <c r="S176" s="31"/>
      <c r="T176" s="31"/>
      <c r="U176" s="31"/>
    </row>
    <row r="177" spans="2:21" x14ac:dyDescent="0.25">
      <c r="B177" s="120"/>
      <c r="M177" s="53"/>
      <c r="Q177" s="31"/>
      <c r="R177" s="31"/>
      <c r="S177" s="31"/>
      <c r="T177" s="31"/>
      <c r="U177" s="31"/>
    </row>
    <row r="178" spans="2:21" x14ac:dyDescent="0.25">
      <c r="B178" s="120"/>
      <c r="M178" s="53"/>
      <c r="Q178" s="31"/>
      <c r="R178" s="31"/>
      <c r="S178" s="31"/>
      <c r="T178" s="31"/>
      <c r="U178" s="31"/>
    </row>
    <row r="179" spans="2:21" x14ac:dyDescent="0.25">
      <c r="B179" s="120"/>
      <c r="M179" s="53"/>
      <c r="Q179" s="31"/>
      <c r="R179" s="31"/>
      <c r="S179" s="31"/>
      <c r="T179" s="31"/>
      <c r="U179" s="31"/>
    </row>
    <row r="180" spans="2:21" x14ac:dyDescent="0.25">
      <c r="B180" s="120"/>
      <c r="M180" s="53"/>
      <c r="Q180" s="31"/>
      <c r="R180" s="31"/>
      <c r="S180" s="31"/>
      <c r="T180" s="31"/>
      <c r="U180" s="31"/>
    </row>
    <row r="181" spans="2:21" x14ac:dyDescent="0.25">
      <c r="B181" s="120"/>
      <c r="M181" s="53"/>
      <c r="Q181" s="31"/>
      <c r="R181" s="31"/>
      <c r="S181" s="31"/>
      <c r="T181" s="31"/>
      <c r="U181" s="31"/>
    </row>
    <row r="182" spans="2:21" x14ac:dyDescent="0.25">
      <c r="B182" s="120"/>
      <c r="M182" s="53"/>
      <c r="Q182" s="31"/>
      <c r="R182" s="31"/>
      <c r="S182" s="31"/>
      <c r="T182" s="31"/>
      <c r="U182" s="31"/>
    </row>
    <row r="183" spans="2:21" x14ac:dyDescent="0.25">
      <c r="B183" s="120"/>
      <c r="M183" s="53"/>
      <c r="Q183" s="31"/>
      <c r="R183" s="31"/>
      <c r="S183" s="31"/>
      <c r="T183" s="31"/>
      <c r="U183" s="31"/>
    </row>
    <row r="184" spans="2:21" x14ac:dyDescent="0.25">
      <c r="B184" s="120"/>
      <c r="M184" s="53"/>
      <c r="Q184" s="31"/>
      <c r="R184" s="31"/>
      <c r="S184" s="31"/>
      <c r="T184" s="31"/>
      <c r="U184" s="31"/>
    </row>
    <row r="185" spans="2:21" x14ac:dyDescent="0.25">
      <c r="B185" s="120"/>
      <c r="M185" s="53"/>
      <c r="Q185" s="31"/>
      <c r="R185" s="31"/>
      <c r="S185" s="31"/>
      <c r="T185" s="31"/>
      <c r="U185" s="31"/>
    </row>
    <row r="186" spans="2:21" x14ac:dyDescent="0.25">
      <c r="B186" s="120"/>
      <c r="M186" s="53"/>
      <c r="Q186" s="31"/>
      <c r="R186" s="31"/>
      <c r="S186" s="31"/>
      <c r="T186" s="31"/>
      <c r="U186" s="31"/>
    </row>
    <row r="187" spans="2:21" x14ac:dyDescent="0.25">
      <c r="B187" s="120"/>
      <c r="M187" s="53"/>
      <c r="Q187" s="31"/>
      <c r="R187" s="31"/>
      <c r="S187" s="31"/>
      <c r="T187" s="31"/>
      <c r="U187" s="31"/>
    </row>
    <row r="188" spans="2:21" x14ac:dyDescent="0.25">
      <c r="B188" s="120"/>
      <c r="M188" s="53"/>
      <c r="Q188" s="31"/>
      <c r="R188" s="31"/>
      <c r="S188" s="31"/>
      <c r="T188" s="31"/>
      <c r="U188" s="31"/>
    </row>
    <row r="189" spans="2:21" x14ac:dyDescent="0.25">
      <c r="B189" s="120"/>
      <c r="M189" s="53"/>
      <c r="Q189" s="31"/>
      <c r="R189" s="31"/>
      <c r="S189" s="31"/>
      <c r="T189" s="31"/>
      <c r="U189" s="31"/>
    </row>
    <row r="190" spans="2:21" x14ac:dyDescent="0.25">
      <c r="B190" s="120"/>
      <c r="M190" s="53"/>
      <c r="Q190" s="31"/>
      <c r="R190" s="31"/>
      <c r="S190" s="31"/>
      <c r="T190" s="31"/>
      <c r="U190" s="31"/>
    </row>
    <row r="191" spans="2:21" x14ac:dyDescent="0.25">
      <c r="B191" s="120"/>
      <c r="M191" s="53"/>
      <c r="Q191" s="31"/>
      <c r="R191" s="31"/>
      <c r="S191" s="31"/>
      <c r="T191" s="31"/>
      <c r="U191" s="31"/>
    </row>
    <row r="192" spans="2:21" x14ac:dyDescent="0.25">
      <c r="B192" s="120"/>
      <c r="M192" s="53"/>
      <c r="Q192" s="31"/>
      <c r="R192" s="31"/>
      <c r="S192" s="31"/>
      <c r="T192" s="31"/>
      <c r="U192" s="31"/>
    </row>
    <row r="193" spans="2:21" x14ac:dyDescent="0.25">
      <c r="B193" s="120"/>
      <c r="M193" s="53"/>
      <c r="Q193" s="31"/>
      <c r="R193" s="31"/>
      <c r="S193" s="31"/>
      <c r="T193" s="31"/>
      <c r="U193" s="31"/>
    </row>
    <row r="194" spans="2:21" x14ac:dyDescent="0.25">
      <c r="B194" s="120"/>
      <c r="M194" s="53"/>
      <c r="Q194" s="31"/>
      <c r="R194" s="31"/>
      <c r="S194" s="31"/>
      <c r="T194" s="31"/>
      <c r="U194" s="31"/>
    </row>
    <row r="195" spans="2:21" x14ac:dyDescent="0.25">
      <c r="B195" s="120"/>
      <c r="M195" s="53"/>
      <c r="Q195" s="31"/>
      <c r="R195" s="31"/>
      <c r="S195" s="31"/>
      <c r="T195" s="31"/>
      <c r="U195" s="31"/>
    </row>
    <row r="196" spans="2:21" x14ac:dyDescent="0.25">
      <c r="B196" s="120"/>
      <c r="M196" s="53"/>
      <c r="Q196" s="31"/>
      <c r="R196" s="31"/>
      <c r="S196" s="31"/>
      <c r="T196" s="31"/>
      <c r="U196" s="31"/>
    </row>
    <row r="197" spans="2:21" x14ac:dyDescent="0.25">
      <c r="B197" s="120"/>
      <c r="M197" s="53"/>
      <c r="Q197" s="31"/>
      <c r="R197" s="31"/>
      <c r="S197" s="31"/>
      <c r="T197" s="31"/>
      <c r="U197" s="31"/>
    </row>
    <row r="198" spans="2:21" x14ac:dyDescent="0.25">
      <c r="B198" s="120"/>
      <c r="M198" s="53"/>
      <c r="Q198" s="31"/>
      <c r="R198" s="31"/>
      <c r="S198" s="31"/>
      <c r="T198" s="31"/>
      <c r="U198" s="31"/>
    </row>
    <row r="199" spans="2:21" x14ac:dyDescent="0.25">
      <c r="B199" s="120"/>
      <c r="M199" s="53"/>
      <c r="Q199" s="31"/>
      <c r="R199" s="31"/>
      <c r="S199" s="31"/>
      <c r="T199" s="31"/>
      <c r="U199" s="31"/>
    </row>
    <row r="200" spans="2:21" x14ac:dyDescent="0.25">
      <c r="B200" s="120"/>
      <c r="M200" s="53"/>
      <c r="Q200" s="31"/>
      <c r="R200" s="31"/>
      <c r="S200" s="31"/>
      <c r="T200" s="31"/>
      <c r="U200" s="31"/>
    </row>
    <row r="201" spans="2:21" x14ac:dyDescent="0.25">
      <c r="B201" s="120"/>
      <c r="M201" s="53"/>
      <c r="Q201" s="31"/>
      <c r="R201" s="31"/>
      <c r="S201" s="31"/>
      <c r="T201" s="31"/>
      <c r="U201" s="31"/>
    </row>
    <row r="202" spans="2:21" x14ac:dyDescent="0.25">
      <c r="B202" s="120"/>
      <c r="M202" s="53"/>
      <c r="Q202" s="31"/>
      <c r="R202" s="31"/>
      <c r="S202" s="31"/>
      <c r="T202" s="31"/>
      <c r="U202" s="31"/>
    </row>
    <row r="203" spans="2:21" x14ac:dyDescent="0.25">
      <c r="B203" s="120"/>
      <c r="M203" s="53"/>
      <c r="Q203" s="31"/>
      <c r="R203" s="31"/>
      <c r="S203" s="31"/>
      <c r="T203" s="31"/>
      <c r="U203" s="31"/>
    </row>
    <row r="204" spans="2:21" x14ac:dyDescent="0.25">
      <c r="B204" s="120"/>
      <c r="M204" s="53"/>
      <c r="Q204" s="31"/>
      <c r="R204" s="31"/>
      <c r="S204" s="31"/>
      <c r="T204" s="31"/>
      <c r="U204" s="31"/>
    </row>
    <row r="205" spans="2:21" x14ac:dyDescent="0.25">
      <c r="B205" s="120"/>
      <c r="M205" s="53"/>
      <c r="Q205" s="31"/>
      <c r="R205" s="31"/>
      <c r="S205" s="31"/>
      <c r="T205" s="31"/>
      <c r="U205" s="31"/>
    </row>
    <row r="206" spans="2:21" x14ac:dyDescent="0.25">
      <c r="B206" s="120"/>
      <c r="M206" s="53"/>
      <c r="Q206" s="31"/>
      <c r="R206" s="31"/>
      <c r="S206" s="31"/>
      <c r="T206" s="31"/>
      <c r="U206" s="31"/>
    </row>
    <row r="207" spans="2:21" x14ac:dyDescent="0.25">
      <c r="B207" s="120"/>
      <c r="M207" s="53"/>
      <c r="Q207" s="31"/>
      <c r="R207" s="31"/>
      <c r="S207" s="31"/>
      <c r="T207" s="31"/>
      <c r="U207" s="31"/>
    </row>
    <row r="208" spans="2:21" x14ac:dyDescent="0.25">
      <c r="B208" s="120"/>
      <c r="M208" s="53"/>
      <c r="Q208" s="31"/>
      <c r="R208" s="31"/>
      <c r="S208" s="31"/>
      <c r="T208" s="31"/>
      <c r="U208" s="31"/>
    </row>
    <row r="209" spans="2:21" x14ac:dyDescent="0.25">
      <c r="B209" s="120"/>
      <c r="M209" s="53"/>
      <c r="Q209" s="31"/>
      <c r="R209" s="31"/>
      <c r="S209" s="31"/>
      <c r="T209" s="31"/>
      <c r="U209" s="31"/>
    </row>
    <row r="210" spans="2:21" x14ac:dyDescent="0.25">
      <c r="B210" s="120"/>
      <c r="M210" s="53"/>
      <c r="Q210" s="31"/>
      <c r="R210" s="31"/>
      <c r="S210" s="31"/>
      <c r="T210" s="31"/>
      <c r="U210" s="31"/>
    </row>
    <row r="211" spans="2:21" x14ac:dyDescent="0.25">
      <c r="B211" s="120"/>
      <c r="M211" s="53"/>
      <c r="Q211" s="31"/>
      <c r="R211" s="31"/>
      <c r="S211" s="31"/>
      <c r="T211" s="31"/>
      <c r="U211" s="31"/>
    </row>
    <row r="212" spans="2:21" x14ac:dyDescent="0.25">
      <c r="B212" s="120"/>
      <c r="M212" s="53"/>
      <c r="Q212" s="31"/>
      <c r="R212" s="31"/>
      <c r="S212" s="31"/>
      <c r="T212" s="31"/>
      <c r="U212" s="31"/>
    </row>
    <row r="213" spans="2:21" x14ac:dyDescent="0.25">
      <c r="B213" s="120"/>
      <c r="M213" s="53"/>
      <c r="Q213" s="31"/>
      <c r="R213" s="31"/>
      <c r="S213" s="31"/>
      <c r="T213" s="31"/>
      <c r="U213" s="31"/>
    </row>
    <row r="214" spans="2:21" x14ac:dyDescent="0.25">
      <c r="B214" s="120"/>
      <c r="M214" s="53"/>
      <c r="Q214" s="31"/>
      <c r="R214" s="31"/>
      <c r="S214" s="31"/>
      <c r="T214" s="31"/>
      <c r="U214" s="31"/>
    </row>
    <row r="215" spans="2:21" x14ac:dyDescent="0.25">
      <c r="B215" s="120"/>
      <c r="M215" s="53"/>
      <c r="Q215" s="31"/>
      <c r="R215" s="31"/>
      <c r="S215" s="31"/>
      <c r="T215" s="31"/>
      <c r="U215" s="31"/>
    </row>
    <row r="216" spans="2:21" x14ac:dyDescent="0.25">
      <c r="B216" s="120"/>
      <c r="M216" s="53"/>
      <c r="Q216" s="31"/>
      <c r="R216" s="31"/>
      <c r="S216" s="31"/>
      <c r="T216" s="31"/>
      <c r="U216" s="31"/>
    </row>
    <row r="217" spans="2:21" x14ac:dyDescent="0.25">
      <c r="B217" s="120"/>
      <c r="M217" s="53"/>
      <c r="Q217" s="31"/>
      <c r="R217" s="31"/>
      <c r="S217" s="31"/>
      <c r="T217" s="31"/>
      <c r="U217" s="31"/>
    </row>
    <row r="218" spans="2:21" x14ac:dyDescent="0.25">
      <c r="B218" s="120"/>
      <c r="M218" s="53"/>
      <c r="Q218" s="31"/>
      <c r="R218" s="31"/>
      <c r="S218" s="31"/>
      <c r="T218" s="31"/>
      <c r="U218" s="31"/>
    </row>
    <row r="219" spans="2:21" ht="15.75" thickBot="1" x14ac:dyDescent="0.3">
      <c r="B219" t="s">
        <v>21</v>
      </c>
      <c r="M219" s="53"/>
      <c r="Q219" s="31"/>
      <c r="R219" s="31"/>
      <c r="S219" s="31"/>
      <c r="T219" s="31"/>
      <c r="U219" s="31"/>
    </row>
    <row r="220" spans="2:21" ht="15.75" thickBot="1" x14ac:dyDescent="0.3">
      <c r="B220" s="8"/>
      <c r="C220" s="21" t="s">
        <v>22</v>
      </c>
      <c r="D220" s="15" t="s">
        <v>23</v>
      </c>
      <c r="E220" s="17" t="s">
        <v>24</v>
      </c>
      <c r="M220" s="53"/>
      <c r="Q220" s="31"/>
      <c r="R220" s="31"/>
      <c r="S220" s="31"/>
      <c r="T220" s="31"/>
      <c r="U220" s="31"/>
    </row>
    <row r="221" spans="2:21" x14ac:dyDescent="0.25">
      <c r="B221" s="44" t="s">
        <v>70</v>
      </c>
      <c r="C221" s="22">
        <v>1.6</v>
      </c>
      <c r="D221" s="2">
        <v>1.7</v>
      </c>
      <c r="E221" s="148" t="s">
        <v>81</v>
      </c>
      <c r="M221" s="53"/>
      <c r="Q221" s="31"/>
      <c r="R221" s="31"/>
      <c r="S221" s="31"/>
      <c r="T221" s="31"/>
      <c r="U221" s="31"/>
    </row>
    <row r="222" spans="2:21" ht="15.75" thickBot="1" x14ac:dyDescent="0.3">
      <c r="B222" s="46" t="s">
        <v>73</v>
      </c>
      <c r="C222" s="23">
        <v>1.3</v>
      </c>
      <c r="D222" s="3">
        <v>1.3</v>
      </c>
      <c r="E222" s="149" t="s">
        <v>82</v>
      </c>
      <c r="M222" s="53"/>
      <c r="Q222" s="31"/>
      <c r="R222" s="31"/>
      <c r="S222" s="31"/>
      <c r="T222" s="31"/>
      <c r="U222" s="31"/>
    </row>
    <row r="223" spans="2:21" x14ac:dyDescent="0.25">
      <c r="B223" s="120"/>
      <c r="M223" s="53"/>
      <c r="Q223" s="31"/>
      <c r="R223" s="31"/>
      <c r="S223" s="31"/>
      <c r="T223" s="31"/>
      <c r="U223" s="31"/>
    </row>
    <row r="224" spans="2:21" x14ac:dyDescent="0.25">
      <c r="M224" s="53"/>
      <c r="Q224" s="31"/>
      <c r="R224" s="31"/>
      <c r="S224" s="31"/>
      <c r="T224" s="31"/>
      <c r="U224" s="31"/>
    </row>
    <row r="225" spans="2:21" x14ac:dyDescent="0.25">
      <c r="M225" s="53"/>
      <c r="Q225" s="31"/>
      <c r="R225" s="31"/>
      <c r="S225" s="31"/>
      <c r="T225" s="31"/>
      <c r="U225" s="31"/>
    </row>
    <row r="226" spans="2:21" x14ac:dyDescent="0.25">
      <c r="B226" s="120"/>
      <c r="M226" s="53"/>
      <c r="Q226" s="31"/>
      <c r="R226" s="31"/>
      <c r="S226" s="31"/>
      <c r="T226" s="31"/>
      <c r="U226" s="31"/>
    </row>
    <row r="227" spans="2:21" x14ac:dyDescent="0.25">
      <c r="B227" s="120"/>
      <c r="M227" s="53"/>
      <c r="Q227" s="31"/>
      <c r="R227" s="31"/>
      <c r="S227" s="31"/>
      <c r="T227" s="31"/>
      <c r="U227" s="31"/>
    </row>
    <row r="228" spans="2:21" x14ac:dyDescent="0.25">
      <c r="B228" s="120"/>
      <c r="M228" s="53"/>
      <c r="Q228" s="31"/>
      <c r="R228" s="31"/>
      <c r="S228" s="31"/>
      <c r="T228" s="31"/>
      <c r="U228" s="31"/>
    </row>
    <row r="229" spans="2:21" x14ac:dyDescent="0.25">
      <c r="B229" s="120"/>
      <c r="M229" s="53"/>
      <c r="Q229" s="31"/>
      <c r="R229" s="31"/>
      <c r="S229" s="31"/>
      <c r="T229" s="31"/>
      <c r="U229" s="31"/>
    </row>
    <row r="230" spans="2:21" x14ac:dyDescent="0.25">
      <c r="B230" s="120"/>
      <c r="M230" s="53"/>
      <c r="Q230" s="31"/>
      <c r="R230" s="31"/>
      <c r="S230" s="31"/>
      <c r="T230" s="31"/>
      <c r="U230" s="31"/>
    </row>
    <row r="231" spans="2:21" x14ac:dyDescent="0.25">
      <c r="B231" s="120"/>
      <c r="M231" s="53"/>
      <c r="Q231" s="31"/>
      <c r="R231" s="31"/>
      <c r="S231" s="31"/>
      <c r="T231" s="31"/>
      <c r="U231" s="31"/>
    </row>
    <row r="232" spans="2:21" x14ac:dyDescent="0.25">
      <c r="B232" s="120"/>
      <c r="M232" s="53"/>
      <c r="Q232" s="31"/>
      <c r="R232" s="31"/>
      <c r="S232" s="31"/>
      <c r="T232" s="31"/>
      <c r="U232" s="31"/>
    </row>
    <row r="233" spans="2:21" x14ac:dyDescent="0.25">
      <c r="B233" s="120"/>
      <c r="M233" s="53"/>
      <c r="Q233" s="31"/>
      <c r="R233" s="31"/>
      <c r="S233" s="31"/>
      <c r="T233" s="31"/>
      <c r="U233" s="31"/>
    </row>
    <row r="234" spans="2:21" x14ac:dyDescent="0.25">
      <c r="B234" s="120"/>
      <c r="M234" s="53"/>
      <c r="Q234" s="31"/>
      <c r="R234" s="31"/>
      <c r="S234" s="31"/>
      <c r="T234" s="31"/>
      <c r="U234" s="31"/>
    </row>
    <row r="235" spans="2:21" x14ac:dyDescent="0.25">
      <c r="B235" s="120"/>
      <c r="M235" s="53"/>
      <c r="Q235" s="31"/>
      <c r="R235" s="31"/>
      <c r="S235" s="31"/>
      <c r="T235" s="31"/>
      <c r="U235" s="31"/>
    </row>
    <row r="236" spans="2:21" x14ac:dyDescent="0.25">
      <c r="B236" s="18"/>
      <c r="M236" s="53"/>
      <c r="Q236" s="31"/>
      <c r="R236" s="31"/>
      <c r="S236" s="31"/>
      <c r="T236" s="31"/>
      <c r="U236" s="31"/>
    </row>
    <row r="237" spans="2:21" x14ac:dyDescent="0.25">
      <c r="M237" s="53"/>
      <c r="Q237" s="31"/>
      <c r="R237" s="31"/>
      <c r="S237" s="31"/>
      <c r="T237" s="31"/>
      <c r="U237" s="31"/>
    </row>
    <row r="238" spans="2:21" x14ac:dyDescent="0.25">
      <c r="M238" s="53"/>
      <c r="Q238" s="31"/>
      <c r="R238" s="31"/>
      <c r="S238" s="31"/>
      <c r="T238" s="31"/>
      <c r="U238" s="31"/>
    </row>
    <row r="239" spans="2:21" x14ac:dyDescent="0.25">
      <c r="M239" s="53"/>
      <c r="Q239" s="31"/>
      <c r="R239" s="31"/>
      <c r="S239" s="31"/>
      <c r="T239" s="31"/>
      <c r="U239" s="31"/>
    </row>
    <row r="240" spans="2:21" x14ac:dyDescent="0.25">
      <c r="M240" s="53"/>
      <c r="Q240" s="31"/>
      <c r="R240" s="31"/>
      <c r="S240" s="31"/>
      <c r="T240" s="31"/>
      <c r="U240" s="31"/>
    </row>
    <row r="241" spans="2:21" x14ac:dyDescent="0.25">
      <c r="M241" s="53"/>
      <c r="Q241" s="31"/>
      <c r="R241" s="31"/>
      <c r="S241" s="31"/>
      <c r="T241" s="31"/>
      <c r="U241" s="31"/>
    </row>
    <row r="242" spans="2:21" x14ac:dyDescent="0.25">
      <c r="M242" s="53"/>
      <c r="Q242" s="31"/>
      <c r="R242" s="31"/>
      <c r="S242" s="31"/>
      <c r="T242" s="31"/>
      <c r="U242" s="31"/>
    </row>
    <row r="243" spans="2:21" x14ac:dyDescent="0.25">
      <c r="B243" s="48"/>
      <c r="C243" s="47"/>
      <c r="D243" s="28"/>
      <c r="E243" s="121"/>
      <c r="M243" s="53"/>
      <c r="Q243" s="31"/>
      <c r="R243" s="31"/>
      <c r="S243" s="31"/>
      <c r="T243" s="31"/>
      <c r="U243" s="31"/>
    </row>
    <row r="244" spans="2:21" x14ac:dyDescent="0.25">
      <c r="B244" s="48"/>
      <c r="C244" s="47"/>
      <c r="D244" s="28"/>
      <c r="E244" s="121"/>
      <c r="M244" s="53"/>
      <c r="Q244" s="31"/>
      <c r="R244" s="31"/>
      <c r="S244" s="31"/>
      <c r="T244" s="31"/>
      <c r="U244" s="31"/>
    </row>
    <row r="245" spans="2:21" x14ac:dyDescent="0.25">
      <c r="B245" s="48"/>
      <c r="C245" s="47"/>
      <c r="D245" s="28"/>
      <c r="E245" s="121"/>
      <c r="M245" s="53"/>
      <c r="Q245" s="31"/>
      <c r="R245" s="31"/>
      <c r="S245" s="31"/>
      <c r="T245" s="31"/>
      <c r="U245" s="31"/>
    </row>
    <row r="246" spans="2:21" x14ac:dyDescent="0.25">
      <c r="B246" s="48"/>
      <c r="C246" s="47"/>
      <c r="D246" s="28"/>
      <c r="E246" s="121"/>
      <c r="M246" s="53"/>
      <c r="Q246" s="31"/>
      <c r="R246" s="31"/>
      <c r="S246" s="31"/>
      <c r="T246" s="31"/>
      <c r="U246" s="31"/>
    </row>
    <row r="247" spans="2:21" x14ac:dyDescent="0.25">
      <c r="B247" s="18"/>
      <c r="M247" s="53"/>
      <c r="Q247" s="31"/>
      <c r="R247" s="31"/>
      <c r="S247" s="31"/>
      <c r="T247" s="31"/>
      <c r="U247" s="31"/>
    </row>
    <row r="248" spans="2:21" ht="15.75" thickBot="1" x14ac:dyDescent="0.3">
      <c r="B248" t="s">
        <v>20</v>
      </c>
      <c r="M248" s="53"/>
      <c r="Q248" s="31"/>
      <c r="R248" s="31"/>
      <c r="S248" s="31"/>
      <c r="T248" s="31"/>
      <c r="U248" s="31"/>
    </row>
    <row r="249" spans="2:21" ht="15.75" thickBot="1" x14ac:dyDescent="0.3">
      <c r="B249" s="8"/>
      <c r="C249" s="19" t="s">
        <v>18</v>
      </c>
      <c r="D249" s="20" t="s">
        <v>19</v>
      </c>
      <c r="E249" s="51" t="s">
        <v>30</v>
      </c>
      <c r="M249" s="53"/>
      <c r="Q249" s="31"/>
      <c r="R249" s="31"/>
      <c r="S249" s="31"/>
      <c r="T249" s="31"/>
      <c r="U249" s="31"/>
    </row>
    <row r="250" spans="2:21" x14ac:dyDescent="0.25">
      <c r="B250" s="44" t="s">
        <v>70</v>
      </c>
      <c r="C250" s="5">
        <v>41</v>
      </c>
      <c r="D250" s="42">
        <f>0.5*9.81*C250/1000</f>
        <v>0.20110500000000001</v>
      </c>
      <c r="E250" s="52">
        <f>+D250/(1000*0.008*0.004)</f>
        <v>6.2845312499999997</v>
      </c>
      <c r="M250" s="53"/>
      <c r="Q250" s="31"/>
      <c r="R250" s="31"/>
      <c r="S250" s="31"/>
      <c r="T250" s="31"/>
      <c r="U250" s="31"/>
    </row>
    <row r="251" spans="2:21" ht="15.75" thickBot="1" x14ac:dyDescent="0.3">
      <c r="B251" s="46" t="s">
        <v>73</v>
      </c>
      <c r="C251" s="7">
        <v>62</v>
      </c>
      <c r="D251" s="43">
        <f>0.5*9.81*C251/1000</f>
        <v>0.30410999999999999</v>
      </c>
      <c r="E251" s="52">
        <f>+D251/(1000*0.008*0.004)</f>
        <v>9.5034374999999986</v>
      </c>
      <c r="M251" s="53"/>
      <c r="Q251" s="31"/>
      <c r="R251" s="31"/>
      <c r="S251" s="31"/>
      <c r="T251" s="31"/>
      <c r="U251" s="31"/>
    </row>
    <row r="252" spans="2:21" x14ac:dyDescent="0.25">
      <c r="B252" s="48"/>
      <c r="C252" s="28"/>
      <c r="D252" s="122"/>
      <c r="E252" s="52"/>
      <c r="M252" s="53"/>
      <c r="Q252" s="31"/>
      <c r="R252" s="31"/>
      <c r="S252" s="31"/>
      <c r="T252" s="31"/>
      <c r="U252" s="31"/>
    </row>
    <row r="253" spans="2:21" x14ac:dyDescent="0.25">
      <c r="M253" s="53"/>
      <c r="Q253" s="31"/>
      <c r="R253" s="31"/>
      <c r="S253" s="31"/>
      <c r="T253" s="31"/>
      <c r="U253" s="31"/>
    </row>
    <row r="254" spans="2:21" x14ac:dyDescent="0.25">
      <c r="M254" s="53"/>
      <c r="Q254" s="31"/>
      <c r="R254" s="31"/>
      <c r="S254" s="31"/>
      <c r="T254" s="31"/>
      <c r="U254" s="31"/>
    </row>
    <row r="255" spans="2:21" x14ac:dyDescent="0.25">
      <c r="B255" s="48"/>
      <c r="C255" s="28"/>
      <c r="D255" s="122"/>
      <c r="E255" s="52"/>
      <c r="M255" s="53"/>
      <c r="Q255" s="31"/>
      <c r="R255" s="31"/>
      <c r="S255" s="31"/>
      <c r="T255" s="31"/>
      <c r="U255" s="31"/>
    </row>
    <row r="256" spans="2:21" x14ac:dyDescent="0.25">
      <c r="B256" s="48"/>
      <c r="C256" s="28"/>
      <c r="D256" s="122"/>
      <c r="E256" s="52"/>
      <c r="M256" s="53"/>
      <c r="Q256" s="31"/>
      <c r="R256" s="31"/>
      <c r="S256" s="31"/>
      <c r="T256" s="31"/>
      <c r="U256" s="31"/>
    </row>
    <row r="257" spans="2:21" x14ac:dyDescent="0.25">
      <c r="B257" s="48"/>
      <c r="C257" s="28"/>
      <c r="D257" s="122"/>
      <c r="E257" s="52"/>
      <c r="M257" s="53"/>
      <c r="Q257" s="31"/>
      <c r="R257" s="31"/>
      <c r="S257" s="31"/>
      <c r="T257" s="31"/>
      <c r="U257" s="31"/>
    </row>
    <row r="258" spans="2:21" x14ac:dyDescent="0.25">
      <c r="B258" s="48"/>
      <c r="C258" s="28"/>
      <c r="D258" s="122"/>
      <c r="E258" s="52"/>
      <c r="M258" s="53"/>
      <c r="Q258" s="31"/>
      <c r="R258" s="31"/>
      <c r="S258" s="31"/>
      <c r="T258" s="31"/>
      <c r="U258" s="31"/>
    </row>
    <row r="259" spans="2:21" x14ac:dyDescent="0.25">
      <c r="B259" s="48"/>
      <c r="C259" s="28"/>
      <c r="D259" s="122"/>
      <c r="E259" s="52"/>
      <c r="M259" s="53"/>
      <c r="Q259" s="31"/>
      <c r="R259" s="31"/>
      <c r="S259" s="31"/>
      <c r="T259" s="31"/>
      <c r="U259" s="31"/>
    </row>
    <row r="260" spans="2:21" x14ac:dyDescent="0.25">
      <c r="B260" s="48"/>
      <c r="C260" s="28"/>
      <c r="D260" s="122"/>
      <c r="E260" s="52"/>
      <c r="M260" s="53"/>
      <c r="Q260" s="31"/>
      <c r="R260" s="31"/>
      <c r="S260" s="31"/>
      <c r="T260" s="31"/>
      <c r="U260" s="31"/>
    </row>
    <row r="261" spans="2:21" x14ac:dyDescent="0.25">
      <c r="B261" s="48"/>
      <c r="C261" s="28"/>
      <c r="D261" s="122"/>
      <c r="E261" s="52"/>
      <c r="M261" s="53"/>
      <c r="Q261" s="31"/>
      <c r="R261" s="31"/>
      <c r="S261" s="31"/>
      <c r="T261" s="31"/>
      <c r="U261" s="31"/>
    </row>
    <row r="262" spans="2:21" x14ac:dyDescent="0.25">
      <c r="B262" s="48"/>
      <c r="C262" s="28"/>
      <c r="D262" s="122"/>
      <c r="E262" s="52"/>
      <c r="M262" s="53"/>
      <c r="Q262" s="31"/>
      <c r="R262" s="31"/>
      <c r="S262" s="31"/>
      <c r="T262" s="31"/>
      <c r="U262" s="31"/>
    </row>
    <row r="263" spans="2:21" x14ac:dyDescent="0.25">
      <c r="B263" s="48"/>
      <c r="C263" s="28"/>
      <c r="D263" s="122"/>
      <c r="E263" s="52"/>
      <c r="M263" s="53"/>
      <c r="Q263" s="31"/>
      <c r="R263" s="31"/>
      <c r="S263" s="31"/>
      <c r="T263" s="31"/>
      <c r="U263" s="31"/>
    </row>
    <row r="264" spans="2:21" x14ac:dyDescent="0.25">
      <c r="B264" s="48"/>
      <c r="C264" s="28"/>
      <c r="D264" s="122"/>
      <c r="E264" s="52"/>
      <c r="M264" s="53"/>
      <c r="Q264" s="31"/>
      <c r="R264" s="31"/>
      <c r="S264" s="31"/>
      <c r="T264" s="31"/>
      <c r="U264" s="31"/>
    </row>
    <row r="265" spans="2:21" x14ac:dyDescent="0.25">
      <c r="B265" s="48"/>
      <c r="C265" s="28"/>
      <c r="D265" s="122"/>
      <c r="E265" s="52"/>
      <c r="M265" s="53"/>
      <c r="Q265" s="31"/>
      <c r="R265" s="31"/>
      <c r="S265" s="31"/>
      <c r="T265" s="31"/>
      <c r="U265" s="31"/>
    </row>
    <row r="266" spans="2:21" x14ac:dyDescent="0.25">
      <c r="B266" s="48"/>
      <c r="C266" s="28"/>
      <c r="D266" s="122"/>
      <c r="E266" s="52"/>
      <c r="M266" s="53"/>
      <c r="Q266" s="31"/>
      <c r="R266" s="31"/>
      <c r="S266" s="31"/>
      <c r="T266" s="31"/>
      <c r="U266" s="31"/>
    </row>
    <row r="267" spans="2:21" x14ac:dyDescent="0.25">
      <c r="B267" s="48"/>
      <c r="C267" s="28"/>
      <c r="D267" s="122"/>
      <c r="E267" s="52"/>
      <c r="M267" s="53"/>
      <c r="Q267" s="31"/>
      <c r="R267" s="31"/>
      <c r="S267" s="31"/>
      <c r="T267" s="31"/>
      <c r="U267" s="31"/>
    </row>
    <row r="268" spans="2:21" x14ac:dyDescent="0.25">
      <c r="B268" s="48"/>
      <c r="C268" s="28"/>
      <c r="D268" s="122"/>
      <c r="E268" s="52"/>
      <c r="M268" s="53"/>
      <c r="Q268" s="31"/>
      <c r="R268" s="31"/>
      <c r="S268" s="31"/>
      <c r="T268" s="31"/>
      <c r="U268" s="31"/>
    </row>
    <row r="269" spans="2:21" x14ac:dyDescent="0.25">
      <c r="B269" s="48"/>
      <c r="C269" s="28"/>
      <c r="D269" s="122"/>
      <c r="E269" s="52"/>
      <c r="M269" s="53"/>
      <c r="Q269" s="31"/>
      <c r="R269" s="31"/>
      <c r="S269" s="31"/>
      <c r="T269" s="31"/>
      <c r="U269" s="31"/>
    </row>
    <row r="270" spans="2:21" x14ac:dyDescent="0.25">
      <c r="B270" s="48"/>
      <c r="C270" s="28"/>
      <c r="D270" s="122"/>
      <c r="E270" s="52"/>
      <c r="M270" s="53"/>
      <c r="Q270" s="31"/>
      <c r="R270" s="31"/>
      <c r="S270" s="31"/>
      <c r="T270" s="31"/>
      <c r="U270" s="31"/>
    </row>
    <row r="271" spans="2:21" x14ac:dyDescent="0.25">
      <c r="B271" s="48"/>
      <c r="C271" s="28"/>
      <c r="D271" s="122"/>
      <c r="E271" s="52"/>
      <c r="M271" s="53"/>
      <c r="Q271" s="31"/>
      <c r="R271" s="31"/>
      <c r="S271" s="31"/>
      <c r="T271" s="31"/>
      <c r="U271" s="31"/>
    </row>
    <row r="272" spans="2:21" x14ac:dyDescent="0.25">
      <c r="B272" s="48"/>
      <c r="C272" s="28"/>
      <c r="D272" s="122"/>
      <c r="E272" s="52"/>
      <c r="M272" s="53"/>
      <c r="Q272" s="31"/>
      <c r="R272" s="31"/>
      <c r="S272" s="31"/>
      <c r="T272" s="31"/>
      <c r="U272" s="31"/>
    </row>
    <row r="273" spans="2:21" x14ac:dyDescent="0.25">
      <c r="B273" s="18"/>
      <c r="M273" s="53"/>
      <c r="Q273" s="31"/>
      <c r="R273" s="31"/>
      <c r="S273" s="31"/>
      <c r="T273" s="31"/>
      <c r="U273" s="31"/>
    </row>
    <row r="274" spans="2:21" x14ac:dyDescent="0.25">
      <c r="B274" s="18"/>
      <c r="M274" s="53"/>
      <c r="Q274" s="31"/>
      <c r="R274" s="31"/>
      <c r="S274" s="31"/>
      <c r="T274" s="31"/>
      <c r="U274" s="31"/>
    </row>
    <row r="275" spans="2:21" ht="15.75" thickBot="1" x14ac:dyDescent="0.3">
      <c r="B275" t="s">
        <v>16</v>
      </c>
      <c r="M275" s="53"/>
      <c r="Q275" s="31"/>
      <c r="R275" s="31"/>
      <c r="S275" s="31"/>
      <c r="T275" s="31"/>
      <c r="U275" s="31"/>
    </row>
    <row r="276" spans="2:21" ht="15.75" thickBot="1" x14ac:dyDescent="0.3">
      <c r="B276" s="8"/>
      <c r="C276" s="16" t="s">
        <v>17</v>
      </c>
      <c r="M276" s="53"/>
      <c r="Q276" s="31"/>
      <c r="R276" s="31"/>
      <c r="S276" s="31"/>
      <c r="T276" s="31"/>
      <c r="U276" s="31"/>
    </row>
    <row r="277" spans="2:21" x14ac:dyDescent="0.25">
      <c r="B277" s="44" t="s">
        <v>70</v>
      </c>
      <c r="C277" s="37">
        <v>188</v>
      </c>
      <c r="M277" s="53"/>
      <c r="Q277" s="31"/>
      <c r="R277" s="31"/>
      <c r="S277" s="31"/>
      <c r="T277" s="31"/>
      <c r="U277" s="31"/>
    </row>
    <row r="278" spans="2:21" ht="15.75" thickBot="1" x14ac:dyDescent="0.3">
      <c r="B278" s="46" t="s">
        <v>73</v>
      </c>
      <c r="C278" s="38">
        <v>160</v>
      </c>
      <c r="M278" s="53"/>
      <c r="Q278" s="31"/>
      <c r="R278" s="31"/>
      <c r="S278" s="31"/>
      <c r="T278" s="31"/>
      <c r="U278" s="31"/>
    </row>
    <row r="279" spans="2:21" x14ac:dyDescent="0.25">
      <c r="B279" s="53" t="s">
        <v>53</v>
      </c>
      <c r="M279" s="53"/>
      <c r="Q279" s="31"/>
      <c r="R279" s="31"/>
      <c r="S279" s="31"/>
      <c r="T279" s="31"/>
      <c r="U279" s="31"/>
    </row>
    <row r="280" spans="2:21" x14ac:dyDescent="0.25">
      <c r="B280" t="s">
        <v>54</v>
      </c>
    </row>
    <row r="295" spans="2:5" x14ac:dyDescent="0.25">
      <c r="B295" s="9"/>
    </row>
    <row r="303" spans="2:5" ht="15.75" thickBot="1" x14ac:dyDescent="0.3">
      <c r="B303" t="s">
        <v>60</v>
      </c>
    </row>
    <row r="304" spans="2:5" x14ac:dyDescent="0.25">
      <c r="B304" s="123"/>
      <c r="C304" s="62" t="s">
        <v>64</v>
      </c>
      <c r="D304" s="62" t="s">
        <v>65</v>
      </c>
      <c r="E304" s="11" t="s">
        <v>68</v>
      </c>
    </row>
    <row r="305" spans="2:5" x14ac:dyDescent="0.25">
      <c r="B305" s="6" t="s">
        <v>61</v>
      </c>
      <c r="C305" s="127">
        <v>80.459999999999994</v>
      </c>
      <c r="D305" s="127">
        <v>80.38</v>
      </c>
      <c r="E305" s="129">
        <f>C305/D305-1</f>
        <v>9.9527245583486135E-4</v>
      </c>
    </row>
    <row r="306" spans="2:5" x14ac:dyDescent="0.25">
      <c r="B306" s="6" t="s">
        <v>62</v>
      </c>
      <c r="C306" s="127">
        <v>10.28</v>
      </c>
      <c r="D306" s="127">
        <v>10.25</v>
      </c>
      <c r="E306" s="129">
        <f>C306/D306-1</f>
        <v>2.9268292682926855E-3</v>
      </c>
    </row>
    <row r="307" spans="2:5" ht="15.75" thickBot="1" x14ac:dyDescent="0.3">
      <c r="B307" s="7" t="s">
        <v>63</v>
      </c>
      <c r="C307" s="128">
        <v>37.89</v>
      </c>
      <c r="D307" s="128">
        <v>37.880000000000003</v>
      </c>
      <c r="E307" s="130">
        <f>C307/D307-1</f>
        <v>2.63991552270193E-4</v>
      </c>
    </row>
    <row r="319" spans="2:5" ht="15.75" thickBot="1" x14ac:dyDescent="0.3">
      <c r="B319" t="s">
        <v>66</v>
      </c>
    </row>
    <row r="320" spans="2:5" x14ac:dyDescent="0.25">
      <c r="B320" s="123"/>
      <c r="C320" s="2" t="s">
        <v>0</v>
      </c>
      <c r="D320" s="124" t="s">
        <v>69</v>
      </c>
      <c r="E320" s="141" t="s">
        <v>74</v>
      </c>
    </row>
    <row r="321" spans="2:5" x14ac:dyDescent="0.25">
      <c r="B321" s="125" t="s">
        <v>65</v>
      </c>
      <c r="C321" s="1">
        <v>3.4159999999999999</v>
      </c>
      <c r="D321" s="59">
        <v>3.427</v>
      </c>
      <c r="E321" s="142">
        <f>D321/C321-1</f>
        <v>3.2201405152225693E-3</v>
      </c>
    </row>
    <row r="322" spans="2:5" x14ac:dyDescent="0.25">
      <c r="B322" s="125" t="s">
        <v>67</v>
      </c>
      <c r="C322" s="140">
        <v>3.42</v>
      </c>
      <c r="D322" s="59">
        <v>3.4329999999999998</v>
      </c>
      <c r="E322" s="142">
        <f t="shared" ref="E322:E323" si="1">D322/C322-1</f>
        <v>3.8011695906432497E-3</v>
      </c>
    </row>
    <row r="323" spans="2:5" ht="15.75" thickBot="1" x14ac:dyDescent="0.3">
      <c r="B323" s="126" t="s">
        <v>75</v>
      </c>
      <c r="C323" s="3">
        <v>3.4079999999999999</v>
      </c>
      <c r="D323" s="60">
        <v>3.5670000000000002</v>
      </c>
      <c r="E323" s="142">
        <f t="shared" si="1"/>
        <v>4.6654929577464754E-2</v>
      </c>
    </row>
    <row r="324" spans="2:5" x14ac:dyDescent="0.25">
      <c r="B324" s="143" t="s">
        <v>73</v>
      </c>
      <c r="D324" s="30">
        <v>3.617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545A-B24E-4A0C-9099-4479736D1E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2022-01-16T10:44:00Z</dcterms:created>
  <dcterms:modified xsi:type="dcterms:W3CDTF">2022-12-05T21:42:04Z</dcterms:modified>
</cp:coreProperties>
</file>