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F331557-72FF-4AE6-9564-19ECE7D77B8B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6" i="1" l="1"/>
  <c r="E206" i="1" s="1"/>
  <c r="D205" i="1"/>
  <c r="E205" i="1" s="1"/>
  <c r="F107" i="1"/>
  <c r="E107" i="1"/>
  <c r="D107" i="1"/>
  <c r="C107" i="1"/>
  <c r="E40" i="1"/>
  <c r="F40" i="1" s="1"/>
  <c r="G17" i="1"/>
  <c r="F17" i="1"/>
  <c r="E17" i="1"/>
  <c r="D17" i="1"/>
  <c r="C17" i="1"/>
  <c r="D256" i="1"/>
  <c r="D86" i="1"/>
  <c r="D74" i="1"/>
  <c r="D255" i="1"/>
  <c r="D254" i="1"/>
  <c r="E53" i="1"/>
  <c r="F53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<sst xmlns="http://schemas.openxmlformats.org/spreadsheetml/2006/main" count="124" uniqueCount="69">
  <si>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</si>
  <si>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</si>
  <si>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</si>
  <si>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</si>
  <si>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</si>
  <si>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</si>
  <si>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</si>
  <si>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</si>
  <si>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</si>
  <si>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</si>
  <si>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</si>
  <si>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</si>
  <si>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</si>
  <si>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</si>
  <si>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</si>
  <si>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</si>
  <si>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</si>
  <si>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</si>
  <si>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</si>
  <si>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</si>
  <si>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</si>
  <si>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</si>
  <si>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</si>
  <si>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</si>
  <si>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</si>
  <si>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</si>
  <si>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</si>
  <si>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</si>
  <si>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</si>
  <si>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</si>
  <si>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</si>
  <si>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</si>
  <si>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</si>
  <si>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</si>
  <si>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</si>
  <si>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</si>
  <si>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</si>
  <si>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</si>
  <si>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</si>
  <si>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</si>
  <si>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</si>
  <si>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</si>
  <si>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</si>
  <si>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</si>
  <si>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</si>
  <si>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</si>
  <si>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</si>
  <si>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</si>
  <si>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</si>
  <si>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</si>
  <si>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</si>
  <si>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</si>
  <si>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</si>
  <si>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</si>
  <si>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</si>
  <si>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</si>
  <si>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Shrinking of 80 mm</t>
  </si>
  <si>
    <t>L (mm)</t>
  </si>
  <si>
    <t>Shrink. in %</t>
  </si>
  <si>
    <t>0,5 kg hammer</t>
  </si>
  <si>
    <t>*no break, breaking energy bigger than this number</t>
  </si>
  <si>
    <t>White</t>
  </si>
  <si>
    <t>Transparent</t>
  </si>
  <si>
    <t>Clear Black</t>
  </si>
  <si>
    <t>280/110°C</t>
  </si>
  <si>
    <t>Printed on BambuLab X1C, Engineering plate + glue stick, Flow 18</t>
  </si>
  <si>
    <t>MyTechFun, 2024-09-29</t>
  </si>
  <si>
    <t>same g-code</t>
  </si>
  <si>
    <t>BambuLab PC (3 colors: white, transparent, clear black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</si>
</sst>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0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5" xfId="0" applyBorder="1"/>
    <xf numFmtId="0" fontId="10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6" xfId="0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18" xfId="0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7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164" fontId="15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5" fillId="0" borderId="0" xfId="0" applyFont="1"/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0" borderId="30" xfId="0" applyBorder="1"/>
    <xf numFmtId="164" fontId="0" fillId="0" borderId="28" xfId="0" applyNumberForma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2" fillId="0" borderId="28" xfId="0" applyNumberFormat="1" applyFont="1" applyBorder="1" applyAlignment="1">
      <alignment horizontal="center"/>
    </xf>
    <xf numFmtId="2" fontId="12" fillId="0" borderId="30" xfId="0" applyNumberFormat="1" applyFont="1" applyBorder="1" applyAlignment="1">
      <alignment horizontal="center"/>
    </xf>
    <xf numFmtId="2" fontId="0" fillId="5" borderId="34" xfId="0" applyNumberFormat="1" applyFill="1" applyBorder="1" applyAlignment="1">
      <alignment horizontal="center"/>
    </xf>
    <xf numFmtId="2" fontId="0" fillId="5" borderId="35" xfId="0" applyNumberFormat="1" applyFill="1" applyBorder="1" applyAlignment="1">
      <alignment horizontal="center"/>
    </xf>
    <xf numFmtId="2" fontId="0" fillId="5" borderId="37" xfId="0" applyNumberFormat="1" applyFill="1" applyBorder="1" applyAlignment="1">
      <alignment horizontal="center"/>
    </xf>
    <xf numFmtId="2" fontId="0" fillId="6" borderId="34" xfId="0" applyNumberFormat="1" applyFill="1" applyBorder="1" applyAlignment="1">
      <alignment horizontal="center"/>
    </xf>
    <xf numFmtId="2" fontId="0" fillId="6" borderId="35" xfId="0" applyNumberFormat="1" applyFill="1" applyBorder="1" applyAlignment="1">
      <alignment horizontal="center"/>
    </xf>
    <xf numFmtId="2" fontId="0" fillId="6" borderId="36" xfId="0" applyNumberFormat="1" applyFill="1" applyBorder="1" applyAlignment="1">
      <alignment horizontal="center"/>
    </xf>
    <xf numFmtId="2" fontId="0" fillId="4" borderId="34" xfId="0" applyNumberFormat="1" applyFill="1" applyBorder="1" applyAlignment="1">
      <alignment horizontal="center"/>
    </xf>
    <xf numFmtId="2" fontId="0" fillId="4" borderId="35" xfId="0" applyNumberFormat="1" applyFill="1" applyBorder="1" applyAlignment="1">
      <alignment horizontal="center"/>
    </xf>
    <xf numFmtId="2" fontId="0" fillId="4" borderId="36" xfId="0" applyNumberFormat="1" applyFill="1" applyBorder="1" applyAlignment="1">
      <alignment horizontal="center"/>
    </xf>
    <xf numFmtId="2" fontId="0" fillId="3" borderId="38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36" xfId="0" applyNumberFormat="1" applyFill="1" applyBorder="1" applyAlignment="1">
      <alignment horizontal="center"/>
    </xf>
    <xf numFmtId="2" fontId="0" fillId="5" borderId="29" xfId="0" applyNumberFormat="1" applyFill="1" applyBorder="1" applyAlignment="1">
      <alignment horizontal="center"/>
    </xf>
    <xf numFmtId="2" fontId="0" fillId="5" borderId="28" xfId="0" applyNumberFormat="1" applyFill="1" applyBorder="1" applyAlignment="1">
      <alignment horizontal="center"/>
    </xf>
    <xf numFmtId="2" fontId="0" fillId="5" borderId="39" xfId="0" applyNumberFormat="1" applyFill="1" applyBorder="1" applyAlignment="1">
      <alignment horizontal="center"/>
    </xf>
    <xf numFmtId="2" fontId="0" fillId="6" borderId="29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30" xfId="0" applyNumberFormat="1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30" xfId="0" applyNumberFormat="1" applyFill="1" applyBorder="1" applyAlignment="1">
      <alignment horizontal="center"/>
    </xf>
    <xf numFmtId="2" fontId="0" fillId="3" borderId="40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2" fontId="0" fillId="3" borderId="30" xfId="0" applyNumberForma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2" fontId="5" fillId="0" borderId="34" xfId="0" applyNumberFormat="1" applyFont="1" applyBorder="1" applyAlignment="1">
      <alignment horizontal="center"/>
    </xf>
    <xf numFmtId="2" fontId="5" fillId="0" borderId="35" xfId="0" applyNumberFormat="1" applyFont="1" applyBorder="1" applyAlignment="1">
      <alignment horizontal="center"/>
    </xf>
    <xf numFmtId="2" fontId="18" fillId="0" borderId="35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18" fillId="0" borderId="28" xfId="0" applyNumberFormat="1" applyFont="1" applyBorder="1" applyAlignment="1">
      <alignment horizontal="center"/>
    </xf>
    <xf numFmtId="2" fontId="18" fillId="0" borderId="30" xfId="0" applyNumberFormat="1" applyFont="1" applyBorder="1" applyAlignment="1">
      <alignment horizontal="center"/>
    </xf>
    <xf numFmtId="2" fontId="18" fillId="0" borderId="34" xfId="0" applyNumberFormat="1" applyFont="1" applyBorder="1" applyAlignment="1">
      <alignment horizontal="center"/>
    </xf>
    <xf numFmtId="2" fontId="18" fillId="0" borderId="29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26" fillId="0" borderId="0" xfId="0" applyFont="1"/>
    <xf numFmtId="2" fontId="1" fillId="0" borderId="14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9" xfId="0" applyFont="1" applyBorder="1"/>
    <xf numFmtId="0" fontId="12" fillId="0" borderId="5" xfId="0" applyFont="1" applyBorder="1"/>
    <xf numFmtId="0" fontId="15" fillId="0" borderId="0" xfId="0" quotePrefix="1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Sheet1!$B$38:$B$40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Sheet1!$E$38:$E$40</c:f>
              <c:numCache>
                <c:formatCode>0.0</c:formatCode>
                <c:ptCount val="3"/>
                <c:pt idx="0">
                  <c:v>110.05</c:v>
                </c:pt>
                <c:pt idx="1">
                  <c:v>90.05</c:v>
                </c:pt>
                <c:pt idx="2">
                  <c:v>117.95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Sheet1!$B$188:$B$190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Sheet1!$D$188:$D$190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1.7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White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0.17999999999999972</c:v>
                </c:pt>
                <c:pt idx="1">
                  <c:v>0.14000000000000057</c:v>
                </c:pt>
                <c:pt idx="2">
                  <c:v>3.0000000000001137E-2</c:v>
                </c:pt>
                <c:pt idx="3">
                  <c:v>1.9999999999999574E-2</c:v>
                </c:pt>
                <c:pt idx="4">
                  <c:v>2.9999999999997584E-2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Transparent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0.12000000000000099</c:v>
                </c:pt>
                <c:pt idx="1">
                  <c:v>0.10999999999999943</c:v>
                </c:pt>
                <c:pt idx="2">
                  <c:v>7.9999999999998295E-2</c:v>
                </c:pt>
                <c:pt idx="3">
                  <c:v>1.9999999999999574E-2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Clear Black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Sheet1!$C$17:$G$17</c:f>
              <c:numCache>
                <c:formatCode>0.00</c:formatCode>
                <c:ptCount val="5"/>
                <c:pt idx="0">
                  <c:v>0.17999999999999972</c:v>
                </c:pt>
                <c:pt idx="1">
                  <c:v>0.14000000000000057</c:v>
                </c:pt>
                <c:pt idx="2">
                  <c:v>0.10999999999999943</c:v>
                </c:pt>
                <c:pt idx="3">
                  <c:v>5.9999999999998721E-2</c:v>
                </c:pt>
                <c:pt idx="4">
                  <c:v>1.9999999999999574E-2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A65-900D-9E6C9A9F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  <c:majorUnit val="1"/>
      </c:valAx>
      <c:valAx>
        <c:axId val="8201177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White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15.84</c:v>
                </c:pt>
                <c:pt idx="1">
                  <c:v>16.02</c:v>
                </c:pt>
                <c:pt idx="2">
                  <c:v>16.16</c:v>
                </c:pt>
                <c:pt idx="3">
                  <c:v>16.190000000000001</c:v>
                </c:pt>
                <c:pt idx="4">
                  <c:v>16.21</c:v>
                </c:pt>
                <c:pt idx="5">
                  <c:v>16.239999999999998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Transparent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16.07</c:v>
                </c:pt>
                <c:pt idx="1">
                  <c:v>16.190000000000001</c:v>
                </c:pt>
                <c:pt idx="2">
                  <c:v>16.3</c:v>
                </c:pt>
                <c:pt idx="3">
                  <c:v>16.38</c:v>
                </c:pt>
                <c:pt idx="4">
                  <c:v>16.399999999999999</c:v>
                </c:pt>
                <c:pt idx="5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Clear Black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Sheet1!$D$11:$I$11</c:f>
              <c:numCache>
                <c:formatCode>0.00</c:formatCode>
                <c:ptCount val="6"/>
                <c:pt idx="0">
                  <c:v>16.07</c:v>
                </c:pt>
                <c:pt idx="1">
                  <c:v>16.25</c:v>
                </c:pt>
                <c:pt idx="2">
                  <c:v>16.39</c:v>
                </c:pt>
                <c:pt idx="3">
                  <c:v>16.5</c:v>
                </c:pt>
                <c:pt idx="4">
                  <c:v>16.559999999999999</c:v>
                </c:pt>
                <c:pt idx="5">
                  <c:v>16.579999999999998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EBF-A565-147AB154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  <c:majorUnit val="1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Sheet1!$B$51:$B$53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Sheet1!$E$51:$E$53</c:f>
              <c:numCache>
                <c:formatCode>0.0</c:formatCode>
                <c:ptCount val="3"/>
                <c:pt idx="0">
                  <c:v>47.55</c:v>
                </c:pt>
                <c:pt idx="1">
                  <c:v>51.95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Sheet1!$B$72:$B$74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Sheet1!$C$72:$C$74</c:f>
              <c:numCache>
                <c:formatCode>0.0</c:formatCode>
                <c:ptCount val="3"/>
                <c:pt idx="0">
                  <c:v>176.3</c:v>
                </c:pt>
                <c:pt idx="1">
                  <c:v>186.1</c:v>
                </c:pt>
                <c:pt idx="2">
                  <c:v>177.5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Sheet1!$C$105:$C$107</c:f>
              <c:numCache>
                <c:formatCode>0.00</c:formatCode>
                <c:ptCount val="3"/>
                <c:pt idx="0">
                  <c:v>0.31</c:v>
                </c:pt>
                <c:pt idx="1">
                  <c:v>0.31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Sheet1!$D$105:$D$107</c:f>
              <c:numCache>
                <c:formatCode>0.00</c:formatCode>
                <c:ptCount val="3"/>
                <c:pt idx="0">
                  <c:v>0.65</c:v>
                </c:pt>
                <c:pt idx="1">
                  <c:v>0.64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Sheet1!$E$105:$E$107</c:f>
              <c:numCache>
                <c:formatCode>0.00</c:formatCode>
                <c:ptCount val="3"/>
                <c:pt idx="0">
                  <c:v>1.27</c:v>
                </c:pt>
                <c:pt idx="1">
                  <c:v>1.24</c:v>
                </c:pt>
                <c:pt idx="2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Sheet1!$F$105:$F$107</c:f>
              <c:numCache>
                <c:formatCode>0.00</c:formatCode>
                <c:ptCount val="3"/>
                <c:pt idx="0">
                  <c:v>2.52</c:v>
                </c:pt>
                <c:pt idx="1">
                  <c:v>2.48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Sheet1!$B$204:$B$206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Sheet1!$E$204:$E$206</c:f>
              <c:numCache>
                <c:formatCode>0.00</c:formatCode>
                <c:ptCount val="3"/>
                <c:pt idx="0">
                  <c:v>0.84304687499999997</c:v>
                </c:pt>
                <c:pt idx="1">
                  <c:v>0.76640625000000007</c:v>
                </c:pt>
                <c:pt idx="2">
                  <c:v>0.99632812500000001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Sheet1!$B$232:$B$234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Sheet1!$C$232:$C$234</c:f>
              <c:numCache>
                <c:formatCode>General</c:formatCode>
                <c:ptCount val="3"/>
                <c:pt idx="0">
                  <c:v>103</c:v>
                </c:pt>
                <c:pt idx="1">
                  <c:v>105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White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1.26</c:v>
                </c:pt>
                <c:pt idx="7">
                  <c:v>1.27</c:v>
                </c:pt>
                <c:pt idx="8">
                  <c:v>1.27</c:v>
                </c:pt>
                <c:pt idx="9">
                  <c:v>2.48</c:v>
                </c:pt>
                <c:pt idx="10">
                  <c:v>2.52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Transparent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1.24</c:v>
                </c:pt>
                <c:pt idx="7">
                  <c:v>1.24</c:v>
                </c:pt>
                <c:pt idx="8">
                  <c:v>1.24</c:v>
                </c:pt>
                <c:pt idx="9">
                  <c:v>2.46</c:v>
                </c:pt>
                <c:pt idx="10">
                  <c:v>2.48</c:v>
                </c:pt>
                <c:pt idx="11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Sheet1!$B$138</c:f>
              <c:strCache>
                <c:ptCount val="1"/>
                <c:pt idx="0">
                  <c:v>Clear Black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Sheet1!$C$138:$N$138</c:f>
              <c:numCache>
                <c:formatCode>0.00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1.24</c:v>
                </c:pt>
                <c:pt idx="7">
                  <c:v>1.24</c:v>
                </c:pt>
                <c:pt idx="8">
                  <c:v>1.25</c:v>
                </c:pt>
                <c:pt idx="9">
                  <c:v>2.46</c:v>
                </c:pt>
                <c:pt idx="10">
                  <c:v>2.5</c:v>
                </c:pt>
                <c:pt idx="11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BCB-87D6-DB060526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Sheet1!$B$180:$B$182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Sheet1!$C$180:$C$182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Sheet1!$B$84:$B$86</c:f>
              <c:strCache>
                <c:ptCount val="3"/>
                <c:pt idx="0">
                  <c:v>White</c:v>
                </c:pt>
                <c:pt idx="1">
                  <c:v>Transparent</c:v>
                </c:pt>
                <c:pt idx="2">
                  <c:v>Clear Black</c:v>
                </c:pt>
              </c:strCache>
            </c:strRef>
          </c:cat>
          <c:val>
            <c:numRef>
              <c:f>Sheet1!$C$84:$C$86</c:f>
              <c:numCache>
                <c:formatCode>0.0</c:formatCode>
                <c:ptCount val="3"/>
                <c:pt idx="0">
                  <c:v>102.2</c:v>
                </c:pt>
                <c:pt idx="1">
                  <c:v>110.7</c:v>
                </c:pt>
                <c:pt idx="2">
                  <c:v>104.2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158727</xdr:colOff>
      <xdr:row>37</xdr:row>
      <xdr:rowOff>147707</xdr:rowOff>
    </xdr:from>
    <xdr:to>
      <xdr:col>11</xdr:col>
      <xdr:colOff>86622</xdr:colOff>
      <xdr:row>43</xdr:row>
      <xdr:rowOff>126905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401" y="7279033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455126</xdr:colOff>
      <xdr:row>38</xdr:row>
      <xdr:rowOff>174158</xdr:rowOff>
    </xdr:from>
    <xdr:to>
      <xdr:col>18</xdr:col>
      <xdr:colOff>492763</xdr:colOff>
      <xdr:row>47</xdr:row>
      <xdr:rowOff>103533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3474" y="7495984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10</xdr:col>
      <xdr:colOff>23381</xdr:colOff>
      <xdr:row>176</xdr:row>
      <xdr:rowOff>32694</xdr:rowOff>
    </xdr:from>
    <xdr:to>
      <xdr:col>13</xdr:col>
      <xdr:colOff>118748</xdr:colOff>
      <xdr:row>182</xdr:row>
      <xdr:rowOff>95728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86102" y="33300191"/>
          <a:ext cx="1230882" cy="2182584"/>
        </a:xfrm>
        <a:prstGeom prst="rect">
          <a:avLst/>
        </a:prstGeom>
      </xdr:spPr>
    </xdr:pic>
    <xdr:clientData/>
  </xdr:twoCellAnchor>
  <xdr:twoCellAnchor editAs="oneCell">
    <xdr:from>
      <xdr:col>17</xdr:col>
      <xdr:colOff>942885</xdr:colOff>
      <xdr:row>176</xdr:row>
      <xdr:rowOff>117632</xdr:rowOff>
    </xdr:from>
    <xdr:to>
      <xdr:col>19</xdr:col>
      <xdr:colOff>553334</xdr:colOff>
      <xdr:row>187</xdr:row>
      <xdr:rowOff>142004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1233" y="33860980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286133</xdr:colOff>
      <xdr:row>20</xdr:row>
      <xdr:rowOff>119880</xdr:rowOff>
    </xdr:from>
    <xdr:to>
      <xdr:col>8</xdr:col>
      <xdr:colOff>574048</xdr:colOff>
      <xdr:row>29</xdr:row>
      <xdr:rowOff>176601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459" y="3996141"/>
          <a:ext cx="1290111" cy="1771221"/>
        </a:xfrm>
        <a:prstGeom prst="rect">
          <a:avLst/>
        </a:prstGeom>
      </xdr:spPr>
    </xdr:pic>
    <xdr:clientData/>
  </xdr:twoCellAnchor>
  <xdr:twoCellAnchor editAs="oneCell">
    <xdr:from>
      <xdr:col>15</xdr:col>
      <xdr:colOff>288616</xdr:colOff>
      <xdr:row>14</xdr:row>
      <xdr:rowOff>146735</xdr:rowOff>
    </xdr:from>
    <xdr:to>
      <xdr:col>16</xdr:col>
      <xdr:colOff>650592</xdr:colOff>
      <xdr:row>23</xdr:row>
      <xdr:rowOff>31301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4986" y="2871713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topLeftCell="A230" zoomScale="115" zoomScaleNormal="115" workbookViewId="0">
      <selection activeCell="R242" sqref="R242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68"/>
    </row>
    <row r="2" spans="1:18" x14ac:dyDescent="0.25">
      <c r="A2" s="3"/>
      <c r="B2" s="3" t="s">
        <v>68</v>
      </c>
      <c r="M2" s="195" t="s">
        <v>61</v>
      </c>
      <c r="N2" s="79" t="s">
        <v>64</v>
      </c>
      <c r="O2" s="63" t="s">
        <v>65</v>
      </c>
    </row>
    <row r="3" spans="1:18" x14ac:dyDescent="0.25">
      <c r="A3" s="3"/>
      <c r="B3" t="s">
        <v>66</v>
      </c>
      <c r="M3" s="196" t="s">
        <v>62</v>
      </c>
      <c r="N3" s="121" t="s">
        <v>64</v>
      </c>
      <c r="O3" s="198" t="s">
        <v>67</v>
      </c>
      <c r="R3" s="67"/>
    </row>
    <row r="4" spans="1:18" ht="15.75" thickBot="1" x14ac:dyDescent="0.3">
      <c r="A4" s="3"/>
      <c r="B4" s="65" t="s">
        <v>48</v>
      </c>
      <c r="D4" s="64" t="s">
        <v>49</v>
      </c>
      <c r="M4" s="197" t="s">
        <v>63</v>
      </c>
      <c r="N4" s="80" t="s">
        <v>64</v>
      </c>
      <c r="O4" s="198" t="s">
        <v>67</v>
      </c>
      <c r="R4" s="67"/>
    </row>
    <row r="5" spans="1:18" x14ac:dyDescent="0.25">
      <c r="A5" s="3"/>
      <c r="B5" s="3"/>
      <c r="M5" s="87"/>
      <c r="O5" s="63"/>
      <c r="R5" s="67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04" t="s">
        <v>20</v>
      </c>
      <c r="D8" s="108">
        <v>0</v>
      </c>
      <c r="E8" s="109">
        <v>1</v>
      </c>
      <c r="F8" s="109">
        <v>2</v>
      </c>
      <c r="G8" s="109">
        <v>3</v>
      </c>
      <c r="H8" s="109">
        <v>4</v>
      </c>
      <c r="I8" s="110">
        <v>5</v>
      </c>
      <c r="J8" s="41"/>
    </row>
    <row r="9" spans="1:18" x14ac:dyDescent="0.25">
      <c r="A9" s="3"/>
      <c r="B9" s="195" t="s">
        <v>61</v>
      </c>
      <c r="C9" s="93">
        <v>12</v>
      </c>
      <c r="D9" s="105">
        <v>15.84</v>
      </c>
      <c r="E9" s="106">
        <v>16.02</v>
      </c>
      <c r="F9" s="106">
        <v>16.16</v>
      </c>
      <c r="G9" s="106">
        <v>16.190000000000001</v>
      </c>
      <c r="H9" s="106">
        <v>16.21</v>
      </c>
      <c r="I9" s="107">
        <v>16.239999999999998</v>
      </c>
      <c r="J9" s="41"/>
    </row>
    <row r="10" spans="1:18" x14ac:dyDescent="0.25">
      <c r="A10" s="3"/>
      <c r="B10" s="196" t="s">
        <v>62</v>
      </c>
      <c r="C10" s="181">
        <v>12</v>
      </c>
      <c r="D10" s="182">
        <v>16.07</v>
      </c>
      <c r="E10" s="183">
        <v>16.190000000000001</v>
      </c>
      <c r="F10" s="184">
        <v>16.3</v>
      </c>
      <c r="G10" s="183">
        <v>16.38</v>
      </c>
      <c r="H10" s="183">
        <v>16.399999999999999</v>
      </c>
      <c r="I10" s="185">
        <v>16.399999999999999</v>
      </c>
      <c r="J10" s="41"/>
    </row>
    <row r="11" spans="1:18" ht="15.75" thickBot="1" x14ac:dyDescent="0.3">
      <c r="A11" s="3"/>
      <c r="B11" s="197" t="s">
        <v>63</v>
      </c>
      <c r="C11" s="176">
        <v>12</v>
      </c>
      <c r="D11" s="177">
        <v>16.07</v>
      </c>
      <c r="E11" s="178">
        <v>16.25</v>
      </c>
      <c r="F11" s="179">
        <v>16.39</v>
      </c>
      <c r="G11" s="178">
        <v>16.5</v>
      </c>
      <c r="H11" s="178">
        <v>16.559999999999999</v>
      </c>
      <c r="I11" s="180">
        <v>16.579999999999998</v>
      </c>
      <c r="J11" s="41"/>
    </row>
    <row r="12" spans="1:18" x14ac:dyDescent="0.25">
      <c r="B12" s="87"/>
      <c r="C12" s="94"/>
      <c r="D12" s="95"/>
      <c r="E12" s="95"/>
      <c r="F12" s="96"/>
      <c r="G12" s="95"/>
      <c r="H12" s="95"/>
      <c r="I12" s="96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74">
        <v>1</v>
      </c>
      <c r="D14" s="100">
        <v>2</v>
      </c>
      <c r="E14" s="70">
        <v>3</v>
      </c>
      <c r="F14" s="70">
        <v>4</v>
      </c>
      <c r="G14" s="71">
        <v>5</v>
      </c>
      <c r="H14" s="41"/>
      <c r="I14" s="41"/>
      <c r="K14" s="10"/>
      <c r="L14" s="10"/>
    </row>
    <row r="15" spans="1:18" x14ac:dyDescent="0.25">
      <c r="B15" s="195" t="s">
        <v>61</v>
      </c>
      <c r="C15" s="101">
        <f>+E9-D9</f>
        <v>0.17999999999999972</v>
      </c>
      <c r="D15" s="102">
        <f t="shared" ref="D15:G15" si="0">+F9-E9</f>
        <v>0.14000000000000057</v>
      </c>
      <c r="E15" s="102">
        <f t="shared" si="0"/>
        <v>3.0000000000001137E-2</v>
      </c>
      <c r="F15" s="102">
        <f t="shared" si="0"/>
        <v>1.9999999999999574E-2</v>
      </c>
      <c r="G15" s="103">
        <f t="shared" si="0"/>
        <v>2.9999999999997584E-2</v>
      </c>
      <c r="H15" s="95"/>
      <c r="I15" s="95"/>
    </row>
    <row r="16" spans="1:18" x14ac:dyDescent="0.25">
      <c r="B16" s="196" t="s">
        <v>62</v>
      </c>
      <c r="C16" s="187">
        <f>+E10-D10</f>
        <v>0.12000000000000099</v>
      </c>
      <c r="D16" s="184">
        <f t="shared" ref="D16:G16" si="1">+F10-E10</f>
        <v>0.10999999999999943</v>
      </c>
      <c r="E16" s="184">
        <f t="shared" si="1"/>
        <v>7.9999999999998295E-2</v>
      </c>
      <c r="F16" s="184">
        <f t="shared" si="1"/>
        <v>1.9999999999999574E-2</v>
      </c>
      <c r="G16" s="185">
        <f t="shared" si="1"/>
        <v>0</v>
      </c>
      <c r="H16" s="95"/>
      <c r="I16" s="96"/>
    </row>
    <row r="17" spans="2:8" ht="15.75" thickBot="1" x14ac:dyDescent="0.3">
      <c r="B17" s="197" t="s">
        <v>63</v>
      </c>
      <c r="C17" s="186">
        <f>+E11-D11</f>
        <v>0.17999999999999972</v>
      </c>
      <c r="D17" s="179">
        <f t="shared" ref="D17" si="2">+F11-E11</f>
        <v>0.14000000000000057</v>
      </c>
      <c r="E17" s="179">
        <f t="shared" ref="E17" si="3">+G11-F11</f>
        <v>0.10999999999999943</v>
      </c>
      <c r="F17" s="179">
        <f t="shared" ref="F17" si="4">+H11-G11</f>
        <v>5.9999999999998721E-2</v>
      </c>
      <c r="G17" s="180">
        <f t="shared" ref="G17" si="5">+I11-H11</f>
        <v>1.9999999999999574E-2</v>
      </c>
      <c r="H17" s="10"/>
    </row>
    <row r="18" spans="2:8" x14ac:dyDescent="0.25">
      <c r="B18" s="8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81"/>
      <c r="C37" s="6" t="s">
        <v>1</v>
      </c>
      <c r="D37" s="43" t="s">
        <v>2</v>
      </c>
      <c r="E37" s="49" t="s">
        <v>24</v>
      </c>
      <c r="F37" s="12" t="s">
        <v>25</v>
      </c>
      <c r="R37" s="3"/>
      <c r="S37" s="16"/>
    </row>
    <row r="38" spans="1:19" x14ac:dyDescent="0.25">
      <c r="B38" s="195" t="s">
        <v>61</v>
      </c>
      <c r="C38" s="188">
        <v>111.6</v>
      </c>
      <c r="D38" s="76">
        <v>108.5</v>
      </c>
      <c r="E38" s="82">
        <f>AVERAGE(C38:D38)</f>
        <v>110.05</v>
      </c>
      <c r="F38" s="13">
        <f>+E38*9.81/(1000000*0.004*0.004)</f>
        <v>67.474406250000001</v>
      </c>
      <c r="R38" s="17"/>
      <c r="S38" s="18"/>
    </row>
    <row r="39" spans="1:19" x14ac:dyDescent="0.25">
      <c r="B39" s="196" t="s">
        <v>62</v>
      </c>
      <c r="C39" s="189">
        <v>92</v>
      </c>
      <c r="D39" s="122">
        <v>88.1</v>
      </c>
      <c r="E39" s="124">
        <f t="shared" ref="E39" si="6">AVERAGE(C39:D39)</f>
        <v>90.05</v>
      </c>
      <c r="F39" s="13">
        <f t="shared" ref="F39" si="7">+E39*9.81/(1000000*0.004*0.004)</f>
        <v>55.211906249999998</v>
      </c>
      <c r="G39" s="44"/>
      <c r="R39" s="3"/>
      <c r="S39" s="18"/>
    </row>
    <row r="40" spans="1:19" ht="15.75" thickBot="1" x14ac:dyDescent="0.3">
      <c r="A40" s="48"/>
      <c r="B40" s="197" t="s">
        <v>63</v>
      </c>
      <c r="C40" s="190">
        <v>119.2</v>
      </c>
      <c r="D40" s="77">
        <v>116.7</v>
      </c>
      <c r="E40" s="83">
        <f t="shared" ref="E40" si="8">AVERAGE(C40:D40)</f>
        <v>117.95</v>
      </c>
      <c r="F40" s="13">
        <f t="shared" ref="F40" si="9">+E40*9.81/(1000000*0.004*0.004)</f>
        <v>72.318093750000003</v>
      </c>
      <c r="R40" s="3"/>
      <c r="S40" s="18"/>
    </row>
    <row r="41" spans="1:19" x14ac:dyDescent="0.25">
      <c r="B41" t="s">
        <v>18</v>
      </c>
      <c r="C41" s="92"/>
      <c r="D41" s="92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49" t="s">
        <v>3</v>
      </c>
      <c r="F50" s="12" t="s">
        <v>25</v>
      </c>
      <c r="M50" s="21"/>
    </row>
    <row r="51" spans="1:13" x14ac:dyDescent="0.25">
      <c r="B51" s="195" t="s">
        <v>61</v>
      </c>
      <c r="C51" s="75">
        <v>45.9</v>
      </c>
      <c r="D51" s="76">
        <v>49.2</v>
      </c>
      <c r="E51" s="82">
        <f>AVERAGE(C51:D51)</f>
        <v>47.55</v>
      </c>
      <c r="F51" s="13">
        <f>+E51*9.81/(1000000*0.004*0.004)</f>
        <v>29.154093750000001</v>
      </c>
      <c r="G51" s="44"/>
      <c r="M51" s="21"/>
    </row>
    <row r="52" spans="1:13" x14ac:dyDescent="0.25">
      <c r="B52" s="196" t="s">
        <v>62</v>
      </c>
      <c r="C52" s="125">
        <v>55.7</v>
      </c>
      <c r="D52" s="122">
        <v>48.2</v>
      </c>
      <c r="E52" s="124">
        <f>AVERAGE(C52:D52)</f>
        <v>51.95</v>
      </c>
      <c r="F52" s="13">
        <f>+E52*9.81/(1000000*0.004*0.004)</f>
        <v>31.851843750000004</v>
      </c>
      <c r="M52" s="21"/>
    </row>
    <row r="53" spans="1:13" ht="15.75" thickBot="1" x14ac:dyDescent="0.3">
      <c r="A53" s="48"/>
      <c r="B53" s="197" t="s">
        <v>63</v>
      </c>
      <c r="C53" s="126">
        <v>45.5</v>
      </c>
      <c r="D53" s="127">
        <v>52.5</v>
      </c>
      <c r="E53" s="128">
        <f>AVERAGE(C53:D53)</f>
        <v>49</v>
      </c>
      <c r="F53" s="13">
        <f>+E53*9.81/(1000000*0.004*0.004)</f>
        <v>30.043125</v>
      </c>
      <c r="M53" s="21"/>
    </row>
    <row r="54" spans="1:13" x14ac:dyDescent="0.25">
      <c r="B54" t="s">
        <v>19</v>
      </c>
      <c r="C54" s="92"/>
      <c r="D54" s="92"/>
      <c r="E54" s="18"/>
      <c r="F54" s="13"/>
      <c r="M54" s="21"/>
    </row>
    <row r="55" spans="1:13" x14ac:dyDescent="0.25">
      <c r="M55" s="21"/>
    </row>
    <row r="56" spans="1:13" x14ac:dyDescent="0.25">
      <c r="B56" s="63"/>
      <c r="C56" s="64"/>
      <c r="D56" s="64"/>
      <c r="E56" s="64"/>
      <c r="F56" s="64"/>
      <c r="M56" s="21"/>
    </row>
    <row r="57" spans="1:13" x14ac:dyDescent="0.25">
      <c r="B57" s="64"/>
      <c r="C57" s="113"/>
      <c r="D57" s="113"/>
      <c r="E57" s="114"/>
      <c r="F57" s="111"/>
      <c r="M57" s="21"/>
    </row>
    <row r="58" spans="1:13" x14ac:dyDescent="0.25">
      <c r="B58" s="115"/>
      <c r="C58" s="116"/>
      <c r="D58" s="116"/>
      <c r="E58" s="117"/>
      <c r="F58" s="112"/>
      <c r="M58" s="21"/>
    </row>
    <row r="59" spans="1:13" x14ac:dyDescent="0.25">
      <c r="B59" s="118"/>
      <c r="C59" s="116"/>
      <c r="D59" s="116"/>
      <c r="E59" s="117"/>
      <c r="F59" s="112"/>
      <c r="M59" s="21"/>
    </row>
    <row r="60" spans="1:13" x14ac:dyDescent="0.25">
      <c r="B60" s="64"/>
      <c r="C60" s="116"/>
      <c r="D60" s="116"/>
      <c r="E60" s="117"/>
      <c r="F60" s="112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84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95" t="s">
        <v>61</v>
      </c>
      <c r="C72" s="78">
        <v>176.3</v>
      </c>
      <c r="D72" s="13">
        <f>+C72*9.81/(1000000*2*0.005*0.005*PI()/4)</f>
        <v>44.041432246761964</v>
      </c>
      <c r="E72" s="44"/>
      <c r="M72" s="21"/>
    </row>
    <row r="73" spans="2:13" x14ac:dyDescent="0.25">
      <c r="B73" s="196" t="s">
        <v>62</v>
      </c>
      <c r="C73" s="130">
        <v>186.1</v>
      </c>
      <c r="D73" s="13">
        <f>+C73*9.81/(1000000*2*0.005*0.005*PI()/4)</f>
        <v>46.489566313796942</v>
      </c>
      <c r="M73" s="21"/>
    </row>
    <row r="74" spans="2:13" ht="15.75" thickBot="1" x14ac:dyDescent="0.3">
      <c r="B74" s="197" t="s">
        <v>63</v>
      </c>
      <c r="C74" s="129">
        <v>177.5</v>
      </c>
      <c r="D74" s="13">
        <f>+C74*9.81/(1000000*2*0.005*0.005*PI()/4)</f>
        <v>44.341203765174413</v>
      </c>
      <c r="M74" s="21"/>
    </row>
    <row r="75" spans="2:13" x14ac:dyDescent="0.25">
      <c r="B75" s="3" t="s">
        <v>8</v>
      </c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84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95" t="s">
        <v>61</v>
      </c>
      <c r="C84" s="78">
        <v>102.2</v>
      </c>
      <c r="D84" s="13">
        <f>+C84*9.81/(1000000*2*0.005*0.005*PI()/4)</f>
        <v>25.53054098479338</v>
      </c>
      <c r="M84" s="21"/>
    </row>
    <row r="85" spans="2:13" x14ac:dyDescent="0.25">
      <c r="B85" s="196" t="s">
        <v>62</v>
      </c>
      <c r="C85" s="130">
        <v>110.7</v>
      </c>
      <c r="D85" s="13">
        <f>+C85*9.81/(1000000*2*0.005*0.005*PI()/4)</f>
        <v>27.653922573548211</v>
      </c>
      <c r="M85" s="21"/>
    </row>
    <row r="86" spans="2:13" ht="15.75" thickBot="1" x14ac:dyDescent="0.3">
      <c r="B86" s="197" t="s">
        <v>63</v>
      </c>
      <c r="C86" s="129">
        <v>104.2</v>
      </c>
      <c r="D86" s="13">
        <f>+C86*9.81/(1000000*2*0.005*0.005*PI()/4)</f>
        <v>26.030160182147458</v>
      </c>
      <c r="M86" s="21"/>
    </row>
    <row r="87" spans="2:13" x14ac:dyDescent="0.25">
      <c r="B87" s="3" t="s">
        <v>8</v>
      </c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95" t="s">
        <v>61</v>
      </c>
      <c r="C105" s="45">
        <f>+Sheet1!D136</f>
        <v>0.31</v>
      </c>
      <c r="D105" s="46">
        <f>+Sheet1!G136</f>
        <v>0.65</v>
      </c>
      <c r="E105" s="46">
        <f>+Sheet1!J136</f>
        <v>1.27</v>
      </c>
      <c r="F105" s="47">
        <f>+Sheet1!M136</f>
        <v>2.52</v>
      </c>
      <c r="M105" s="21"/>
    </row>
    <row r="106" spans="2:13" x14ac:dyDescent="0.25">
      <c r="B106" s="196" t="s">
        <v>62</v>
      </c>
      <c r="C106" s="134">
        <f>+Sheet1!D137</f>
        <v>0.31</v>
      </c>
      <c r="D106" s="135">
        <f>+Sheet1!G137</f>
        <v>0.64</v>
      </c>
      <c r="E106" s="135">
        <f>+Sheet1!J137</f>
        <v>1.24</v>
      </c>
      <c r="F106" s="136">
        <f>+Sheet1!M137</f>
        <v>2.48</v>
      </c>
      <c r="M106" s="21"/>
    </row>
    <row r="107" spans="2:13" ht="15.75" thickBot="1" x14ac:dyDescent="0.3">
      <c r="B107" s="197" t="s">
        <v>63</v>
      </c>
      <c r="C107" s="131">
        <f>+Sheet1!D138</f>
        <v>0.3</v>
      </c>
      <c r="D107" s="132">
        <f>+Sheet1!G138</f>
        <v>0.64</v>
      </c>
      <c r="E107" s="132">
        <f>+Sheet1!J138</f>
        <v>1.24</v>
      </c>
      <c r="F107" s="133">
        <f>+Sheet1!M138</f>
        <v>2.5</v>
      </c>
      <c r="M107" s="21"/>
    </row>
    <row r="108" spans="2:13" x14ac:dyDescent="0.25">
      <c r="B108" s="87"/>
      <c r="C108" s="91"/>
      <c r="D108" s="91"/>
      <c r="E108" s="91"/>
      <c r="F108" s="91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95" t="s">
        <v>61</v>
      </c>
      <c r="C136" s="50">
        <v>0.31</v>
      </c>
      <c r="D136" s="51">
        <v>0.31</v>
      </c>
      <c r="E136" s="72">
        <v>0.31</v>
      </c>
      <c r="F136" s="52">
        <v>0.65</v>
      </c>
      <c r="G136" s="53">
        <v>0.65</v>
      </c>
      <c r="H136" s="54">
        <v>0.65</v>
      </c>
      <c r="I136" s="55">
        <v>1.26</v>
      </c>
      <c r="J136" s="56">
        <v>1.27</v>
      </c>
      <c r="K136" s="57">
        <v>1.27</v>
      </c>
      <c r="L136" s="73">
        <v>2.48</v>
      </c>
      <c r="M136" s="58">
        <v>2.52</v>
      </c>
      <c r="N136" s="59">
        <v>2.5299999999999998</v>
      </c>
    </row>
    <row r="137" spans="2:14" x14ac:dyDescent="0.25">
      <c r="B137" s="196" t="s">
        <v>62</v>
      </c>
      <c r="C137" s="149">
        <v>0.31</v>
      </c>
      <c r="D137" s="150">
        <v>0.31</v>
      </c>
      <c r="E137" s="151">
        <v>0.32</v>
      </c>
      <c r="F137" s="152">
        <v>0.64</v>
      </c>
      <c r="G137" s="153">
        <v>0.64</v>
      </c>
      <c r="H137" s="154">
        <v>0.64</v>
      </c>
      <c r="I137" s="155">
        <v>1.24</v>
      </c>
      <c r="J137" s="156">
        <v>1.24</v>
      </c>
      <c r="K137" s="157">
        <v>1.24</v>
      </c>
      <c r="L137" s="158">
        <v>2.46</v>
      </c>
      <c r="M137" s="159">
        <v>2.48</v>
      </c>
      <c r="N137" s="160">
        <v>2.4900000000000002</v>
      </c>
    </row>
    <row r="138" spans="2:14" ht="15.75" thickBot="1" x14ac:dyDescent="0.3">
      <c r="B138" s="197" t="s">
        <v>63</v>
      </c>
      <c r="C138" s="137">
        <v>0.3</v>
      </c>
      <c r="D138" s="138">
        <v>0.3</v>
      </c>
      <c r="E138" s="139">
        <v>0.3</v>
      </c>
      <c r="F138" s="140">
        <v>0.64</v>
      </c>
      <c r="G138" s="141">
        <v>0.64</v>
      </c>
      <c r="H138" s="142">
        <v>0.64</v>
      </c>
      <c r="I138" s="143">
        <v>1.24</v>
      </c>
      <c r="J138" s="144">
        <v>1.24</v>
      </c>
      <c r="K138" s="145">
        <v>1.25</v>
      </c>
      <c r="L138" s="146">
        <v>2.46</v>
      </c>
      <c r="M138" s="147">
        <v>2.5</v>
      </c>
      <c r="N138" s="148">
        <v>2.5099999999999998</v>
      </c>
    </row>
    <row r="139" spans="2:14" x14ac:dyDescent="0.25">
      <c r="B139" s="87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84" t="s">
        <v>51</v>
      </c>
      <c r="M178" s="21"/>
    </row>
    <row r="179" spans="2:13" ht="15.75" thickBot="1" x14ac:dyDescent="0.3">
      <c r="B179" s="2"/>
      <c r="C179" s="60" t="s">
        <v>15</v>
      </c>
      <c r="D179" s="61" t="s">
        <v>16</v>
      </c>
      <c r="E179" s="97" t="s">
        <v>17</v>
      </c>
      <c r="M179" s="21"/>
    </row>
    <row r="180" spans="2:13" x14ac:dyDescent="0.25">
      <c r="B180" s="195" t="s">
        <v>61</v>
      </c>
      <c r="C180" s="8">
        <v>1.5</v>
      </c>
      <c r="D180" s="66">
        <v>1.6</v>
      </c>
      <c r="E180" s="98">
        <v>0.8</v>
      </c>
      <c r="M180" s="21"/>
    </row>
    <row r="181" spans="2:13" x14ac:dyDescent="0.25">
      <c r="B181" s="196" t="s">
        <v>62</v>
      </c>
      <c r="C181" s="164">
        <v>2</v>
      </c>
      <c r="D181" s="165">
        <v>2</v>
      </c>
      <c r="E181" s="166">
        <v>0.4</v>
      </c>
      <c r="M181" s="21"/>
    </row>
    <row r="182" spans="2:13" ht="15.75" thickBot="1" x14ac:dyDescent="0.3">
      <c r="B182" s="197" t="s">
        <v>63</v>
      </c>
      <c r="C182" s="161">
        <v>1.5</v>
      </c>
      <c r="D182" s="162">
        <v>1.5</v>
      </c>
      <c r="E182" s="163">
        <v>0.4</v>
      </c>
      <c r="M182" s="21"/>
    </row>
    <row r="183" spans="2:13" x14ac:dyDescent="0.25">
      <c r="B183" s="87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84" t="s">
        <v>54</v>
      </c>
      <c r="M186" s="21"/>
    </row>
    <row r="187" spans="2:13" ht="15.75" thickBot="1" x14ac:dyDescent="0.3">
      <c r="B187" s="2"/>
      <c r="C187" s="6" t="s">
        <v>15</v>
      </c>
      <c r="D187" s="88" t="s">
        <v>16</v>
      </c>
      <c r="E187" s="62" t="s">
        <v>17</v>
      </c>
      <c r="M187" s="21"/>
    </row>
    <row r="188" spans="2:13" x14ac:dyDescent="0.25">
      <c r="B188" s="195" t="s">
        <v>61</v>
      </c>
      <c r="C188" s="1" t="s">
        <v>53</v>
      </c>
      <c r="D188" s="89">
        <v>1.5</v>
      </c>
      <c r="E188" s="4">
        <v>0.1</v>
      </c>
      <c r="M188" s="21"/>
    </row>
    <row r="189" spans="2:13" x14ac:dyDescent="0.25">
      <c r="B189" s="196" t="s">
        <v>62</v>
      </c>
      <c r="C189" s="170" t="s">
        <v>53</v>
      </c>
      <c r="D189" s="123">
        <v>1.7</v>
      </c>
      <c r="E189" s="171">
        <v>0.1</v>
      </c>
      <c r="M189" s="21"/>
    </row>
    <row r="190" spans="2:13" ht="15.75" thickBot="1" x14ac:dyDescent="0.3">
      <c r="B190" s="197" t="s">
        <v>63</v>
      </c>
      <c r="C190" s="167" t="s">
        <v>53</v>
      </c>
      <c r="D190" s="168">
        <v>1.6</v>
      </c>
      <c r="E190" s="169">
        <v>0.1</v>
      </c>
      <c r="M190" s="21"/>
    </row>
    <row r="191" spans="2:13" x14ac:dyDescent="0.25">
      <c r="B191" s="87"/>
      <c r="C191" s="10"/>
      <c r="D191" s="16"/>
      <c r="E191" s="10"/>
      <c r="M191" s="21"/>
    </row>
    <row r="192" spans="2:13" x14ac:dyDescent="0.25">
      <c r="B192" s="85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95" t="s">
        <v>61</v>
      </c>
      <c r="C204" s="1">
        <v>5.5</v>
      </c>
      <c r="D204" s="15">
        <f>0.5*9.81*C204/1000</f>
        <v>2.6977500000000001E-2</v>
      </c>
      <c r="E204" s="199">
        <f>+D204/(1000*0.008*0.004)</f>
        <v>0.84304687499999997</v>
      </c>
      <c r="F204" s="44"/>
      <c r="M204" s="21"/>
    </row>
    <row r="205" spans="1:13" x14ac:dyDescent="0.25">
      <c r="B205" s="196" t="s">
        <v>62</v>
      </c>
      <c r="C205" s="170">
        <v>5</v>
      </c>
      <c r="D205" s="173">
        <f t="shared" ref="D205:D206" si="10">0.5*9.81*C205/1000</f>
        <v>2.4525000000000002E-2</v>
      </c>
      <c r="E205" s="199">
        <f>+D205/(1000*0.008*0.004)</f>
        <v>0.76640625000000007</v>
      </c>
      <c r="F205" s="44"/>
      <c r="M205" s="21"/>
    </row>
    <row r="206" spans="1:13" ht="15.75" thickBot="1" x14ac:dyDescent="0.3">
      <c r="A206" s="48"/>
      <c r="B206" s="197" t="s">
        <v>63</v>
      </c>
      <c r="C206" s="167">
        <v>6.5</v>
      </c>
      <c r="D206" s="172">
        <f t="shared" si="10"/>
        <v>3.1882500000000001E-2</v>
      </c>
      <c r="E206" s="199">
        <f>+D206/(1000*0.008*0.004)</f>
        <v>0.99632812500000001</v>
      </c>
      <c r="F206" s="44"/>
      <c r="M206" s="21"/>
    </row>
    <row r="207" spans="1:13" x14ac:dyDescent="0.25">
      <c r="B207" s="191" t="s">
        <v>60</v>
      </c>
      <c r="C207" s="10"/>
      <c r="D207" s="40"/>
      <c r="E207" s="20"/>
      <c r="M207" s="21"/>
    </row>
    <row r="208" spans="1:13" x14ac:dyDescent="0.25">
      <c r="B208" s="21" t="s">
        <v>59</v>
      </c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95" t="s">
        <v>61</v>
      </c>
      <c r="C232" s="11">
        <v>103</v>
      </c>
      <c r="M232" s="21"/>
    </row>
    <row r="233" spans="2:13" x14ac:dyDescent="0.25">
      <c r="B233" s="196" t="s">
        <v>62</v>
      </c>
      <c r="C233" s="175">
        <v>105</v>
      </c>
      <c r="D233" s="99"/>
      <c r="M233" s="21"/>
    </row>
    <row r="234" spans="2:13" ht="15.75" thickBot="1" x14ac:dyDescent="0.3">
      <c r="B234" s="197" t="s">
        <v>63</v>
      </c>
      <c r="C234" s="174">
        <v>115</v>
      </c>
      <c r="M234" s="21"/>
    </row>
    <row r="235" spans="2:13" x14ac:dyDescent="0.25">
      <c r="B235" s="87"/>
      <c r="C235" s="16"/>
    </row>
    <row r="236" spans="2:13" x14ac:dyDescent="0.25">
      <c r="B236" s="69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4" x14ac:dyDescent="0.25">
      <c r="B250" s="3"/>
    </row>
    <row r="252" spans="2:4" ht="15.75" thickBot="1" x14ac:dyDescent="0.3">
      <c r="B252" t="s">
        <v>56</v>
      </c>
    </row>
    <row r="253" spans="2:4" ht="15.75" thickBot="1" x14ac:dyDescent="0.3">
      <c r="B253" s="2"/>
      <c r="C253" s="7" t="s">
        <v>57</v>
      </c>
      <c r="D253" s="119" t="s">
        <v>58</v>
      </c>
    </row>
    <row r="254" spans="2:4" x14ac:dyDescent="0.25">
      <c r="B254" s="195" t="s">
        <v>61</v>
      </c>
      <c r="C254" s="192">
        <v>79.73</v>
      </c>
      <c r="D254" s="120">
        <f>+(80-C254)/80</f>
        <v>3.3749999999999501E-3</v>
      </c>
    </row>
    <row r="255" spans="2:4" x14ac:dyDescent="0.25">
      <c r="B255" s="196" t="s">
        <v>62</v>
      </c>
      <c r="C255" s="193">
        <v>79.599999999999994</v>
      </c>
      <c r="D255" s="120">
        <f>+(80-C255)/80</f>
        <v>5.0000000000000712E-3</v>
      </c>
    </row>
    <row r="256" spans="2:4" ht="15.75" thickBot="1" x14ac:dyDescent="0.3">
      <c r="B256" s="197" t="s">
        <v>63</v>
      </c>
      <c r="C256" s="194">
        <v>79.72</v>
      </c>
      <c r="D256" s="120">
        <f>+(80-C256)/80</f>
        <v>3.5000000000000144E-3</v>
      </c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2024-09-28T20:42:06Z</dcterms:modified>
</cp:coreProperties>
</file>