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unka\2021\mytechfun\www\download\215\"/>
    </mc:Choice>
  </mc:AlternateContent>
  <xr:revisionPtr revIDLastSave="0" documentId="13_ncr:1_{1FF53424-2890-485D-AA29-46FBA2856091}" xr6:coauthVersionLast="47" xr6:coauthVersionMax="47" xr10:uidLastSave="{00000000-0000-0000-0000-000000000000}"/>
  <bookViews>
    <workbookView xWindow="-120" yWindow="-120" windowWidth="29040" windowHeight="15720" activeTab="2" xr2:uid="{396E85BE-ED5A-44AD-A0AA-2439C02731FE}"/>
  </bookViews>
  <sheets>
    <sheet name="mech-test" sheetId="2" r:id="rId1"/>
    <sheet name="dimensions" sheetId="1" r:id="rId2"/>
    <sheet name="lay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3" l="1"/>
  <c r="E7" i="3"/>
  <c r="E6" i="3"/>
  <c r="E5" i="3"/>
  <c r="D22" i="2"/>
  <c r="D21" i="2"/>
  <c r="E21" i="2" s="1"/>
  <c r="D20" i="2"/>
  <c r="E20" i="2" s="1"/>
  <c r="S21" i="2"/>
  <c r="S20" i="2"/>
  <c r="T15" i="2"/>
  <c r="U15" i="2" s="1"/>
  <c r="O15" i="2"/>
  <c r="P15" i="2" s="1"/>
  <c r="H15" i="2"/>
  <c r="G15" i="2"/>
  <c r="F15" i="2"/>
  <c r="E15" i="2"/>
  <c r="D15" i="2"/>
  <c r="C15" i="2"/>
  <c r="T14" i="2"/>
  <c r="U14" i="2" s="1"/>
  <c r="O14" i="2"/>
  <c r="P14" i="2" s="1"/>
  <c r="H14" i="2"/>
  <c r="G14" i="2"/>
  <c r="F14" i="2"/>
  <c r="E14" i="2"/>
  <c r="D14" i="2"/>
  <c r="C14" i="2"/>
  <c r="T13" i="2"/>
  <c r="U13" i="2" s="1"/>
  <c r="O13" i="2"/>
  <c r="P13" i="2" s="1"/>
  <c r="H13" i="2"/>
  <c r="G13" i="2"/>
  <c r="F13" i="2"/>
  <c r="E13" i="2"/>
  <c r="D13" i="2"/>
  <c r="C13" i="2"/>
  <c r="J56" i="1"/>
  <c r="L47" i="1"/>
  <c r="K47" i="1"/>
  <c r="J47" i="1"/>
  <c r="F55" i="1"/>
  <c r="F54" i="1"/>
  <c r="E55" i="1"/>
  <c r="E54" i="1"/>
  <c r="E53" i="1"/>
  <c r="E52" i="1"/>
  <c r="E51" i="1"/>
  <c r="E50" i="1"/>
  <c r="D51" i="1"/>
  <c r="D52" i="1"/>
  <c r="D53" i="1"/>
  <c r="D54" i="1"/>
  <c r="D55" i="1"/>
  <c r="D50" i="1"/>
</calcChain>
</file>

<file path=xl/sharedStrings.xml><?xml version="1.0" encoding="utf-8"?>
<sst xmlns="http://schemas.openxmlformats.org/spreadsheetml/2006/main" count="114" uniqueCount="61">
  <si>
    <t>PLA</t>
  </si>
  <si>
    <t>PETG</t>
  </si>
  <si>
    <t>ASA</t>
  </si>
  <si>
    <t>PC blend</t>
  </si>
  <si>
    <t>PC-CF</t>
  </si>
  <si>
    <t>PC-CF annealed</t>
  </si>
  <si>
    <t>X</t>
  </si>
  <si>
    <t>Z</t>
  </si>
  <si>
    <t>Y</t>
  </si>
  <si>
    <t>In % from nominal value</t>
  </si>
  <si>
    <t>Shrink %</t>
  </si>
  <si>
    <t>Shrink % after annealing of PC-CF</t>
  </si>
  <si>
    <t>*for complex shapes, not so constant</t>
  </si>
  <si>
    <t>RAW DATA:</t>
  </si>
  <si>
    <t>Creep test C-bending, reference surface [mm] (default 12mm), constant load 1,25 kg</t>
  </si>
  <si>
    <t>Day 0</t>
  </si>
  <si>
    <t>Day 1</t>
  </si>
  <si>
    <t>Day 2</t>
  </si>
  <si>
    <t>Day 3</t>
  </si>
  <si>
    <t>Day 4</t>
  </si>
  <si>
    <t>Day 5</t>
  </si>
  <si>
    <t>D5+1h50°C</t>
  </si>
  <si>
    <t>Settings:</t>
  </si>
  <si>
    <t>C-bending: Creeping calculated from raw data (difference between two days)</t>
  </si>
  <si>
    <t>Tensile test, break load (kg)</t>
  </si>
  <si>
    <t>Layer adhesion test, break load (kg)</t>
  </si>
  <si>
    <t>Test 1</t>
  </si>
  <si>
    <t>Test 2</t>
  </si>
  <si>
    <t>Average (kg)</t>
  </si>
  <si>
    <t>MPa</t>
  </si>
  <si>
    <t>Average</t>
  </si>
  <si>
    <t>Min area 4x4mm</t>
  </si>
  <si>
    <t>Min area 4x4mm, vertical test specimen</t>
  </si>
  <si>
    <t>Bending ISO178 (dist. Between supports 50mm)</t>
  </si>
  <si>
    <t>Shear stress test, break load (kg)</t>
  </si>
  <si>
    <t>Load at 2mm</t>
  </si>
  <si>
    <t>Max load</t>
  </si>
  <si>
    <t>Deform at max load</t>
  </si>
  <si>
    <t>Break kg</t>
  </si>
  <si>
    <t>Area: 2 x Ø 5 mm</t>
  </si>
  <si>
    <t>Izod impact test, E break in Joules</t>
  </si>
  <si>
    <t>Torque (twist) test, Nm</t>
  </si>
  <si>
    <t>Temperature test</t>
  </si>
  <si>
    <t>dH [mm]</t>
  </si>
  <si>
    <t>E br [J]</t>
  </si>
  <si>
    <t>kJ/m²</t>
  </si>
  <si>
    <t>Load at 90°</t>
  </si>
  <si>
    <t>Max Nm</t>
  </si>
  <si>
    <t>Approx turns</t>
  </si>
  <si>
    <t>Deform °C</t>
  </si>
  <si>
    <t>PC-CF anneal</t>
  </si>
  <si>
    <t>285/110°C</t>
  </si>
  <si>
    <t>285/110°C+2h140°C</t>
  </si>
  <si>
    <t>275/115°C</t>
  </si>
  <si>
    <t>Prusament test (PC blend, Carbon Fiber PC blend), MyTechFun, 2022-08-18</t>
  </si>
  <si>
    <t>Prusament Carbon Fiber PC Blend layer adhesion test</t>
  </si>
  <si>
    <t>PC-CF 285°C + FAN + annealing</t>
  </si>
  <si>
    <t>PC-CF 285°C + FAN</t>
  </si>
  <si>
    <t>PC-CF 295°C fan off</t>
  </si>
  <si>
    <t>PC-CF 285°C fan off</t>
  </si>
  <si>
    <t>Smallest cross section area 4x4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</si>
</sst>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1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2" tint="-0.499984740745262"/>
      <name val="Calibri"/>
      <family val="2"/>
      <charset val="238"/>
      <scheme val="minor"/>
    </font>
    <font>
      <sz val="11"/>
      <color theme="5" tint="-0.249977111117893"/>
      <name val="Calibri"/>
      <family val="2"/>
      <charset val="238"/>
      <scheme val="minor"/>
    </font>
    <font>
      <b/>
      <sz val="11"/>
      <color theme="5"/>
      <name val="Calibri"/>
      <family val="2"/>
      <charset val="238"/>
      <scheme val="minor"/>
    </font>
    <font>
      <b/>
      <sz val="11"/>
      <color theme="0" tint="-0.499984740745262"/>
      <name val="Calibri"/>
      <family val="2"/>
      <charset val="238"/>
      <scheme val="minor"/>
    </font>
    <font>
      <sz val="11"/>
      <color rgb="FFC00000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7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0" fontId="0" fillId="0" borderId="5" xfId="1" applyNumberFormat="1" applyFont="1" applyBorder="1" applyAlignment="1">
      <alignment horizontal="center"/>
    </xf>
    <xf numFmtId="10" fontId="0" fillId="0" borderId="6" xfId="1" applyNumberFormat="1" applyFont="1" applyBorder="1" applyAlignment="1">
      <alignment horizontal="center"/>
    </xf>
    <xf numFmtId="0" fontId="3" fillId="0" borderId="0" xfId="0" applyFont="1"/>
    <xf numFmtId="0" fontId="3" fillId="2" borderId="0" xfId="0" applyFont="1" applyFill="1"/>
    <xf numFmtId="0" fontId="2" fillId="0" borderId="0" xfId="0" applyFont="1"/>
    <xf numFmtId="0" fontId="0" fillId="0" borderId="7" xfId="0" applyBorder="1"/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2" fontId="4" fillId="0" borderId="14" xfId="0" applyNumberFormat="1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2" fontId="5" fillId="0" borderId="23" xfId="0" applyNumberFormat="1" applyFont="1" applyBorder="1" applyAlignment="1">
      <alignment horizontal="center"/>
    </xf>
    <xf numFmtId="0" fontId="7" fillId="0" borderId="0" xfId="0" applyFont="1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0" fillId="0" borderId="9" xfId="0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65" fontId="4" fillId="0" borderId="0" xfId="0" applyNumberFormat="1" applyFont="1" applyAlignment="1">
      <alignment horizontal="left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8" fillId="0" borderId="23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26" xfId="0" applyBorder="1" applyAlignment="1">
      <alignment horizontal="center"/>
    </xf>
    <xf numFmtId="166" fontId="3" fillId="0" borderId="13" xfId="0" applyNumberFormat="1" applyFont="1" applyBorder="1" applyAlignment="1">
      <alignment horizontal="center"/>
    </xf>
    <xf numFmtId="165" fontId="4" fillId="0" borderId="0" xfId="0" applyNumberFormat="1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19" xfId="0" applyBorder="1" applyAlignment="1">
      <alignment horizontal="center"/>
    </xf>
    <xf numFmtId="166" fontId="3" fillId="0" borderId="23" xfId="0" applyNumberFormat="1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9" fillId="0" borderId="0" xfId="0" applyFont="1"/>
    <xf numFmtId="0" fontId="3" fillId="0" borderId="20" xfId="0" applyFont="1" applyBorder="1"/>
    <xf numFmtId="0" fontId="0" fillId="0" borderId="32" xfId="0" applyBorder="1"/>
    <xf numFmtId="0" fontId="6" fillId="0" borderId="28" xfId="0" applyFont="1" applyBorder="1"/>
    <xf numFmtId="0" fontId="3" fillId="0" borderId="30" xfId="0" applyFont="1" applyBorder="1"/>
    <xf numFmtId="0" fontId="3" fillId="0" borderId="31" xfId="0" applyFont="1" applyBorder="1"/>
    <xf numFmtId="0" fontId="0" fillId="0" borderId="0" xfId="0" applyBorder="1"/>
    <xf numFmtId="0" fontId="6" fillId="0" borderId="0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0" fontId="6" fillId="0" borderId="33" xfId="0" applyFont="1" applyBorder="1"/>
    <xf numFmtId="0" fontId="3" fillId="0" borderId="16" xfId="0" applyFont="1" applyBorder="1"/>
    <xf numFmtId="0" fontId="3" fillId="0" borderId="34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0" fillId="0" borderId="28" xfId="0" applyFont="1" applyBorder="1" applyAlignment="1">
      <alignment horizontal="center"/>
    </xf>
    <xf numFmtId="0" fontId="0" fillId="0" borderId="29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9" fontId="0" fillId="0" borderId="0" xfId="1" applyFont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10" fillId="0" borderId="16" xfId="0" applyFont="1" applyBorder="1"/>
    <xf numFmtId="0" fontId="10" fillId="0" borderId="20" xfId="0" applyFont="1" applyBorder="1"/>
    <xf numFmtId="165" fontId="0" fillId="0" borderId="21" xfId="0" applyNumberFormat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30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Creep test, reference dimension change in 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'mech-test'!$B$13</c:f>
              <c:strCache>
                <c:ptCount val="1"/>
                <c:pt idx="0">
                  <c:v>PC blend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'mech-test'!$C$12:$H$12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D5+1h50°C</c:v>
                </c:pt>
              </c:strCache>
            </c:strRef>
          </c:cat>
          <c:val>
            <c:numRef>
              <c:f>'mech-test'!$C$13:$H$13</c:f>
              <c:numCache>
                <c:formatCode>General</c:formatCode>
                <c:ptCount val="6"/>
                <c:pt idx="0">
                  <c:v>0.61999999999999922</c:v>
                </c:pt>
                <c:pt idx="1">
                  <c:v>0.17999999999999972</c:v>
                </c:pt>
                <c:pt idx="2">
                  <c:v>0.19999999999999929</c:v>
                </c:pt>
                <c:pt idx="3">
                  <c:v>0.11000000000000298</c:v>
                </c:pt>
                <c:pt idx="4">
                  <c:v>4.9999999999997158E-2</c:v>
                </c:pt>
                <c:pt idx="5">
                  <c:v>1.1400000000000006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58-4756-8537-1C184B699383}"/>
            </c:ext>
          </c:extLst>
        </c:ser>
        <c:ser>
          <c:idx val="1"/>
          <c:order val="1"/>
          <c:tx>
            <c:strRef>
              <c:f>'mech-test'!$B$14</c:f>
              <c:strCache>
                <c:ptCount val="1"/>
                <c:pt idx="0">
                  <c:v>PC-CF</c:v>
                </c:pt>
              </c:strCache>
            </c:strRef>
          </c:tx>
          <c:spPr>
            <a:ln w="25400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'mech-test'!$C$12:$H$12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D5+1h50°C</c:v>
                </c:pt>
              </c:strCache>
            </c:strRef>
          </c:cat>
          <c:val>
            <c:numRef>
              <c:f>'mech-test'!$C$14:$H$14</c:f>
              <c:numCache>
                <c:formatCode>General</c:formatCode>
                <c:ptCount val="6"/>
                <c:pt idx="0">
                  <c:v>1.9999999999999574E-2</c:v>
                </c:pt>
                <c:pt idx="1">
                  <c:v>1.9999999999999574E-2</c:v>
                </c:pt>
                <c:pt idx="2">
                  <c:v>7.0000000000000284E-2</c:v>
                </c:pt>
                <c:pt idx="3">
                  <c:v>3.9999999999999147E-2</c:v>
                </c:pt>
                <c:pt idx="4">
                  <c:v>-9.9999999999997868E-3</c:v>
                </c:pt>
                <c:pt idx="5">
                  <c:v>0.77000000000000135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58-4756-8537-1C184B699383}"/>
            </c:ext>
          </c:extLst>
        </c:ser>
        <c:ser>
          <c:idx val="2"/>
          <c:order val="2"/>
          <c:tx>
            <c:strRef>
              <c:f>'mech-test'!$B$15</c:f>
              <c:strCache>
                <c:ptCount val="1"/>
                <c:pt idx="0">
                  <c:v>PC-CF anneal</c:v>
                </c:pt>
              </c:strCache>
            </c:strRef>
          </c:tx>
          <c:spPr>
            <a:ln w="28575" cap="rnd">
              <a:solidFill>
                <a:schemeClr val="bg2">
                  <a:lumMod val="1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'mech-test'!$C$12:$H$12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D5+1h50°C</c:v>
                </c:pt>
              </c:strCache>
            </c:strRef>
          </c:cat>
          <c:val>
            <c:numRef>
              <c:f>'mech-test'!$C$15:$H$15</c:f>
              <c:numCache>
                <c:formatCode>General</c:formatCode>
                <c:ptCount val="6"/>
                <c:pt idx="0">
                  <c:v>6.0000000000000497E-2</c:v>
                </c:pt>
                <c:pt idx="1">
                  <c:v>9.9999999999997868E-3</c:v>
                </c:pt>
                <c:pt idx="2">
                  <c:v>1.9999999999999574E-2</c:v>
                </c:pt>
                <c:pt idx="3">
                  <c:v>-9.9999999999997868E-3</c:v>
                </c:pt>
                <c:pt idx="4">
                  <c:v>1.9999999999999574E-2</c:v>
                </c:pt>
                <c:pt idx="5">
                  <c:v>0.51999999999999957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58-4756-8537-1C184B699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8719216"/>
        <c:axId val="728720880"/>
      </c:lineChart>
      <c:catAx>
        <c:axId val="72871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28720880"/>
        <c:crosses val="autoZero"/>
        <c:auto val="1"/>
        <c:lblAlgn val="ctr"/>
        <c:lblOffset val="100"/>
        <c:noMultiLvlLbl val="0"/>
      </c:catAx>
      <c:valAx>
        <c:axId val="72872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2871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dimensions!$E$49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dimensions!$C$50:$C$55</c:f>
              <c:strCache>
                <c:ptCount val="6"/>
                <c:pt idx="0">
                  <c:v>PLA</c:v>
                </c:pt>
                <c:pt idx="1">
                  <c:v>PETG</c:v>
                </c:pt>
                <c:pt idx="2">
                  <c:v>ASA</c:v>
                </c:pt>
                <c:pt idx="3">
                  <c:v>PC blend</c:v>
                </c:pt>
                <c:pt idx="4">
                  <c:v>PC-CF</c:v>
                </c:pt>
                <c:pt idx="5">
                  <c:v>PC-CF annealed</c:v>
                </c:pt>
              </c:strCache>
            </c:strRef>
          </c:cat>
          <c:val>
            <c:numRef>
              <c:f>dimensions!$E$50:$E$55</c:f>
              <c:numCache>
                <c:formatCode>0.0%</c:formatCode>
                <c:ptCount val="6"/>
                <c:pt idx="0">
                  <c:v>1</c:v>
                </c:pt>
                <c:pt idx="1">
                  <c:v>0.99875000000000003</c:v>
                </c:pt>
                <c:pt idx="2">
                  <c:v>0.99625000000000008</c:v>
                </c:pt>
                <c:pt idx="3">
                  <c:v>0.99475000000000002</c:v>
                </c:pt>
                <c:pt idx="4">
                  <c:v>0.99924999999999997</c:v>
                </c:pt>
                <c:pt idx="5">
                  <c:v>0.99600000000000011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B-4AFE-9DB5-4D411C8BA1E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93709023"/>
        <c:axId val="1693709439"/>
      </c:barChart>
      <c:catAx>
        <c:axId val="169370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93709439"/>
        <c:crosses val="autoZero"/>
        <c:auto val="1"/>
        <c:lblAlgn val="ctr"/>
        <c:lblOffset val="100"/>
        <c:noMultiLvlLbl val="0"/>
      </c:catAx>
      <c:valAx>
        <c:axId val="1693709439"/>
        <c:scaling>
          <c:orientation val="minMax"/>
          <c:max val="1"/>
          <c:min val="0.99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93709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dimensions!$J$53</c:f>
              <c:strCache>
                <c:ptCount val="1"/>
                <c:pt idx="0">
                  <c:v>Z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dimensions!$I$54:$I$55</c:f>
              <c:strCache>
                <c:ptCount val="2"/>
                <c:pt idx="0">
                  <c:v>PC-CF</c:v>
                </c:pt>
                <c:pt idx="1">
                  <c:v>PC-CF annealed</c:v>
                </c:pt>
              </c:strCache>
            </c:strRef>
          </c:cat>
          <c:val>
            <c:numRef>
              <c:f>dimensions!$J$54:$J$55</c:f>
              <c:numCache>
                <c:formatCode>0.0%</c:formatCode>
                <c:ptCount val="2"/>
                <c:pt idx="0">
                  <c:v>1.0018421052631579</c:v>
                </c:pt>
                <c:pt idx="1">
                  <c:v>1.0063157894736843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11-422F-9C98-3F1306D5507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93709855"/>
        <c:axId val="1693710687"/>
      </c:barChart>
      <c:catAx>
        <c:axId val="169370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93710687"/>
        <c:crosses val="autoZero"/>
        <c:auto val="1"/>
        <c:lblAlgn val="ctr"/>
        <c:lblOffset val="100"/>
        <c:noMultiLvlLbl val="0"/>
      </c:catAx>
      <c:valAx>
        <c:axId val="16937106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9370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Shrink % after annealing of PC-CF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dimensions!$I$47</c:f>
              <c:strCache>
                <c:ptCount val="1"/>
                <c:pt idx="0">
                  <c:v>Shrink %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dimensions!$J$46:$L$46</c:f>
              <c:strCache>
                <c:ptCount val="3"/>
                <c:pt idx="0">
                  <c:v>X</c:v>
                </c:pt>
                <c:pt idx="1">
                  <c:v>Y</c:v>
                </c:pt>
                <c:pt idx="2">
                  <c:v>Z</c:v>
                </c:pt>
              </c:strCache>
            </c:strRef>
          </c:cat>
          <c:val>
            <c:numRef>
              <c:f>dimensions!$J$47:$L$47</c:f>
              <c:numCache>
                <c:formatCode>0.00%</c:formatCode>
                <c:ptCount val="3"/>
                <c:pt idx="0">
                  <c:v>3.2540675844806577E-3</c:v>
                </c:pt>
                <c:pt idx="1">
                  <c:v>3.2524393294970366E-3</c:v>
                </c:pt>
                <c:pt idx="2">
                  <c:v>-4.4654583661676295E-3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B1-4FEB-8062-C446AE2892B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66410703"/>
        <c:axId val="2066416943"/>
      </c:barChart>
      <c:catAx>
        <c:axId val="206641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066416943"/>
        <c:crosses val="autoZero"/>
        <c:auto val="1"/>
        <c:lblAlgn val="ctr"/>
        <c:lblOffset val="100"/>
        <c:noMultiLvlLbl val="0"/>
      </c:catAx>
      <c:valAx>
        <c:axId val="206641694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066410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hu-HU"/>
              <a:t>, break load (kg)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layer!$E$4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layer!$B$5:$B$8</c:f>
              <c:strCache>
                <c:ptCount val="4"/>
                <c:pt idx="0">
                  <c:v>PC-CF 285°C + FAN</c:v>
                </c:pt>
                <c:pt idx="1">
                  <c:v>PC-CF 285°C + FAN + annealing</c:v>
                </c:pt>
                <c:pt idx="2">
                  <c:v>PC-CF 295°C fan off</c:v>
                </c:pt>
                <c:pt idx="3">
                  <c:v>PC-CF 285°C fan off</c:v>
                </c:pt>
              </c:strCache>
            </c:strRef>
          </c:cat>
          <c:val>
            <c:numRef>
              <c:f>layer!$E$5:$E$8</c:f>
              <c:numCache>
                <c:formatCode>General</c:formatCode>
                <c:ptCount val="4"/>
                <c:pt idx="0">
                  <c:v>15.7</c:v>
                </c:pt>
                <c:pt idx="1">
                  <c:v>21.6</c:v>
                </c:pt>
                <c:pt idx="2">
                  <c:v>57.8</c:v>
                </c:pt>
                <c:pt idx="3">
                  <c:v>51.2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B6-49B2-AC04-9BD15C74F4C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9764832"/>
        <c:axId val="199771904"/>
      </c:barChart>
      <c:catAx>
        <c:axId val="199764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9771904"/>
        <c:crosses val="autoZero"/>
        <c:auto val="1"/>
        <c:lblAlgn val="ctr"/>
        <c:lblOffset val="100"/>
        <c:noMultiLvlLbl val="0"/>
      </c:catAx>
      <c:valAx>
        <c:axId val="1997719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976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Tensile test, break load (kg)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'mech-test'!$O$12</c:f>
              <c:strCache>
                <c:ptCount val="1"/>
                <c:pt idx="0">
                  <c:v>Average (kg)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'mech-test'!$L$13:$L$15</c:f>
              <c:strCache>
                <c:ptCount val="3"/>
                <c:pt idx="0">
                  <c:v>PC blend</c:v>
                </c:pt>
                <c:pt idx="1">
                  <c:v>PC-CF</c:v>
                </c:pt>
                <c:pt idx="2">
                  <c:v>PC-CF anneal</c:v>
                </c:pt>
              </c:strCache>
            </c:strRef>
          </c:cat>
          <c:val>
            <c:numRef>
              <c:f>'mech-test'!$O$13:$O$15</c:f>
              <c:numCache>
                <c:formatCode>General</c:formatCode>
                <c:ptCount val="3"/>
                <c:pt idx="0">
                  <c:v>111.1</c:v>
                </c:pt>
                <c:pt idx="1">
                  <c:v>114.7</c:v>
                </c:pt>
                <c:pt idx="2">
                  <c:v>118.1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B-492C-85C6-679CB582DE0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16394224"/>
        <c:axId val="816395056"/>
      </c:barChart>
      <c:catAx>
        <c:axId val="81639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6395056"/>
        <c:crosses val="autoZero"/>
        <c:auto val="1"/>
        <c:lblAlgn val="ctr"/>
        <c:lblOffset val="100"/>
        <c:noMultiLvlLbl val="0"/>
      </c:catAx>
      <c:valAx>
        <c:axId val="816395056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639422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1200"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Layer adhesion test, break load (kg)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'mech-test'!$T$12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'mech-test'!$Q$13:$Q$15</c:f>
              <c:strCache>
                <c:ptCount val="3"/>
                <c:pt idx="0">
                  <c:v>PC blend</c:v>
                </c:pt>
                <c:pt idx="1">
                  <c:v>PC-CF</c:v>
                </c:pt>
                <c:pt idx="2">
                  <c:v>PC-CF anneal</c:v>
                </c:pt>
              </c:strCache>
            </c:strRef>
          </c:cat>
          <c:val>
            <c:numRef>
              <c:f>'mech-test'!$T$13:$T$15</c:f>
              <c:numCache>
                <c:formatCode>General</c:formatCode>
                <c:ptCount val="3"/>
                <c:pt idx="0">
                  <c:v>39.700000000000003</c:v>
                </c:pt>
                <c:pt idx="1">
                  <c:v>15.7</c:v>
                </c:pt>
                <c:pt idx="2">
                  <c:v>21.6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E8-4AB5-A3B4-DF93D5579E6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37306704"/>
        <c:axId val="741500352"/>
      </c:barChart>
      <c:catAx>
        <c:axId val="73730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41500352"/>
        <c:crosses val="autoZero"/>
        <c:auto val="1"/>
        <c:lblAlgn val="ctr"/>
        <c:lblOffset val="100"/>
        <c:noMultiLvlLbl val="0"/>
      </c:catAx>
      <c:valAx>
        <c:axId val="741500352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3730670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1200"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Shear stress, break load (kg)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'mech-test'!$R$19</c:f>
              <c:strCache>
                <c:ptCount val="1"/>
                <c:pt idx="0">
                  <c:v>Break kg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'mech-test'!$Q$20:$Q$21</c:f>
              <c:strCache>
                <c:ptCount val="2"/>
                <c:pt idx="0">
                  <c:v>PC blend</c:v>
                </c:pt>
                <c:pt idx="1">
                  <c:v>PC-CF</c:v>
                </c:pt>
              </c:strCache>
            </c:strRef>
          </c:cat>
          <c:val>
            <c:numRef>
              <c:f>'mech-test'!$R$20:$R$21</c:f>
              <c:numCache>
                <c:formatCode>General</c:formatCode>
                <c:ptCount val="2"/>
                <c:pt idx="0">
                  <c:v>169.2</c:v>
                </c:pt>
                <c:pt idx="1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AC-4313-A4FA-9633F5A1657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10951536"/>
        <c:axId val="810951120"/>
      </c:barChart>
      <c:catAx>
        <c:axId val="81095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0951120"/>
        <c:crosses val="autoZero"/>
        <c:auto val="1"/>
        <c:lblAlgn val="ctr"/>
        <c:lblOffset val="100"/>
        <c:noMultiLvlLbl val="0"/>
      </c:catAx>
      <c:valAx>
        <c:axId val="810951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0951536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1200"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Bending test (load, kg)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'mech-test'!$L$20</c:f>
              <c:strCache>
                <c:ptCount val="1"/>
                <c:pt idx="0">
                  <c:v>PC blend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'mech-test'!$M$19:$N$19</c:f>
              <c:strCache>
                <c:ptCount val="2"/>
                <c:pt idx="0">
                  <c:v>Load at 2mm</c:v>
                </c:pt>
                <c:pt idx="1">
                  <c:v>Max load</c:v>
                </c:pt>
              </c:strCache>
            </c:strRef>
          </c:cat>
          <c:val>
            <c:numRef>
              <c:f>'mech-test'!$M$20:$N$20</c:f>
              <c:numCache>
                <c:formatCode>General</c:formatCode>
                <c:ptCount val="2"/>
                <c:pt idx="0">
                  <c:v>5.9</c:v>
                </c:pt>
                <c:pt idx="1">
                  <c:v>21.4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A0-400A-B8DF-C9AC626C7CDC}"/>
            </c:ext>
          </c:extLst>
        </c:ser>
        <c:ser>
          <c:idx val="1"/>
          <c:order val="1"/>
          <c:tx>
            <c:strRef>
              <c:f>'mech-test'!$L$21</c:f>
              <c:strCache>
                <c:ptCount val="1"/>
                <c:pt idx="0">
                  <c:v>PC-CF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'mech-test'!$M$19:$N$19</c:f>
              <c:strCache>
                <c:ptCount val="2"/>
                <c:pt idx="0">
                  <c:v>Load at 2mm</c:v>
                </c:pt>
                <c:pt idx="1">
                  <c:v>Max load</c:v>
                </c:pt>
              </c:strCache>
            </c:strRef>
          </c:cat>
          <c:val>
            <c:numRef>
              <c:f>'mech-test'!$M$21:$N$21</c:f>
              <c:numCache>
                <c:formatCode>General</c:formatCode>
                <c:ptCount val="2"/>
                <c:pt idx="0">
                  <c:v>14</c:v>
                </c:pt>
                <c:pt idx="1">
                  <c:v>21.9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A0-400A-B8DF-C9AC626C7CD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002331344"/>
        <c:axId val="1002328432"/>
      </c:barChart>
      <c:catAx>
        <c:axId val="100233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2328432"/>
        <c:crosses val="autoZero"/>
        <c:auto val="1"/>
        <c:lblAlgn val="ctr"/>
        <c:lblOffset val="100"/>
        <c:noMultiLvlLbl val="0"/>
      </c:catAx>
      <c:valAx>
        <c:axId val="10023284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23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1200"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E break [kJ/m</a:t>
            </a:r>
            <a:r>
              <a:rPr lang="hu-HU" baseline="30000"/>
              <a:t>2</a:t>
            </a:r>
            <a:r>
              <a:rPr lang="hu-HU"/>
              <a:t>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'mech-test'!$E$19</c:f>
              <c:strCache>
                <c:ptCount val="1"/>
                <c:pt idx="0">
                  <c:v>kJ/m²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'mech-test'!$B$20:$B$21</c:f>
              <c:strCache>
                <c:ptCount val="2"/>
                <c:pt idx="0">
                  <c:v>PC blend</c:v>
                </c:pt>
                <c:pt idx="1">
                  <c:v>PC-CF</c:v>
                </c:pt>
              </c:strCache>
            </c:strRef>
          </c:cat>
          <c:val>
            <c:numRef>
              <c:f>'mech-test'!$E$20:$E$21</c:f>
              <c:numCache>
                <c:formatCode>0.0</c:formatCode>
                <c:ptCount val="2"/>
                <c:pt idx="0">
                  <c:v>7.51078125</c:v>
                </c:pt>
                <c:pt idx="1">
                  <c:v>9.6567187500000014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DF-49A0-AC89-FA7B07C44FC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003931920"/>
        <c:axId val="1003929840"/>
      </c:barChart>
      <c:catAx>
        <c:axId val="100393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3929840"/>
        <c:crosses val="autoZero"/>
        <c:auto val="1"/>
        <c:lblAlgn val="ctr"/>
        <c:lblOffset val="100"/>
        <c:noMultiLvlLbl val="0"/>
      </c:catAx>
      <c:valAx>
        <c:axId val="10039298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393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1200"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Torque test (Nm)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'mech-test'!$F$20</c:f>
              <c:strCache>
                <c:ptCount val="1"/>
                <c:pt idx="0">
                  <c:v>PC blend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'mech-test'!$G$19:$H$19</c:f>
              <c:strCache>
                <c:ptCount val="2"/>
                <c:pt idx="0">
                  <c:v>Load at 90°</c:v>
                </c:pt>
                <c:pt idx="1">
                  <c:v>Max Nm</c:v>
                </c:pt>
              </c:strCache>
            </c:strRef>
          </c:cat>
          <c:val>
            <c:numRef>
              <c:f>'mech-test'!$G$20:$H$20</c:f>
              <c:numCache>
                <c:formatCode>General</c:formatCode>
                <c:ptCount val="2"/>
                <c:pt idx="0">
                  <c:v>1.4</c:v>
                </c:pt>
                <c:pt idx="1">
                  <c:v>2.2999999999999998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D1-4F12-B0AA-FDEB57D94A1F}"/>
            </c:ext>
          </c:extLst>
        </c:ser>
        <c:ser>
          <c:idx val="1"/>
          <c:order val="1"/>
          <c:tx>
            <c:strRef>
              <c:f>'mech-test'!$F$21</c:f>
              <c:strCache>
                <c:ptCount val="1"/>
                <c:pt idx="0">
                  <c:v>PC-CF anneal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'mech-test'!$G$19:$H$19</c:f>
              <c:strCache>
                <c:ptCount val="2"/>
                <c:pt idx="0">
                  <c:v>Load at 90°</c:v>
                </c:pt>
                <c:pt idx="1">
                  <c:v>Max Nm</c:v>
                </c:pt>
              </c:strCache>
            </c:strRef>
          </c:cat>
          <c:val>
            <c:numRef>
              <c:f>'mech-test'!$G$21:$H$21</c:f>
              <c:numCache>
                <c:formatCode>General</c:formatCode>
                <c:ptCount val="2"/>
                <c:pt idx="0">
                  <c:v>1.3</c:v>
                </c:pt>
                <c:pt idx="1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D1-4F12-B0AA-FDEB57D94A1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003934416"/>
        <c:axId val="1003934832"/>
      </c:barChart>
      <c:catAx>
        <c:axId val="100393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3934832"/>
        <c:crosses val="autoZero"/>
        <c:auto val="1"/>
        <c:lblAlgn val="ctr"/>
        <c:lblOffset val="100"/>
        <c:noMultiLvlLbl val="0"/>
      </c:catAx>
      <c:valAx>
        <c:axId val="1003934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393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1200"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Temperature, deform °C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'mech-test'!$R$6</c:f>
              <c:strCache>
                <c:ptCount val="1"/>
                <c:pt idx="0">
                  <c:v>Deform °C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'mech-test'!$Q$7:$Q$9</c:f>
              <c:strCache>
                <c:ptCount val="3"/>
                <c:pt idx="0">
                  <c:v>PC blend</c:v>
                </c:pt>
                <c:pt idx="1">
                  <c:v>PC-CF</c:v>
                </c:pt>
                <c:pt idx="2">
                  <c:v>PC-CF anneal</c:v>
                </c:pt>
              </c:strCache>
            </c:strRef>
          </c:cat>
          <c:val>
            <c:numRef>
              <c:f>'mech-test'!$R$7:$R$9</c:f>
              <c:numCache>
                <c:formatCode>General</c:formatCode>
                <c:ptCount val="3"/>
                <c:pt idx="0">
                  <c:v>152</c:v>
                </c:pt>
                <c:pt idx="1">
                  <c:v>165</c:v>
                </c:pt>
                <c:pt idx="2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F4-4C80-B144-0CAE882E140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96972336"/>
        <c:axId val="996974416"/>
      </c:barChart>
      <c:catAx>
        <c:axId val="99697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96974416"/>
        <c:crosses val="autoZero"/>
        <c:auto val="1"/>
        <c:lblAlgn val="ctr"/>
        <c:lblOffset val="100"/>
        <c:noMultiLvlLbl val="0"/>
      </c:catAx>
      <c:valAx>
        <c:axId val="9969744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9697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1200"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dimensions!$D$49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dimensions!$C$50:$C$55</c:f>
              <c:strCache>
                <c:ptCount val="6"/>
                <c:pt idx="0">
                  <c:v>PLA</c:v>
                </c:pt>
                <c:pt idx="1">
                  <c:v>PETG</c:v>
                </c:pt>
                <c:pt idx="2">
                  <c:v>ASA</c:v>
                </c:pt>
                <c:pt idx="3">
                  <c:v>PC blend</c:v>
                </c:pt>
                <c:pt idx="4">
                  <c:v>PC-CF</c:v>
                </c:pt>
                <c:pt idx="5">
                  <c:v>PC-CF annealed</c:v>
                </c:pt>
              </c:strCache>
            </c:strRef>
          </c:cat>
          <c:val>
            <c:numRef>
              <c:f>dimensions!$D$50:$D$55</c:f>
              <c:numCache>
                <c:formatCode>0.0%</c:formatCode>
                <c:ptCount val="6"/>
                <c:pt idx="0">
                  <c:v>0.999</c:v>
                </c:pt>
                <c:pt idx="1">
                  <c:v>0.99700000000000011</c:v>
                </c:pt>
                <c:pt idx="2">
                  <c:v>0.99600000000000011</c:v>
                </c:pt>
                <c:pt idx="3">
                  <c:v>0.99324999999999997</c:v>
                </c:pt>
                <c:pt idx="4">
                  <c:v>0.99875000000000003</c:v>
                </c:pt>
                <c:pt idx="5">
                  <c:v>0.99550000000000005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73-4F5A-BC88-7ABE0809CCC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5873807"/>
        <c:axId val="75886287"/>
      </c:barChart>
      <c:catAx>
        <c:axId val="75873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5886287"/>
        <c:crosses val="autoZero"/>
        <c:auto val="1"/>
        <c:lblAlgn val="ctr"/>
        <c:lblOffset val="100"/>
        <c:noMultiLvlLbl val="0"/>
      </c:catAx>
      <c:valAx>
        <c:axId val="758862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5873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64294</xdr:colOff>
      <xdr:row>25</xdr:row>
      <xdr:rowOff>16669</xdr:rowOff>
    </xdr:from>
    <xdr:to>
      <xdr:col>11</xdr:col>
      <xdr:colOff>80168</xdr:colOff>
      <xdr:row>54</xdr:row>
      <xdr:rowOff>88105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DE7F11-E6CA-4F05-944B-FA252AF0F4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39688</xdr:colOff>
      <xdr:row>55</xdr:row>
      <xdr:rowOff>140493</xdr:rowOff>
    </xdr:from>
    <xdr:to>
      <xdr:col>8</xdr:col>
      <xdr:colOff>79375</xdr:colOff>
      <xdr:row>85</xdr:row>
      <xdr:rowOff>71436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F0C9CA-9CAF-4815-9C7F-D1BEEDC87C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500062</xdr:colOff>
      <xdr:row>55</xdr:row>
      <xdr:rowOff>132555</xdr:rowOff>
    </xdr:from>
    <xdr:to>
      <xdr:col>14</xdr:col>
      <xdr:colOff>174625</xdr:colOff>
      <xdr:row>85</xdr:row>
      <xdr:rowOff>103187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CA7796-21C0-45FB-A59A-24A8FA70B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325437</xdr:colOff>
      <xdr:row>55</xdr:row>
      <xdr:rowOff>132556</xdr:rowOff>
    </xdr:from>
    <xdr:to>
      <xdr:col>20</xdr:col>
      <xdr:colOff>603249</xdr:colOff>
      <xdr:row>85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73F9068-186C-45BC-91EB-D41AE0223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58737</xdr:colOff>
      <xdr:row>87</xdr:row>
      <xdr:rowOff>107155</xdr:rowOff>
    </xdr:from>
    <xdr:to>
      <xdr:col>8</xdr:col>
      <xdr:colOff>138112</xdr:colOff>
      <xdr:row>114</xdr:row>
      <xdr:rowOff>142874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94CCC6F-A77F-4CA8-8860-8C0F9896BC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722311</xdr:colOff>
      <xdr:row>87</xdr:row>
      <xdr:rowOff>116680</xdr:rowOff>
    </xdr:from>
    <xdr:to>
      <xdr:col>20</xdr:col>
      <xdr:colOff>560387</xdr:colOff>
      <xdr:row>114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35CACF9-5930-4F42-B82B-5343D981D6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440409</xdr:colOff>
      <xdr:row>87</xdr:row>
      <xdr:rowOff>116438</xdr:rowOff>
    </xdr:from>
    <xdr:to>
      <xdr:col>14</xdr:col>
      <xdr:colOff>524709</xdr:colOff>
      <xdr:row>114</xdr:row>
      <xdr:rowOff>141287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8895D3E-5AD3-4AB2-8907-D4FDA06EE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71438</xdr:colOff>
      <xdr:row>116</xdr:row>
      <xdr:rowOff>115958</xdr:rowOff>
    </xdr:from>
    <xdr:to>
      <xdr:col>8</xdr:col>
      <xdr:colOff>137103</xdr:colOff>
      <xdr:row>141</xdr:row>
      <xdr:rowOff>119062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A9095F1-4D93-470D-851B-DA420DDA60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</xdr:row>
      <xdr:rowOff>61912</xdr:rowOff>
    </xdr:from>
    <xdr:to>
      <xdr:col>7</xdr:col>
      <xdr:colOff>600075</xdr:colOff>
      <xdr:row>15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58D17B-6280-4BC6-2B7E-5AED9AC28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466725</xdr:colOff>
      <xdr:row>1</xdr:row>
      <xdr:rowOff>61912</xdr:rowOff>
    </xdr:from>
    <xdr:to>
      <xdr:col>16</xdr:col>
      <xdr:colOff>161925</xdr:colOff>
      <xdr:row>15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0C501A-CE9C-11A2-D01B-23B79BEF3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590550</xdr:colOff>
      <xdr:row>1</xdr:row>
      <xdr:rowOff>80962</xdr:rowOff>
    </xdr:from>
    <xdr:to>
      <xdr:col>20</xdr:col>
      <xdr:colOff>600075</xdr:colOff>
      <xdr:row>15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05138E-33CD-3BC7-25F7-5CBB798467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14287</xdr:colOff>
      <xdr:row>17</xdr:row>
      <xdr:rowOff>76200</xdr:rowOff>
    </xdr:from>
    <xdr:to>
      <xdr:col>7</xdr:col>
      <xdr:colOff>538162</xdr:colOff>
      <xdr:row>33</xdr:row>
      <xdr:rowOff>14287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30F757-0A06-F38D-0411-AB2E455DA0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</xdr:col>
      <xdr:colOff>514350</xdr:colOff>
      <xdr:row>31</xdr:row>
      <xdr:rowOff>0</xdr:rowOff>
    </xdr:from>
    <xdr:ext cx="232166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7B7EC143-4176-6742-1001-A5387247D726}"/>
            </a:ext>
          </a:extLst>
        </xdr:cNvPr>
        <xdr:cNvSpPr txBox="1"/>
      </xdr:nvSpPr>
      <xdr:spPr>
        <a:xfrm>
          <a:off x="1123950" y="5905500"/>
          <a:ext cx="232166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hu-HU" sz="1100"/>
            <a:t>*for complex shapes, not so constant</a:t>
          </a:r>
        </a:p>
      </xdr:txBody>
    </xdr:sp>
    <xdr:clientData/>
  </xdr:oneCellAnchor>
  <xdr:twoCellAnchor>
    <xdr:from>
      <xdr:col>8</xdr:col>
      <xdr:colOff>952500</xdr:colOff>
      <xdr:row>18</xdr:row>
      <xdr:rowOff>76200</xdr:rowOff>
    </xdr:from>
    <xdr:to>
      <xdr:col>14</xdr:col>
      <xdr:colOff>600075</xdr:colOff>
      <xdr:row>29</xdr:row>
      <xdr:rowOff>85725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504570E-5354-B17C-C2CE-9374F585D805}"/>
            </a:ext>
          </a:extLst>
        </xdr:cNvPr>
        <xdr:cNvSpPr txBox="1"/>
      </xdr:nvSpPr>
      <xdr:spPr>
        <a:xfrm>
          <a:off x="6219825" y="3505200"/>
          <a:ext cx="3695700" cy="2105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hu-HU" sz="1800"/>
            <a:t>Dimensional accuracy test</a:t>
          </a:r>
        </a:p>
        <a:p>
          <a:r>
            <a:rPr lang="hu-HU" sz="1800"/>
            <a:t>Prusament filaments</a:t>
          </a:r>
        </a:p>
        <a:p>
          <a:r>
            <a:rPr lang="hu-HU" sz="1800"/>
            <a:t>PC-CF</a:t>
          </a:r>
          <a:r>
            <a:rPr lang="hu-HU" sz="1800" baseline="0"/>
            <a:t> = carbon fiber PC blend</a:t>
          </a:r>
        </a:p>
        <a:p>
          <a:r>
            <a:rPr lang="hu-HU" sz="1800" baseline="0"/>
            <a:t>Annealing: 140°C / 2h</a:t>
          </a:r>
        </a:p>
        <a:p>
          <a:endParaRPr lang="hu-HU" sz="1800" baseline="0"/>
        </a:p>
        <a:p>
          <a:r>
            <a:rPr lang="hu-HU" sz="1800" baseline="0"/>
            <a:t>MyTechFun, 2022-08-15</a:t>
          </a:r>
        </a:p>
        <a:p>
          <a:endParaRPr lang="hu-HU" sz="18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581024</xdr:colOff>
      <xdr:row>10</xdr:row>
      <xdr:rowOff>42862</xdr:rowOff>
    </xdr:from>
    <xdr:to>
      <xdr:col>8</xdr:col>
      <xdr:colOff>438149</xdr:colOff>
      <xdr:row>24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9A4CD9-ECC1-ECAF-482B-A17A0B4114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CB496-FA6E-4996-A619-7C83EDFC8B7D}">
  <dimension ref="A2:U48"/>
  <sheetViews>
    <sheetView zoomScaleNormal="100" workbookViewId="0">
      <selection activeCell="Q12" sqref="Q12:T15"/>
    </sheetView>
  </sheetViews>
  <sheetFormatPr defaultRowHeight="15" x14ac:dyDescent="0.25"/>
  <cols>
    <col min="1" max="1" width="3.28515625" customWidth="1"/>
    <col min="2" max="2" width="16" customWidth="1"/>
    <col min="3" max="3" width="11.42578125" customWidth="1"/>
    <col min="7" max="7" width="10.5703125" customWidth="1"/>
    <col min="8" max="8" width="10.7109375" bestFit="1" customWidth="1"/>
    <col min="9" max="9" width="12.28515625" customWidth="1"/>
    <col min="10" max="10" width="10.7109375" bestFit="1" customWidth="1"/>
    <col min="11" max="11" width="7.28515625" customWidth="1"/>
    <col min="12" max="12" width="13.140625" customWidth="1"/>
    <col min="13" max="13" width="12.140625" bestFit="1" customWidth="1"/>
    <col min="14" max="14" width="12.42578125" bestFit="1" customWidth="1"/>
    <col min="15" max="15" width="18.5703125" bestFit="1" customWidth="1"/>
    <col min="16" max="16" width="9.5703125" customWidth="1"/>
    <col min="17" max="17" width="12.85546875" customWidth="1"/>
    <col min="18" max="18" width="11.28515625" customWidth="1"/>
    <col min="22" max="22" width="11.140625" customWidth="1"/>
  </cols>
  <sheetData>
    <row r="2" spans="1:21" x14ac:dyDescent="0.25">
      <c r="A2" s="9"/>
      <c r="B2" s="9" t="s">
        <v>54</v>
      </c>
    </row>
    <row r="3" spans="1:21" x14ac:dyDescent="0.25">
      <c r="A3" s="9"/>
      <c r="B3" s="9"/>
    </row>
    <row r="4" spans="1:21" x14ac:dyDescent="0.25">
      <c r="A4" s="9"/>
      <c r="B4" s="10" t="s">
        <v>13</v>
      </c>
      <c r="K4" s="11"/>
    </row>
    <row r="5" spans="1:21" ht="15.75" thickBot="1" x14ac:dyDescent="0.3">
      <c r="A5" s="9"/>
      <c r="B5" t="s">
        <v>14</v>
      </c>
      <c r="Q5" t="s">
        <v>42</v>
      </c>
    </row>
    <row r="6" spans="1:21" ht="15.75" thickBot="1" x14ac:dyDescent="0.3">
      <c r="A6" s="9"/>
      <c r="B6" s="59"/>
      <c r="C6" s="13" t="s">
        <v>15</v>
      </c>
      <c r="D6" s="14" t="s">
        <v>16</v>
      </c>
      <c r="E6" s="14" t="s">
        <v>17</v>
      </c>
      <c r="F6" s="14" t="s">
        <v>18</v>
      </c>
      <c r="G6" s="14" t="s">
        <v>19</v>
      </c>
      <c r="H6" s="14" t="s">
        <v>20</v>
      </c>
      <c r="I6" s="15" t="s">
        <v>21</v>
      </c>
      <c r="L6" t="s">
        <v>22</v>
      </c>
      <c r="Q6" s="12"/>
      <c r="R6" s="28" t="s">
        <v>49</v>
      </c>
    </row>
    <row r="7" spans="1:21" x14ac:dyDescent="0.25">
      <c r="A7" s="9"/>
      <c r="B7" s="60" t="s">
        <v>3</v>
      </c>
      <c r="C7" s="16">
        <v>15.4</v>
      </c>
      <c r="D7" s="16">
        <v>16.02</v>
      </c>
      <c r="E7" s="16">
        <v>16.2</v>
      </c>
      <c r="F7" s="16">
        <v>16.399999999999999</v>
      </c>
      <c r="G7" s="16">
        <v>16.510000000000002</v>
      </c>
      <c r="H7" s="16">
        <v>16.559999999999999</v>
      </c>
      <c r="I7" s="78">
        <v>17.7</v>
      </c>
      <c r="L7" s="60" t="s">
        <v>3</v>
      </c>
      <c r="M7" t="s">
        <v>53</v>
      </c>
      <c r="Q7" s="60" t="s">
        <v>3</v>
      </c>
      <c r="R7" s="73">
        <v>152</v>
      </c>
    </row>
    <row r="8" spans="1:21" x14ac:dyDescent="0.25">
      <c r="A8" s="9"/>
      <c r="B8" s="61" t="s">
        <v>4</v>
      </c>
      <c r="C8" s="17">
        <v>12.89</v>
      </c>
      <c r="D8" s="18">
        <v>12.91</v>
      </c>
      <c r="E8" s="17">
        <v>12.93</v>
      </c>
      <c r="F8" s="17">
        <v>13</v>
      </c>
      <c r="G8" s="17">
        <v>13.04</v>
      </c>
      <c r="H8" s="17">
        <v>13.03</v>
      </c>
      <c r="I8" s="19">
        <v>13.8</v>
      </c>
      <c r="L8" s="61" t="s">
        <v>4</v>
      </c>
      <c r="M8" t="s">
        <v>51</v>
      </c>
      <c r="Q8" s="61" t="s">
        <v>4</v>
      </c>
      <c r="R8" s="74">
        <v>165</v>
      </c>
    </row>
    <row r="9" spans="1:21" ht="15.75" thickBot="1" x14ac:dyDescent="0.3">
      <c r="B9" s="62" t="s">
        <v>50</v>
      </c>
      <c r="C9" s="20">
        <v>11.99</v>
      </c>
      <c r="D9" s="20">
        <v>12.05</v>
      </c>
      <c r="E9" s="20">
        <v>12.06</v>
      </c>
      <c r="F9" s="20">
        <v>12.08</v>
      </c>
      <c r="G9" s="20">
        <v>12.07</v>
      </c>
      <c r="H9" s="20">
        <v>12.09</v>
      </c>
      <c r="I9" s="21">
        <v>12.61</v>
      </c>
      <c r="L9" s="62" t="s">
        <v>50</v>
      </c>
      <c r="M9" t="s">
        <v>52</v>
      </c>
      <c r="Q9" s="62" t="s">
        <v>50</v>
      </c>
      <c r="R9" s="75">
        <v>190</v>
      </c>
    </row>
    <row r="10" spans="1:21" x14ac:dyDescent="0.25">
      <c r="B10" s="22"/>
      <c r="C10" s="23"/>
      <c r="D10" s="23"/>
      <c r="E10" s="23"/>
      <c r="F10" s="23"/>
      <c r="G10" s="23"/>
      <c r="H10" s="23"/>
      <c r="I10" s="23"/>
      <c r="J10" s="24"/>
    </row>
    <row r="11" spans="1:21" ht="15.75" thickBot="1" x14ac:dyDescent="0.3">
      <c r="B11" s="9" t="s">
        <v>23</v>
      </c>
      <c r="L11" t="s">
        <v>24</v>
      </c>
      <c r="Q11" t="s">
        <v>25</v>
      </c>
    </row>
    <row r="12" spans="1:21" ht="15.75" thickBot="1" x14ac:dyDescent="0.3">
      <c r="B12" s="12"/>
      <c r="C12" s="25" t="s">
        <v>16</v>
      </c>
      <c r="D12" s="25" t="s">
        <v>17</v>
      </c>
      <c r="E12" s="25" t="s">
        <v>18</v>
      </c>
      <c r="F12" s="25" t="s">
        <v>19</v>
      </c>
      <c r="G12" s="25" t="s">
        <v>20</v>
      </c>
      <c r="H12" s="26" t="s">
        <v>21</v>
      </c>
      <c r="K12" s="23"/>
      <c r="L12" s="12"/>
      <c r="M12" s="39" t="s">
        <v>26</v>
      </c>
      <c r="N12" s="25" t="s">
        <v>27</v>
      </c>
      <c r="O12" s="28" t="s">
        <v>28</v>
      </c>
      <c r="P12" s="29" t="s">
        <v>29</v>
      </c>
      <c r="Q12" s="12"/>
      <c r="R12" s="39" t="s">
        <v>26</v>
      </c>
      <c r="S12" s="25" t="s">
        <v>27</v>
      </c>
      <c r="T12" s="28" t="s">
        <v>30</v>
      </c>
      <c r="U12" s="29" t="s">
        <v>29</v>
      </c>
    </row>
    <row r="13" spans="1:21" x14ac:dyDescent="0.25">
      <c r="B13" s="60" t="s">
        <v>3</v>
      </c>
      <c r="C13" s="30">
        <f t="shared" ref="C13:H15" si="0">+D7-C7</f>
        <v>0.61999999999999922</v>
      </c>
      <c r="D13" s="31">
        <f t="shared" si="0"/>
        <v>0.17999999999999972</v>
      </c>
      <c r="E13" s="31">
        <f t="shared" si="0"/>
        <v>0.19999999999999929</v>
      </c>
      <c r="F13" s="31">
        <f t="shared" si="0"/>
        <v>0.11000000000000298</v>
      </c>
      <c r="G13" s="31">
        <f t="shared" si="0"/>
        <v>4.9999999999997158E-2</v>
      </c>
      <c r="H13" s="77">
        <f t="shared" si="0"/>
        <v>1.1400000000000006</v>
      </c>
      <c r="L13" s="68" t="s">
        <v>3</v>
      </c>
      <c r="M13" s="30">
        <v>111</v>
      </c>
      <c r="N13" s="53">
        <v>111.2</v>
      </c>
      <c r="O13" s="70">
        <f>AVERAGE(M13:N13)</f>
        <v>111.1</v>
      </c>
      <c r="P13" s="32">
        <f>+O13*9.81/(1000000*0.004*0.004)</f>
        <v>68.118187500000005</v>
      </c>
      <c r="Q13" s="68" t="s">
        <v>3</v>
      </c>
      <c r="R13" s="30">
        <v>42.8</v>
      </c>
      <c r="S13" s="53">
        <v>36.6</v>
      </c>
      <c r="T13" s="70">
        <f>AVERAGE(R13:S13)</f>
        <v>39.700000000000003</v>
      </c>
      <c r="U13" s="32">
        <f>+T13*9.81/(1000000*0.004*0.004)</f>
        <v>24.341062500000003</v>
      </c>
    </row>
    <row r="14" spans="1:21" x14ac:dyDescent="0.25">
      <c r="B14" s="61" t="s">
        <v>4</v>
      </c>
      <c r="C14" s="33">
        <f t="shared" si="0"/>
        <v>1.9999999999999574E-2</v>
      </c>
      <c r="D14" s="34">
        <f t="shared" si="0"/>
        <v>1.9999999999999574E-2</v>
      </c>
      <c r="E14" s="34">
        <f t="shared" si="0"/>
        <v>7.0000000000000284E-2</v>
      </c>
      <c r="F14" s="34">
        <f t="shared" si="0"/>
        <v>3.9999999999999147E-2</v>
      </c>
      <c r="G14" s="34">
        <f t="shared" si="0"/>
        <v>-9.9999999999997868E-3</v>
      </c>
      <c r="H14" s="35">
        <f t="shared" si="0"/>
        <v>0.77000000000000135</v>
      </c>
      <c r="L14" s="69" t="s">
        <v>4</v>
      </c>
      <c r="M14" s="33">
        <v>115</v>
      </c>
      <c r="N14" s="54">
        <v>114.4</v>
      </c>
      <c r="O14" s="71">
        <f t="shared" ref="O14:O15" si="1">AVERAGE(M14:N14)</f>
        <v>114.7</v>
      </c>
      <c r="P14" s="32">
        <f t="shared" ref="P14:P15" si="2">+O14*9.81/(1000000*0.004*0.004)</f>
        <v>70.325437500000007</v>
      </c>
      <c r="Q14" s="69" t="s">
        <v>4</v>
      </c>
      <c r="R14" s="33">
        <v>16.2</v>
      </c>
      <c r="S14" s="54">
        <v>15.2</v>
      </c>
      <c r="T14" s="71">
        <f t="shared" ref="T14:T15" si="3">AVERAGE(R14:S14)</f>
        <v>15.7</v>
      </c>
      <c r="U14" s="32">
        <f t="shared" ref="U14:U15" si="4">+T14*9.81/(1000000*0.004*0.004)</f>
        <v>9.6260624999999997</v>
      </c>
    </row>
    <row r="15" spans="1:21" ht="15.75" thickBot="1" x14ac:dyDescent="0.3">
      <c r="B15" s="62" t="s">
        <v>50</v>
      </c>
      <c r="C15" s="36">
        <f t="shared" si="0"/>
        <v>6.0000000000000497E-2</v>
      </c>
      <c r="D15" s="37">
        <f t="shared" si="0"/>
        <v>9.9999999999997868E-3</v>
      </c>
      <c r="E15" s="37">
        <f t="shared" si="0"/>
        <v>1.9999999999999574E-2</v>
      </c>
      <c r="F15" s="37">
        <f t="shared" si="0"/>
        <v>-9.9999999999997868E-3</v>
      </c>
      <c r="G15" s="37">
        <f t="shared" si="0"/>
        <v>1.9999999999999574E-2</v>
      </c>
      <c r="H15" s="38">
        <f t="shared" si="0"/>
        <v>0.51999999999999957</v>
      </c>
      <c r="L15" s="58" t="s">
        <v>50</v>
      </c>
      <c r="M15" s="36">
        <v>117.4</v>
      </c>
      <c r="N15" s="56">
        <v>118.8</v>
      </c>
      <c r="O15" s="72">
        <f t="shared" si="1"/>
        <v>118.1</v>
      </c>
      <c r="P15" s="32">
        <f t="shared" si="2"/>
        <v>72.410062499999995</v>
      </c>
      <c r="Q15" s="58" t="s">
        <v>50</v>
      </c>
      <c r="R15" s="36">
        <v>18.8</v>
      </c>
      <c r="S15" s="56">
        <v>24.4</v>
      </c>
      <c r="T15" s="72">
        <f t="shared" si="3"/>
        <v>21.6</v>
      </c>
      <c r="U15" s="32">
        <f t="shared" si="4"/>
        <v>13.243500000000001</v>
      </c>
    </row>
    <row r="16" spans="1:21" x14ac:dyDescent="0.25">
      <c r="L16" t="s">
        <v>31</v>
      </c>
      <c r="Q16" t="s">
        <v>32</v>
      </c>
    </row>
    <row r="17" spans="2:20" x14ac:dyDescent="0.25">
      <c r="B17" s="9"/>
    </row>
    <row r="18" spans="2:20" ht="15.75" thickBot="1" x14ac:dyDescent="0.3">
      <c r="B18" t="s">
        <v>40</v>
      </c>
      <c r="F18" t="s">
        <v>41</v>
      </c>
      <c r="L18" t="s">
        <v>33</v>
      </c>
      <c r="Q18" t="s">
        <v>34</v>
      </c>
    </row>
    <row r="19" spans="2:20" ht="15.75" thickBot="1" x14ac:dyDescent="0.3">
      <c r="B19" s="12"/>
      <c r="C19" s="39" t="s">
        <v>43</v>
      </c>
      <c r="D19" s="48" t="s">
        <v>44</v>
      </c>
      <c r="E19" s="49" t="s">
        <v>45</v>
      </c>
      <c r="F19" s="12"/>
      <c r="G19" s="40" t="s">
        <v>46</v>
      </c>
      <c r="H19" s="27" t="s">
        <v>47</v>
      </c>
      <c r="I19" s="50" t="s">
        <v>48</v>
      </c>
      <c r="L19" s="12"/>
      <c r="M19" s="40" t="s">
        <v>35</v>
      </c>
      <c r="N19" s="27" t="s">
        <v>36</v>
      </c>
      <c r="O19" s="41" t="s">
        <v>37</v>
      </c>
      <c r="Q19" s="12"/>
      <c r="R19" s="28" t="s">
        <v>38</v>
      </c>
      <c r="S19" s="29" t="s">
        <v>29</v>
      </c>
    </row>
    <row r="20" spans="2:20" x14ac:dyDescent="0.25">
      <c r="B20" s="60" t="s">
        <v>3</v>
      </c>
      <c r="C20" s="30">
        <v>49</v>
      </c>
      <c r="D20" s="51">
        <f>0.5*9.81*C20/1000</f>
        <v>0.240345</v>
      </c>
      <c r="E20" s="52">
        <f>+D20/(1000*0.008*0.004)</f>
        <v>7.51078125</v>
      </c>
      <c r="F20" s="60" t="s">
        <v>3</v>
      </c>
      <c r="G20" s="42">
        <v>1.4</v>
      </c>
      <c r="H20" s="31">
        <v>2.2999999999999998</v>
      </c>
      <c r="I20" s="53">
        <v>2</v>
      </c>
      <c r="L20" s="60" t="s">
        <v>3</v>
      </c>
      <c r="M20" s="42">
        <v>5.9</v>
      </c>
      <c r="N20" s="31">
        <v>21.4</v>
      </c>
      <c r="O20" s="43">
        <v>12.5</v>
      </c>
      <c r="Q20" s="60" t="s">
        <v>3</v>
      </c>
      <c r="R20" s="44">
        <v>169.2</v>
      </c>
      <c r="S20" s="32">
        <f>+R20*9.81/(1000000*2*0.005*0.005*PI()/4)</f>
        <v>42.267784096154983</v>
      </c>
    </row>
    <row r="21" spans="2:20" ht="15.75" thickBot="1" x14ac:dyDescent="0.3">
      <c r="B21" s="62" t="s">
        <v>4</v>
      </c>
      <c r="C21" s="36">
        <v>63</v>
      </c>
      <c r="D21" s="55">
        <f>0.5*9.81*C21/1000</f>
        <v>0.30901500000000004</v>
      </c>
      <c r="E21" s="52">
        <f>+D21/(1000*0.008*0.004)</f>
        <v>9.6567187500000014</v>
      </c>
      <c r="F21" s="62" t="s">
        <v>50</v>
      </c>
      <c r="G21" s="45">
        <v>1.3</v>
      </c>
      <c r="H21" s="37">
        <v>1.3</v>
      </c>
      <c r="I21" s="56">
        <v>0.5</v>
      </c>
      <c r="L21" s="62" t="s">
        <v>4</v>
      </c>
      <c r="M21" s="45">
        <v>14</v>
      </c>
      <c r="N21" s="37">
        <v>21.9</v>
      </c>
      <c r="O21" s="46">
        <v>4.8</v>
      </c>
      <c r="Q21" s="62" t="s">
        <v>4</v>
      </c>
      <c r="R21" s="47">
        <v>166</v>
      </c>
      <c r="S21" s="32">
        <f>+R21*9.81/(1000000*2*0.005*0.005*PI()/4)</f>
        <v>41.468393380388463</v>
      </c>
    </row>
    <row r="22" spans="2:20" x14ac:dyDescent="0.25">
      <c r="D22" s="76">
        <f>D21/D20-1</f>
        <v>0.28571428571428581</v>
      </c>
      <c r="Q22" s="9" t="s">
        <v>39</v>
      </c>
    </row>
    <row r="23" spans="2:20" x14ac:dyDescent="0.25">
      <c r="B23" s="57"/>
    </row>
    <row r="26" spans="2:20" x14ac:dyDescent="0.25">
      <c r="Q26" s="63"/>
      <c r="R26" s="63"/>
      <c r="S26" s="63"/>
      <c r="T26" s="63"/>
    </row>
    <row r="27" spans="2:20" x14ac:dyDescent="0.25">
      <c r="Q27" s="63"/>
      <c r="R27" s="66"/>
      <c r="S27" s="63"/>
      <c r="T27" s="63"/>
    </row>
    <row r="28" spans="2:20" x14ac:dyDescent="0.25">
      <c r="Q28" s="64"/>
      <c r="R28" s="66"/>
      <c r="S28" s="63"/>
      <c r="T28" s="63"/>
    </row>
    <row r="29" spans="2:20" x14ac:dyDescent="0.25">
      <c r="Q29" s="65"/>
      <c r="R29" s="67"/>
      <c r="S29" s="63"/>
      <c r="T29" s="63"/>
    </row>
    <row r="30" spans="2:20" x14ac:dyDescent="0.25">
      <c r="Q30" s="65"/>
      <c r="R30" s="67"/>
      <c r="S30" s="63"/>
      <c r="T30" s="63"/>
    </row>
    <row r="31" spans="2:20" x14ac:dyDescent="0.25">
      <c r="Q31" s="63"/>
      <c r="R31" s="63"/>
      <c r="S31" s="63"/>
      <c r="T31" s="63"/>
    </row>
    <row r="32" spans="2:20" x14ac:dyDescent="0.25">
      <c r="B32" s="57"/>
      <c r="Q32" s="63"/>
      <c r="R32" s="63"/>
      <c r="S32" s="63"/>
      <c r="T32" s="63"/>
    </row>
    <row r="48" spans="2:2" x14ac:dyDescent="0.25">
      <c r="B48" s="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A5103-79E7-4759-B16F-D7565F127F4A}">
  <dimension ref="C38:L56"/>
  <sheetViews>
    <sheetView workbookViewId="0">
      <selection activeCell="X6" sqref="X6"/>
    </sheetView>
  </sheetViews>
  <sheetFormatPr defaultRowHeight="15" x14ac:dyDescent="0.25"/>
  <cols>
    <col min="2" max="2" width="15" bestFit="1" customWidth="1"/>
    <col min="9" max="9" width="15" bestFit="1" customWidth="1"/>
  </cols>
  <sheetData>
    <row r="38" spans="3:12" x14ac:dyDescent="0.25">
      <c r="D38" t="s">
        <v>6</v>
      </c>
      <c r="E38" t="s">
        <v>8</v>
      </c>
      <c r="F38" t="s">
        <v>7</v>
      </c>
    </row>
    <row r="39" spans="3:12" x14ac:dyDescent="0.25">
      <c r="C39" t="s">
        <v>0</v>
      </c>
      <c r="D39">
        <v>39.96</v>
      </c>
      <c r="E39">
        <v>40</v>
      </c>
    </row>
    <row r="40" spans="3:12" x14ac:dyDescent="0.25">
      <c r="C40" t="s">
        <v>1</v>
      </c>
      <c r="D40">
        <v>39.880000000000003</v>
      </c>
      <c r="E40">
        <v>39.950000000000003</v>
      </c>
    </row>
    <row r="41" spans="3:12" x14ac:dyDescent="0.25">
      <c r="C41" t="s">
        <v>2</v>
      </c>
      <c r="D41">
        <v>39.840000000000003</v>
      </c>
      <c r="E41">
        <v>39.85</v>
      </c>
    </row>
    <row r="42" spans="3:12" x14ac:dyDescent="0.25">
      <c r="C42" t="s">
        <v>3</v>
      </c>
      <c r="D42">
        <v>39.729999999999997</v>
      </c>
      <c r="E42">
        <v>39.79</v>
      </c>
    </row>
    <row r="43" spans="3:12" x14ac:dyDescent="0.25">
      <c r="C43" t="s">
        <v>4</v>
      </c>
      <c r="D43">
        <v>39.950000000000003</v>
      </c>
      <c r="E43">
        <v>39.97</v>
      </c>
      <c r="F43">
        <v>38.07</v>
      </c>
    </row>
    <row r="44" spans="3:12" x14ac:dyDescent="0.25">
      <c r="C44" t="s">
        <v>5</v>
      </c>
      <c r="D44">
        <v>39.82</v>
      </c>
      <c r="E44">
        <v>39.840000000000003</v>
      </c>
      <c r="F44">
        <v>38.24</v>
      </c>
      <c r="I44" t="s">
        <v>11</v>
      </c>
    </row>
    <row r="45" spans="3:12" ht="15.75" thickBot="1" x14ac:dyDescent="0.3"/>
    <row r="46" spans="3:12" x14ac:dyDescent="0.25">
      <c r="I46" s="3"/>
      <c r="J46" s="4" t="s">
        <v>6</v>
      </c>
      <c r="K46" s="4" t="s">
        <v>8</v>
      </c>
      <c r="L46" s="5" t="s">
        <v>7</v>
      </c>
    </row>
    <row r="47" spans="3:12" ht="15.75" thickBot="1" x14ac:dyDescent="0.3">
      <c r="C47" t="s">
        <v>9</v>
      </c>
      <c r="I47" s="6" t="s">
        <v>10</v>
      </c>
      <c r="J47" s="7">
        <f>1-D44/D43</f>
        <v>3.2540675844806577E-3</v>
      </c>
      <c r="K47" s="7">
        <f>1-E44/E43</f>
        <v>3.2524393294970366E-3</v>
      </c>
      <c r="L47" s="8">
        <f>1-F44/F43</f>
        <v>-4.4654583661676295E-3</v>
      </c>
    </row>
    <row r="48" spans="3:12" x14ac:dyDescent="0.25">
      <c r="J48" s="1"/>
      <c r="K48" s="1"/>
    </row>
    <row r="49" spans="3:11" x14ac:dyDescent="0.25">
      <c r="D49" t="s">
        <v>6</v>
      </c>
      <c r="E49" t="s">
        <v>8</v>
      </c>
      <c r="F49" t="s">
        <v>7</v>
      </c>
      <c r="I49" t="s">
        <v>12</v>
      </c>
      <c r="J49" s="1"/>
      <c r="K49" s="1"/>
    </row>
    <row r="50" spans="3:11" x14ac:dyDescent="0.25">
      <c r="C50" t="s">
        <v>0</v>
      </c>
      <c r="D50" s="1">
        <f>+D39/40</f>
        <v>0.999</v>
      </c>
      <c r="E50" s="1">
        <f>+E39/40</f>
        <v>1</v>
      </c>
    </row>
    <row r="51" spans="3:11" x14ac:dyDescent="0.25">
      <c r="C51" t="s">
        <v>1</v>
      </c>
      <c r="D51" s="1">
        <f t="shared" ref="D51:E55" si="0">+D40/40</f>
        <v>0.99700000000000011</v>
      </c>
      <c r="E51" s="1">
        <f t="shared" si="0"/>
        <v>0.99875000000000003</v>
      </c>
    </row>
    <row r="52" spans="3:11" x14ac:dyDescent="0.25">
      <c r="C52" t="s">
        <v>2</v>
      </c>
      <c r="D52" s="1">
        <f t="shared" si="0"/>
        <v>0.99600000000000011</v>
      </c>
      <c r="E52" s="1">
        <f t="shared" si="0"/>
        <v>0.99625000000000008</v>
      </c>
    </row>
    <row r="53" spans="3:11" x14ac:dyDescent="0.25">
      <c r="C53" t="s">
        <v>3</v>
      </c>
      <c r="D53" s="1">
        <f t="shared" si="0"/>
        <v>0.99324999999999997</v>
      </c>
      <c r="E53" s="1">
        <f t="shared" si="0"/>
        <v>0.99475000000000002</v>
      </c>
      <c r="J53" t="s">
        <v>7</v>
      </c>
    </row>
    <row r="54" spans="3:11" x14ac:dyDescent="0.25">
      <c r="C54" t="s">
        <v>4</v>
      </c>
      <c r="D54" s="1">
        <f t="shared" si="0"/>
        <v>0.99875000000000003</v>
      </c>
      <c r="E54" s="1">
        <f t="shared" si="0"/>
        <v>0.99924999999999997</v>
      </c>
      <c r="F54" s="1">
        <f>+F43/38</f>
        <v>1.0018421052631579</v>
      </c>
      <c r="I54" t="s">
        <v>4</v>
      </c>
      <c r="J54" s="1">
        <v>1.0018421052631579</v>
      </c>
    </row>
    <row r="55" spans="3:11" x14ac:dyDescent="0.25">
      <c r="C55" t="s">
        <v>5</v>
      </c>
      <c r="D55" s="1">
        <f t="shared" si="0"/>
        <v>0.99550000000000005</v>
      </c>
      <c r="E55" s="1">
        <f t="shared" si="0"/>
        <v>0.99600000000000011</v>
      </c>
      <c r="F55" s="1">
        <f>+F44/38</f>
        <v>1.0063157894736843</v>
      </c>
      <c r="I55" t="s">
        <v>5</v>
      </c>
      <c r="J55" s="1">
        <v>1.0063157894736843</v>
      </c>
    </row>
    <row r="56" spans="3:11" x14ac:dyDescent="0.25">
      <c r="J56" s="2">
        <f>1-J54/J55</f>
        <v>4.4456066945607331E-3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7C269-A08B-493F-B882-6B5DE9778F6F}">
  <dimension ref="B2:E9"/>
  <sheetViews>
    <sheetView tabSelected="1" zoomScale="120" zoomScaleNormal="120" workbookViewId="0">
      <selection activeCell="M4" sqref="M4"/>
    </sheetView>
  </sheetViews>
  <sheetFormatPr defaultRowHeight="15" x14ac:dyDescent="0.25"/>
  <cols>
    <col min="2" max="2" width="49.140625" bestFit="1" customWidth="1"/>
  </cols>
  <sheetData>
    <row r="2" spans="2:5" x14ac:dyDescent="0.25">
      <c r="B2" t="s">
        <v>55</v>
      </c>
    </row>
    <row r="3" spans="2:5" ht="15.75" thickBot="1" x14ac:dyDescent="0.3"/>
    <row r="4" spans="2:5" x14ac:dyDescent="0.25">
      <c r="B4" s="59"/>
      <c r="C4" s="39" t="s">
        <v>26</v>
      </c>
      <c r="D4" s="82" t="s">
        <v>27</v>
      </c>
      <c r="E4" s="85" t="s">
        <v>30</v>
      </c>
    </row>
    <row r="5" spans="2:5" x14ac:dyDescent="0.25">
      <c r="B5" s="69" t="s">
        <v>57</v>
      </c>
      <c r="C5" s="33">
        <v>16.2</v>
      </c>
      <c r="D5" s="83">
        <v>15.2</v>
      </c>
      <c r="E5" s="86">
        <f t="shared" ref="E5:E8" si="0">AVERAGE(C5:D5)</f>
        <v>15.7</v>
      </c>
    </row>
    <row r="6" spans="2:5" x14ac:dyDescent="0.25">
      <c r="B6" s="69" t="s">
        <v>56</v>
      </c>
      <c r="C6" s="33">
        <v>18.8</v>
      </c>
      <c r="D6" s="83">
        <v>24.4</v>
      </c>
      <c r="E6" s="86">
        <f t="shared" si="0"/>
        <v>21.6</v>
      </c>
    </row>
    <row r="7" spans="2:5" x14ac:dyDescent="0.25">
      <c r="B7" s="79" t="s">
        <v>58</v>
      </c>
      <c r="C7" s="33">
        <v>59.8</v>
      </c>
      <c r="D7" s="83">
        <v>55.8</v>
      </c>
      <c r="E7" s="86">
        <f t="shared" si="0"/>
        <v>57.8</v>
      </c>
    </row>
    <row r="8" spans="2:5" ht="15.75" thickBot="1" x14ac:dyDescent="0.3">
      <c r="B8" s="80" t="s">
        <v>59</v>
      </c>
      <c r="C8" s="81">
        <v>52</v>
      </c>
      <c r="D8" s="84">
        <v>50.4</v>
      </c>
      <c r="E8" s="47">
        <f t="shared" si="0"/>
        <v>51.2</v>
      </c>
    </row>
    <row r="9" spans="2:5" x14ac:dyDescent="0.25">
      <c r="B9" t="s">
        <v>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mech-test</vt:lpstr>
      <vt:lpstr>dimensions</vt:lpstr>
      <vt:lpstr>layer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2022-08-15T05:07:59Z</dcterms:created>
  <dcterms:modified xsi:type="dcterms:W3CDTF">2022-08-23T16:05:28Z</dcterms:modified>
</cp:coreProperties>
</file>