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prusament-4x\"/>
    </mc:Choice>
  </mc:AlternateContent>
  <xr:revisionPtr revIDLastSave="0" documentId="13_ncr:1_{9F29E21B-2744-4462-88A4-0008CCDDFE7F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16" i="1"/>
  <c r="H17" i="1"/>
  <c r="H15" i="1"/>
  <c r="H14" i="1"/>
  <c r="G17" i="1"/>
  <c r="G16" i="1"/>
  <c r="G15" i="1"/>
  <c r="G14" i="1"/>
  <c r="S25" i="1"/>
  <c r="S24" i="1"/>
  <c r="S23" i="1"/>
  <c r="S22" i="1"/>
  <c r="F17" i="1"/>
  <c r="F16" i="1"/>
  <c r="F15" i="1"/>
  <c r="F14" i="1"/>
  <c r="E17" i="1"/>
  <c r="E16" i="1"/>
  <c r="E15" i="1"/>
  <c r="E14" i="1"/>
  <c r="D17" i="1"/>
  <c r="D16" i="1"/>
  <c r="D15" i="1"/>
  <c r="D14" i="1"/>
  <c r="C17" i="1"/>
  <c r="C16" i="1"/>
  <c r="C15" i="1"/>
  <c r="C14" i="1"/>
  <c r="D32" i="1"/>
  <c r="E32" i="1" s="1"/>
  <c r="T15" i="1"/>
  <c r="U15" i="1" s="1"/>
  <c r="O15" i="1"/>
  <c r="P15" i="1" s="1"/>
  <c r="D34" i="1"/>
  <c r="E34" i="1" s="1"/>
  <c r="D33" i="1"/>
  <c r="E33" i="1" s="1"/>
  <c r="D31" i="1"/>
  <c r="E31" i="1" s="1"/>
  <c r="T17" i="1"/>
  <c r="U17" i="1" s="1"/>
  <c r="T16" i="1"/>
  <c r="U16" i="1" s="1"/>
  <c r="T14" i="1"/>
  <c r="U14" i="1" s="1"/>
  <c r="O17" i="1"/>
  <c r="P17" i="1" s="1"/>
  <c r="O16" i="1"/>
  <c r="P16" i="1" s="1"/>
  <c r="O14" i="1"/>
  <c r="P14" i="1" s="1"/>
</calcChain>
</file>

<file path=xl/sharedStrings.xml><?xml version="1.0" encoding="utf-8"?>
<sst xmlns="http://schemas.openxmlformats.org/spreadsheetml/2006/main" count="111" uniqueCount="51">
  <si>
    <t>Day 0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</si>
  <si>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</si>
  <si>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</si>
  <si>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</si>
  <si>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</si>
  <si>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</si>
  <si>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</si>
  <si>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</si>
  <si>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</si>
  <si>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</si>
  <si>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</si>
  <si>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</si>
  <si>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</si>
  <si>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Load at 2mm</t>
  </si>
  <si>
    <t>Max load</t>
  </si>
  <si>
    <t>Deform at max load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</si>
  <si>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</si>
  <si>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</si>
  <si>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</si>
  <si>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</si>
  <si>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</si>
  <si>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</si>
  <si>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</si>
  <si>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</si>
  <si>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</si>
  <si>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</si>
  <si>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</si>
  <si>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</si>
  <si>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Shore D</t>
  </si>
  <si>
    <t>Min area 4x4mm</t>
  </si>
  <si>
    <t>Min area 4x4mm, vertical test specimen</t>
  </si>
  <si>
    <t>No Load</t>
  </si>
  <si>
    <t>Creep test C-bending, reference surface [mm] (default 12mm), constant load 1,25 kg</t>
  </si>
  <si>
    <t>PLA</t>
  </si>
  <si>
    <t>PETG</t>
  </si>
  <si>
    <t>ASA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</si>
  <si>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</si>
  <si>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</si>
  <si>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</si>
  <si>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</si>
  <si>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</si>
  <si>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</si>
  <si>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215/60°C, 100% cooling</t>
  </si>
  <si>
    <t>275/115°C, 12% cooling</t>
  </si>
  <si>
    <t>D5+1h50°C</t>
  </si>
  <si>
    <t>PLA failed on 50°C</t>
  </si>
  <si>
    <t>Prusament test (PLA, PETG, ASA, PC blend), MyTechFun, 2022-06-01</t>
  </si>
  <si>
    <t>PC blend</t>
  </si>
  <si>
    <t>250/90°C, 15% cooling</t>
  </si>
  <si>
    <t>260/110°C, 12% cooling</t>
  </si>
  <si>
    <t>Hardness, Shore D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</si>
</sst>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rgb="FFC1C35B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0" xfId="0" applyFont="1" applyFill="1" applyBorder="1"/>
    <xf numFmtId="0" fontId="0" fillId="0" borderId="2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16" xfId="0" applyFont="1" applyBorder="1"/>
    <xf numFmtId="0" fontId="10" fillId="0" borderId="16" xfId="0" applyFont="1" applyBorder="1"/>
    <xf numFmtId="0" fontId="11" fillId="0" borderId="11" xfId="0" applyFont="1" applyBorder="1"/>
    <xf numFmtId="0" fontId="8" fillId="0" borderId="12" xfId="0" applyFont="1" applyBorder="1"/>
    <xf numFmtId="2" fontId="7" fillId="0" borderId="10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2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change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PLA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0.57000000000000028</c:v>
                </c:pt>
                <c:pt idx="1">
                  <c:v>0.29999999999999893</c:v>
                </c:pt>
                <c:pt idx="2">
                  <c:v>0.11000000000000121</c:v>
                </c:pt>
                <c:pt idx="3">
                  <c:v>0.17999999999999972</c:v>
                </c:pt>
                <c:pt idx="4">
                  <c:v>0.25</c:v>
                </c:pt>
                <c:pt idx="5">
                  <c:v>13.84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DEB-B1A7-364477666C7F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0.27999999999999936</c:v>
                </c:pt>
                <c:pt idx="1">
                  <c:v>0.30000000000000071</c:v>
                </c:pt>
                <c:pt idx="2">
                  <c:v>9.9999999999997868E-2</c:v>
                </c:pt>
                <c:pt idx="3">
                  <c:v>0.11000000000000298</c:v>
                </c:pt>
                <c:pt idx="4">
                  <c:v>-2.0000000000003126E-2</c:v>
                </c:pt>
                <c:pt idx="5">
                  <c:v>0.46000000000000085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1-4DEB-B1A7-364477666C7F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PC blend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0.37999999999999901</c:v>
                </c:pt>
                <c:pt idx="1">
                  <c:v>2.0000000000003126E-2</c:v>
                </c:pt>
                <c:pt idx="2">
                  <c:v>5.9999999999998721E-2</c:v>
                </c:pt>
                <c:pt idx="3">
                  <c:v>-1.0000000000001563E-2</c:v>
                </c:pt>
                <c:pt idx="4">
                  <c:v>3.0000000000001137E-2</c:v>
                </c:pt>
                <c:pt idx="5">
                  <c:v>1.1700000000000017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DEB-B1A7-364477666C7F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PETG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0.21999999999999886</c:v>
                </c:pt>
                <c:pt idx="1">
                  <c:v>0.32999999999999829</c:v>
                </c:pt>
                <c:pt idx="2">
                  <c:v>0.18000000000000327</c:v>
                </c:pt>
                <c:pt idx="3">
                  <c:v>0.22999999999999687</c:v>
                </c:pt>
                <c:pt idx="4">
                  <c:v>5.0000000000000711E-2</c:v>
                </c:pt>
                <c:pt idx="5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4A5-B381-8BE8B9E6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Sheet1!$Q$31:$Q$34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Sheet1!$R$31:$R$34</c:f>
              <c:numCache>
                <c:formatCode>0.0</c:formatCode>
                <c:ptCount val="4"/>
                <c:pt idx="0" formatCode="General">
                  <c:v>79.3</c:v>
                </c:pt>
                <c:pt idx="1">
                  <c:v>72.5</c:v>
                </c:pt>
                <c:pt idx="2">
                  <c:v>73.3</c:v>
                </c:pt>
                <c:pt idx="3">
                  <c:v>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153-8397-3844DE5D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27824"/>
        <c:axId val="901429904"/>
      </c:barChart>
      <c:catAx>
        <c:axId val="901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9904"/>
        <c:crosses val="autoZero"/>
        <c:auto val="1"/>
        <c:lblAlgn val="ctr"/>
        <c:lblOffset val="100"/>
        <c:noMultiLvlLbl val="0"/>
      </c:catAx>
      <c:valAx>
        <c:axId val="90142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Rotation angle after aplying same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Sheet1!$C$21:$H$21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5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DCA-885B-1E6468995450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Sheet1!$C$21:$H$21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F-4DCA-885B-1E6468995450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PC blend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Sheet1!$C$21:$H$21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DCA-885B-1E6468995450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PETG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Sheet1!$C$21:$H$21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12.5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B-4C4E-860F-C3F36BEE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13424"/>
        <c:axId val="907213840"/>
      </c:lineChart>
      <c:catAx>
        <c:axId val="907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840"/>
        <c:crosses val="autoZero"/>
        <c:auto val="1"/>
        <c:lblAlgn val="ctr"/>
        <c:lblOffset val="100"/>
        <c:noMultiLvlLbl val="0"/>
      </c:catAx>
      <c:valAx>
        <c:axId val="9072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7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Sheet1!$O$13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Sheet1!$L$14:$L$17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94.3</c:v>
                </c:pt>
                <c:pt idx="1">
                  <c:v>77.8</c:v>
                </c:pt>
                <c:pt idx="2">
                  <c:v>65.3</c:v>
                </c:pt>
                <c:pt idx="3">
                  <c:v>111.1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Sheet1!$Q$14:$Q$17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Sheet1!$T$14:$T$17</c:f>
              <c:numCache>
                <c:formatCode>General</c:formatCode>
                <c:ptCount val="4"/>
                <c:pt idx="0">
                  <c:v>52.9</c:v>
                </c:pt>
                <c:pt idx="1">
                  <c:v>31.900000000000002</c:v>
                </c:pt>
                <c:pt idx="2">
                  <c:v>26.1</c:v>
                </c:pt>
                <c:pt idx="3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Sheet1!$R$21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Sheet1!$Q$22:$Q$25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Sheet1!$R$22:$R$25</c:f>
              <c:numCache>
                <c:formatCode>General</c:formatCode>
                <c:ptCount val="4"/>
                <c:pt idx="0">
                  <c:v>145</c:v>
                </c:pt>
                <c:pt idx="1">
                  <c:v>120.2</c:v>
                </c:pt>
                <c:pt idx="2">
                  <c:v>126.8</c:v>
                </c:pt>
                <c:pt idx="3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Load at 2mm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Sheet1!$L$22:$L$25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Sheet1!$M$22:$M$25</c:f>
              <c:numCache>
                <c:formatCode>General</c:formatCode>
                <c:ptCount val="4"/>
                <c:pt idx="0">
                  <c:v>10.7</c:v>
                </c:pt>
                <c:pt idx="1">
                  <c:v>5.6</c:v>
                </c:pt>
                <c:pt idx="2">
                  <c:v>6</c:v>
                </c:pt>
                <c:pt idx="3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Sheet1!$N$21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Sheet1!$L$22:$L$25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Sheet1!$N$22:$N$25</c:f>
              <c:numCache>
                <c:formatCode>General</c:formatCode>
                <c:ptCount val="4"/>
                <c:pt idx="0">
                  <c:v>25.2</c:v>
                </c:pt>
                <c:pt idx="1">
                  <c:v>17.5</c:v>
                </c:pt>
                <c:pt idx="2">
                  <c:v>18.7</c:v>
                </c:pt>
                <c:pt idx="3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Sheet1!$O$21</c:f>
              <c:strCache>
                <c:ptCount val="1"/>
                <c:pt idx="0">
                  <c:v>Deform at max 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Sheet1!$L$22:$L$25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Sheet1!$O$22:$O$25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8.9</c:v>
                </c:pt>
                <c:pt idx="2">
                  <c:v>12.1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E br [J]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Sheet1!$B$31:$B$34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Sheet1!$D$31:$D$34</c:f>
              <c:numCache>
                <c:formatCode>0.000</c:formatCode>
                <c:ptCount val="4"/>
                <c:pt idx="0">
                  <c:v>8.8290000000000007E-2</c:v>
                </c:pt>
                <c:pt idx="1">
                  <c:v>0.11281500000000001</c:v>
                </c:pt>
                <c:pt idx="2">
                  <c:v>0.29430000000000001</c:v>
                </c:pt>
                <c:pt idx="3">
                  <c:v>0.240345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Sheet1!$G$30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Sheet1!$F$31:$F$34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Sheet1!$G$31:$G$34</c:f>
              <c:numCache>
                <c:formatCode>General</c:formatCode>
                <c:ptCount val="4"/>
                <c:pt idx="0">
                  <c:v>1.6</c:v>
                </c:pt>
                <c:pt idx="1">
                  <c:v>1</c:v>
                </c:pt>
                <c:pt idx="2">
                  <c:v>0.7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Sheet1!$F$31:$F$34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Sheet1!$H$31:$H$34</c:f>
              <c:numCache>
                <c:formatCode>General</c:formatCode>
                <c:ptCount val="4"/>
                <c:pt idx="0">
                  <c:v>1.9</c:v>
                </c:pt>
                <c:pt idx="1">
                  <c:v>1.3</c:v>
                </c:pt>
                <c:pt idx="2">
                  <c:v>0.9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Sheet1!$L$31:$L$34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</c:strCache>
            </c:strRef>
          </c:cat>
          <c:val>
            <c:numRef>
              <c:f>Sheet1!$M$31:$M$34</c:f>
              <c:numCache>
                <c:formatCode>General</c:formatCode>
                <c:ptCount val="4"/>
                <c:pt idx="0">
                  <c:v>55</c:v>
                </c:pt>
                <c:pt idx="1">
                  <c:v>75</c:v>
                </c:pt>
                <c:pt idx="2">
                  <c:v>89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40</xdr:row>
      <xdr:rowOff>95250</xdr:rowOff>
    </xdr:from>
    <xdr:to>
      <xdr:col>11</xdr:col>
      <xdr:colOff>134937</xdr:colOff>
      <xdr:row>69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33DE-C69B-4B51-AF20-068D663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230187</xdr:colOff>
      <xdr:row>40</xdr:row>
      <xdr:rowOff>95250</xdr:rowOff>
    </xdr:from>
    <xdr:to>
      <xdr:col>20</xdr:col>
      <xdr:colOff>420686</xdr:colOff>
      <xdr:row>69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280D-6723-4C17-A875-B4D57B56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39688</xdr:colOff>
      <xdr:row>70</xdr:row>
      <xdr:rowOff>140493</xdr:rowOff>
    </xdr:from>
    <xdr:to>
      <xdr:col>8</xdr:col>
      <xdr:colOff>79375</xdr:colOff>
      <xdr:row>100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70</xdr:row>
      <xdr:rowOff>132555</xdr:rowOff>
    </xdr:from>
    <xdr:to>
      <xdr:col>14</xdr:col>
      <xdr:colOff>174625</xdr:colOff>
      <xdr:row>100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325437</xdr:colOff>
      <xdr:row>70</xdr:row>
      <xdr:rowOff>132556</xdr:rowOff>
    </xdr:from>
    <xdr:to>
      <xdr:col>20</xdr:col>
      <xdr:colOff>603249</xdr:colOff>
      <xdr:row>100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58737</xdr:colOff>
      <xdr:row>102</xdr:row>
      <xdr:rowOff>107155</xdr:rowOff>
    </xdr:from>
    <xdr:to>
      <xdr:col>8</xdr:col>
      <xdr:colOff>138112</xdr:colOff>
      <xdr:row>129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722311</xdr:colOff>
      <xdr:row>102</xdr:row>
      <xdr:rowOff>116680</xdr:rowOff>
    </xdr:from>
    <xdr:to>
      <xdr:col>20</xdr:col>
      <xdr:colOff>560387</xdr:colOff>
      <xdr:row>129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440409</xdr:colOff>
      <xdr:row>102</xdr:row>
      <xdr:rowOff>116438</xdr:rowOff>
    </xdr:from>
    <xdr:to>
      <xdr:col>14</xdr:col>
      <xdr:colOff>524709</xdr:colOff>
      <xdr:row>129</xdr:row>
      <xdr:rowOff>141287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71438</xdr:colOff>
      <xdr:row>131</xdr:row>
      <xdr:rowOff>115958</xdr:rowOff>
    </xdr:from>
    <xdr:to>
      <xdr:col>8</xdr:col>
      <xdr:colOff>137103</xdr:colOff>
      <xdr:row>156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643660</xdr:colOff>
      <xdr:row>131</xdr:row>
      <xdr:rowOff>99361</xdr:rowOff>
    </xdr:from>
    <xdr:to>
      <xdr:col>14</xdr:col>
      <xdr:colOff>318223</xdr:colOff>
      <xdr:row>156</xdr:row>
      <xdr:rowOff>126999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8C348D-98CC-4B02-8482-3E9D68D0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600075</xdr:colOff>
      <xdr:row>4</xdr:row>
      <xdr:rowOff>28575</xdr:rowOff>
    </xdr:from>
    <xdr:to>
      <xdr:col>11</xdr:col>
      <xdr:colOff>76200</xdr:colOff>
      <xdr:row>6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D7406AD-7CBE-D7DD-09D3-4B432BCEF16A}"/>
            </a:ext>
          </a:extLst>
        </xdr:cNvPr>
        <xdr:cNvCxnSpPr/>
      </xdr:nvCxnSpPr>
      <xdr:spPr>
        <a:xfrm flipH="1">
          <a:off x="6410325" y="790575"/>
          <a:ext cx="676275" cy="4667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52"/>
  <sheetViews>
    <sheetView tabSelected="1" zoomScaleNormal="100" workbookViewId="0">
      <selection activeCell="M31" sqref="M31"/>
    </sheetView>
  </sheetViews>
  <sheetFormatPr defaultRowHeight="15" x14ac:dyDescent="0.25"/>
  <cols>
    <col min="1" max="1" width="3.28515625" customWidth="1"/>
    <col min="2" max="3" width="11.42578125" customWidth="1"/>
    <col min="7" max="7" width="10.5703125" customWidth="1"/>
    <col min="8" max="8" width="10.7109375" bestFit="1" customWidth="1"/>
    <col min="9" max="9" width="12.28515625" customWidth="1"/>
    <col min="10" max="10" width="10.7109375" bestFit="1" customWidth="1"/>
    <col min="11" max="11" width="7.28515625" customWidth="1"/>
    <col min="12" max="12" width="12" customWidth="1"/>
    <col min="13" max="13" width="12.140625" bestFit="1" customWidth="1"/>
    <col min="14" max="14" width="12.42578125" bestFit="1" customWidth="1"/>
    <col min="15" max="15" width="18.5703125" bestFit="1" customWidth="1"/>
    <col min="22" max="22" width="11.140625" customWidth="1"/>
  </cols>
  <sheetData>
    <row r="2" spans="1:21" x14ac:dyDescent="0.25">
      <c r="A2" s="28"/>
      <c r="B2" s="28" t="s">
        <v>46</v>
      </c>
    </row>
    <row r="3" spans="1:21" x14ac:dyDescent="0.25">
      <c r="A3" s="28"/>
      <c r="B3" s="28"/>
    </row>
    <row r="4" spans="1:21" x14ac:dyDescent="0.25">
      <c r="A4" s="28"/>
      <c r="B4" s="38" t="s">
        <v>36</v>
      </c>
      <c r="K4" s="81" t="s">
        <v>45</v>
      </c>
    </row>
    <row r="5" spans="1:21" ht="15.75" thickBot="1" x14ac:dyDescent="0.3">
      <c r="A5" s="28"/>
      <c r="B5" t="s">
        <v>32</v>
      </c>
    </row>
    <row r="6" spans="1:21" ht="15.75" thickBot="1" x14ac:dyDescent="0.3">
      <c r="A6" s="28"/>
      <c r="B6" s="8"/>
      <c r="C6" s="44" t="s">
        <v>31</v>
      </c>
      <c r="D6" s="44" t="s">
        <v>0</v>
      </c>
      <c r="E6" s="45" t="s">
        <v>1</v>
      </c>
      <c r="F6" s="45" t="s">
        <v>2</v>
      </c>
      <c r="G6" s="45" t="s">
        <v>3</v>
      </c>
      <c r="H6" s="45" t="s">
        <v>4</v>
      </c>
      <c r="I6" s="45" t="s">
        <v>5</v>
      </c>
      <c r="J6" s="54" t="s">
        <v>44</v>
      </c>
      <c r="L6" t="s">
        <v>41</v>
      </c>
    </row>
    <row r="7" spans="1:21" x14ac:dyDescent="0.25">
      <c r="A7" s="28"/>
      <c r="B7" s="73" t="s">
        <v>33</v>
      </c>
      <c r="C7" s="46">
        <v>12</v>
      </c>
      <c r="D7" s="47">
        <v>14.75</v>
      </c>
      <c r="E7" s="47">
        <v>15.32</v>
      </c>
      <c r="F7" s="47">
        <v>15.62</v>
      </c>
      <c r="G7" s="47">
        <v>15.73</v>
      </c>
      <c r="H7" s="47">
        <v>15.91</v>
      </c>
      <c r="I7" s="47">
        <v>16.16</v>
      </c>
      <c r="J7" s="79">
        <v>30</v>
      </c>
      <c r="L7" s="73" t="s">
        <v>33</v>
      </c>
      <c r="M7" s="43" t="s">
        <v>42</v>
      </c>
    </row>
    <row r="8" spans="1:21" x14ac:dyDescent="0.25">
      <c r="A8" s="28"/>
      <c r="B8" s="74" t="s">
        <v>34</v>
      </c>
      <c r="C8" s="48">
        <v>12</v>
      </c>
      <c r="D8" s="49">
        <v>16.78</v>
      </c>
      <c r="E8" s="78">
        <v>17</v>
      </c>
      <c r="F8" s="49">
        <v>17.329999999999998</v>
      </c>
      <c r="G8" s="49">
        <v>17.510000000000002</v>
      </c>
      <c r="H8" s="49">
        <v>17.739999999999998</v>
      </c>
      <c r="I8" s="49">
        <v>17.79</v>
      </c>
      <c r="J8" s="55">
        <v>20.13</v>
      </c>
      <c r="L8" s="74" t="s">
        <v>34</v>
      </c>
      <c r="M8" s="43" t="s">
        <v>48</v>
      </c>
    </row>
    <row r="9" spans="1:21" x14ac:dyDescent="0.25">
      <c r="A9" s="28"/>
      <c r="B9" s="75" t="s">
        <v>35</v>
      </c>
      <c r="C9" s="50">
        <v>12</v>
      </c>
      <c r="D9" s="51">
        <v>15.97</v>
      </c>
      <c r="E9" s="51">
        <v>16.25</v>
      </c>
      <c r="F9" s="51">
        <v>16.55</v>
      </c>
      <c r="G9" s="51">
        <v>16.649999999999999</v>
      </c>
      <c r="H9" s="51">
        <v>16.760000000000002</v>
      </c>
      <c r="I9" s="51">
        <v>16.739999999999998</v>
      </c>
      <c r="J9" s="56">
        <v>17.2</v>
      </c>
      <c r="L9" s="75" t="s">
        <v>35</v>
      </c>
      <c r="M9" s="43" t="s">
        <v>49</v>
      </c>
    </row>
    <row r="10" spans="1:21" ht="15.75" thickBot="1" x14ac:dyDescent="0.3">
      <c r="B10" s="76" t="s">
        <v>47</v>
      </c>
      <c r="C10" s="52">
        <v>12</v>
      </c>
      <c r="D10" s="53">
        <v>15.95</v>
      </c>
      <c r="E10" s="53">
        <v>16.329999999999998</v>
      </c>
      <c r="F10" s="53">
        <v>16.350000000000001</v>
      </c>
      <c r="G10" s="53">
        <v>16.41</v>
      </c>
      <c r="H10" s="53">
        <v>16.399999999999999</v>
      </c>
      <c r="I10" s="53">
        <v>16.43</v>
      </c>
      <c r="J10" s="77">
        <v>17.600000000000001</v>
      </c>
      <c r="L10" s="76" t="s">
        <v>47</v>
      </c>
      <c r="M10" s="43" t="s">
        <v>43</v>
      </c>
    </row>
    <row r="11" spans="1:21" x14ac:dyDescent="0.25">
      <c r="B11" s="39"/>
      <c r="C11" s="40"/>
      <c r="D11" s="40"/>
      <c r="E11" s="40"/>
      <c r="F11" s="40"/>
      <c r="G11" s="40"/>
      <c r="H11" s="40"/>
      <c r="I11" s="40"/>
      <c r="J11" s="41"/>
    </row>
    <row r="12" spans="1:21" ht="15.75" thickBot="1" x14ac:dyDescent="0.3">
      <c r="B12" s="28" t="s">
        <v>37</v>
      </c>
      <c r="L12" t="s">
        <v>7</v>
      </c>
      <c r="Q12" t="s">
        <v>11</v>
      </c>
    </row>
    <row r="13" spans="1:21" ht="15.75" thickBot="1" x14ac:dyDescent="0.3">
      <c r="B13" s="8"/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29" t="s">
        <v>44</v>
      </c>
      <c r="J13" s="43"/>
      <c r="K13" s="42"/>
      <c r="L13" s="8"/>
      <c r="M13" s="14" t="s">
        <v>8</v>
      </c>
      <c r="N13" s="15" t="s">
        <v>9</v>
      </c>
      <c r="O13" s="16" t="s">
        <v>39</v>
      </c>
      <c r="P13" s="69" t="s">
        <v>40</v>
      </c>
      <c r="Q13" s="8"/>
      <c r="R13" s="14" t="s">
        <v>8</v>
      </c>
      <c r="S13" s="15" t="s">
        <v>9</v>
      </c>
      <c r="T13" s="16" t="s">
        <v>10</v>
      </c>
      <c r="U13" s="69" t="s">
        <v>40</v>
      </c>
    </row>
    <row r="14" spans="1:21" x14ac:dyDescent="0.25">
      <c r="B14" s="73" t="s">
        <v>33</v>
      </c>
      <c r="C14" s="5">
        <f t="shared" ref="C14:H17" si="0">+E7-D7</f>
        <v>0.57000000000000028</v>
      </c>
      <c r="D14" s="2">
        <f t="shared" si="0"/>
        <v>0.29999999999999893</v>
      </c>
      <c r="E14" s="2">
        <f t="shared" si="0"/>
        <v>0.11000000000000121</v>
      </c>
      <c r="F14" s="2">
        <f t="shared" si="0"/>
        <v>0.17999999999999972</v>
      </c>
      <c r="G14" s="2">
        <f t="shared" si="0"/>
        <v>0.25</v>
      </c>
      <c r="H14" s="80">
        <f t="shared" si="0"/>
        <v>13.84</v>
      </c>
      <c r="L14" s="73" t="s">
        <v>33</v>
      </c>
      <c r="M14" s="5">
        <v>91.6</v>
      </c>
      <c r="N14" s="2">
        <v>97</v>
      </c>
      <c r="O14" s="11">
        <f>AVERAGE(M14:N14)</f>
        <v>94.3</v>
      </c>
      <c r="P14" s="70">
        <f>+O14*9.81/(1000000*0.004*0.004)</f>
        <v>57.817687499999998</v>
      </c>
      <c r="Q14" s="73" t="s">
        <v>33</v>
      </c>
      <c r="R14" s="5">
        <v>56.4</v>
      </c>
      <c r="S14" s="2">
        <v>49.4</v>
      </c>
      <c r="T14" s="11">
        <f>AVERAGE(R14:S14)</f>
        <v>52.9</v>
      </c>
      <c r="U14" s="70">
        <f>+T14*9.81/(1000000*0.004*0.004)</f>
        <v>32.434312500000004</v>
      </c>
    </row>
    <row r="15" spans="1:21" x14ac:dyDescent="0.25">
      <c r="B15" s="74" t="s">
        <v>34</v>
      </c>
      <c r="C15" s="6">
        <f t="shared" si="0"/>
        <v>0.21999999999999886</v>
      </c>
      <c r="D15" s="1">
        <f t="shared" si="0"/>
        <v>0.32999999999999829</v>
      </c>
      <c r="E15" s="1">
        <f t="shared" si="0"/>
        <v>0.18000000000000327</v>
      </c>
      <c r="F15" s="1">
        <f t="shared" si="0"/>
        <v>0.22999999999999687</v>
      </c>
      <c r="G15" s="1">
        <f t="shared" si="0"/>
        <v>5.0000000000000711E-2</v>
      </c>
      <c r="H15" s="32">
        <f t="shared" si="0"/>
        <v>2.34</v>
      </c>
      <c r="L15" s="74" t="s">
        <v>34</v>
      </c>
      <c r="M15" s="33">
        <v>74.8</v>
      </c>
      <c r="N15" s="34">
        <v>80.8</v>
      </c>
      <c r="O15" s="12">
        <f t="shared" ref="O15:O17" si="1">AVERAGE(M15:N15)</f>
        <v>77.8</v>
      </c>
      <c r="P15" s="70">
        <f t="shared" ref="P15:P17" si="2">+O15*9.81/(1000000*0.004*0.004)</f>
        <v>47.701124999999998</v>
      </c>
      <c r="Q15" s="74" t="s">
        <v>34</v>
      </c>
      <c r="R15" s="33">
        <v>37.200000000000003</v>
      </c>
      <c r="S15" s="34">
        <v>26.6</v>
      </c>
      <c r="T15" s="12">
        <f t="shared" ref="T15:T17" si="3">AVERAGE(R15:S15)</f>
        <v>31.900000000000002</v>
      </c>
      <c r="U15" s="70">
        <f t="shared" ref="U15:U17" si="4">+T15*9.81/(1000000*0.004*0.004)</f>
        <v>19.558687500000001</v>
      </c>
    </row>
    <row r="16" spans="1:21" x14ac:dyDescent="0.25">
      <c r="B16" s="75" t="s">
        <v>35</v>
      </c>
      <c r="C16" s="6">
        <f t="shared" si="0"/>
        <v>0.27999999999999936</v>
      </c>
      <c r="D16" s="1">
        <f t="shared" si="0"/>
        <v>0.30000000000000071</v>
      </c>
      <c r="E16" s="1">
        <f t="shared" si="0"/>
        <v>9.9999999999997868E-2</v>
      </c>
      <c r="F16" s="1">
        <f t="shared" si="0"/>
        <v>0.11000000000000298</v>
      </c>
      <c r="G16" s="1">
        <f t="shared" si="0"/>
        <v>-2.0000000000003126E-2</v>
      </c>
      <c r="H16" s="32">
        <f t="shared" si="0"/>
        <v>0.46000000000000085</v>
      </c>
      <c r="L16" s="75" t="s">
        <v>35</v>
      </c>
      <c r="M16" s="6">
        <v>65.599999999999994</v>
      </c>
      <c r="N16" s="1">
        <v>65</v>
      </c>
      <c r="O16" s="12">
        <f t="shared" si="1"/>
        <v>65.3</v>
      </c>
      <c r="P16" s="70">
        <f t="shared" si="2"/>
        <v>40.037062499999998</v>
      </c>
      <c r="Q16" s="75" t="s">
        <v>35</v>
      </c>
      <c r="R16" s="6">
        <v>32</v>
      </c>
      <c r="S16" s="1">
        <v>20.2</v>
      </c>
      <c r="T16" s="12">
        <f t="shared" si="3"/>
        <v>26.1</v>
      </c>
      <c r="U16" s="70">
        <f t="shared" si="4"/>
        <v>16.002562500000003</v>
      </c>
    </row>
    <row r="17" spans="2:21" ht="15.75" thickBot="1" x14ac:dyDescent="0.3">
      <c r="B17" s="76" t="s">
        <v>47</v>
      </c>
      <c r="C17" s="7">
        <f t="shared" si="0"/>
        <v>0.37999999999999901</v>
      </c>
      <c r="D17" s="3">
        <f t="shared" si="0"/>
        <v>2.0000000000003126E-2</v>
      </c>
      <c r="E17" s="3">
        <f t="shared" si="0"/>
        <v>5.9999999999998721E-2</v>
      </c>
      <c r="F17" s="3">
        <f t="shared" si="0"/>
        <v>-1.0000000000001563E-2</v>
      </c>
      <c r="G17" s="3">
        <f t="shared" si="0"/>
        <v>3.0000000000001137E-2</v>
      </c>
      <c r="H17" s="31">
        <f t="shared" si="0"/>
        <v>1.1700000000000017</v>
      </c>
      <c r="L17" s="76" t="s">
        <v>47</v>
      </c>
      <c r="M17" s="7">
        <v>111</v>
      </c>
      <c r="N17" s="3">
        <v>111.2</v>
      </c>
      <c r="O17" s="13">
        <f t="shared" si="1"/>
        <v>111.1</v>
      </c>
      <c r="P17" s="70">
        <f t="shared" si="2"/>
        <v>68.118187500000005</v>
      </c>
      <c r="Q17" s="76" t="s">
        <v>47</v>
      </c>
      <c r="R17" s="7">
        <v>42.8</v>
      </c>
      <c r="S17" s="3">
        <v>36.6</v>
      </c>
      <c r="T17" s="13">
        <f t="shared" si="3"/>
        <v>39.700000000000003</v>
      </c>
      <c r="U17" s="70">
        <f t="shared" si="4"/>
        <v>24.341062500000003</v>
      </c>
    </row>
    <row r="18" spans="2:21" x14ac:dyDescent="0.25">
      <c r="L18" s="10" t="s">
        <v>29</v>
      </c>
      <c r="Q18" s="10" t="s">
        <v>30</v>
      </c>
    </row>
    <row r="19" spans="2:21" x14ac:dyDescent="0.25">
      <c r="B19" s="9"/>
    </row>
    <row r="20" spans="2:21" ht="15.75" thickBot="1" x14ac:dyDescent="0.3">
      <c r="B20" s="10" t="s">
        <v>6</v>
      </c>
      <c r="L20" t="s">
        <v>12</v>
      </c>
      <c r="Q20" t="s">
        <v>16</v>
      </c>
    </row>
    <row r="21" spans="2:21" ht="15.75" thickBot="1" x14ac:dyDescent="0.3">
      <c r="B21" s="8"/>
      <c r="C21" s="22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29" t="s">
        <v>44</v>
      </c>
      <c r="L21" s="8"/>
      <c r="M21" s="24" t="s">
        <v>13</v>
      </c>
      <c r="N21" s="15" t="s">
        <v>14</v>
      </c>
      <c r="O21" s="61" t="s">
        <v>15</v>
      </c>
      <c r="Q21" s="8"/>
      <c r="R21" s="16" t="s">
        <v>17</v>
      </c>
      <c r="S21" s="69" t="s">
        <v>40</v>
      </c>
    </row>
    <row r="22" spans="2:21" x14ac:dyDescent="0.25">
      <c r="B22" s="73" t="s">
        <v>33</v>
      </c>
      <c r="C22" s="5">
        <v>10</v>
      </c>
      <c r="D22" s="2">
        <v>1</v>
      </c>
      <c r="E22" s="2">
        <v>1.5</v>
      </c>
      <c r="F22" s="2">
        <v>2.5</v>
      </c>
      <c r="G22" s="2">
        <v>5</v>
      </c>
      <c r="H22" s="30">
        <f>AVERAGE(71,66)</f>
        <v>68.5</v>
      </c>
      <c r="L22" s="73" t="s">
        <v>33</v>
      </c>
      <c r="M22" s="25">
        <v>10.7</v>
      </c>
      <c r="N22" s="2">
        <v>25.2</v>
      </c>
      <c r="O22" s="62">
        <v>9.8000000000000007</v>
      </c>
      <c r="Q22" s="73" t="s">
        <v>33</v>
      </c>
      <c r="R22" s="57">
        <v>145</v>
      </c>
      <c r="S22" s="70">
        <f>+R22*9.81/(1000000*2*0.005*0.005*PI()/4)</f>
        <v>36.222391808170642</v>
      </c>
    </row>
    <row r="23" spans="2:21" x14ac:dyDescent="0.25">
      <c r="B23" s="74" t="s">
        <v>34</v>
      </c>
      <c r="C23" s="33">
        <v>12.5</v>
      </c>
      <c r="D23" s="34">
        <v>2.5</v>
      </c>
      <c r="E23" s="34">
        <v>0</v>
      </c>
      <c r="F23" s="34">
        <v>0</v>
      </c>
      <c r="G23" s="34">
        <v>0</v>
      </c>
      <c r="H23" s="35">
        <f>AVERAGE(14,19)</f>
        <v>16.5</v>
      </c>
      <c r="L23" s="74" t="s">
        <v>34</v>
      </c>
      <c r="M23" s="36">
        <v>5.6</v>
      </c>
      <c r="N23" s="34">
        <v>17.5</v>
      </c>
      <c r="O23" s="63">
        <v>8.9</v>
      </c>
      <c r="Q23" s="74" t="s">
        <v>34</v>
      </c>
      <c r="R23" s="58">
        <v>120.2</v>
      </c>
      <c r="S23" s="70">
        <f t="shared" ref="S23:S25" si="5">+R23*9.81/(1000000*2*0.005*0.005*PI()/4)</f>
        <v>30.027113760980079</v>
      </c>
    </row>
    <row r="24" spans="2:21" x14ac:dyDescent="0.25">
      <c r="B24" s="75" t="s">
        <v>35</v>
      </c>
      <c r="C24" s="6">
        <v>8</v>
      </c>
      <c r="D24" s="1">
        <v>0</v>
      </c>
      <c r="E24" s="1">
        <v>1</v>
      </c>
      <c r="F24" s="1">
        <v>0.5</v>
      </c>
      <c r="G24" s="1">
        <v>0</v>
      </c>
      <c r="H24" s="32">
        <v>3</v>
      </c>
      <c r="L24" s="75" t="s">
        <v>35</v>
      </c>
      <c r="M24" s="26">
        <v>6</v>
      </c>
      <c r="N24" s="1">
        <v>18.7</v>
      </c>
      <c r="O24" s="64">
        <v>12.1</v>
      </c>
      <c r="Q24" s="75" t="s">
        <v>35</v>
      </c>
      <c r="R24" s="59">
        <v>126.8</v>
      </c>
      <c r="S24" s="70">
        <f t="shared" si="5"/>
        <v>31.675857112248536</v>
      </c>
    </row>
    <row r="25" spans="2:21" ht="15.75" thickBot="1" x14ac:dyDescent="0.3">
      <c r="B25" s="76" t="s">
        <v>47</v>
      </c>
      <c r="C25" s="7">
        <v>6</v>
      </c>
      <c r="D25" s="3">
        <v>0</v>
      </c>
      <c r="E25" s="3">
        <v>0.5</v>
      </c>
      <c r="F25" s="3">
        <v>0</v>
      </c>
      <c r="G25" s="3">
        <v>0</v>
      </c>
      <c r="H25" s="31">
        <v>6.5</v>
      </c>
      <c r="L25" s="76" t="s">
        <v>47</v>
      </c>
      <c r="M25" s="27">
        <v>5.9</v>
      </c>
      <c r="N25" s="3">
        <v>21.4</v>
      </c>
      <c r="O25" s="65">
        <v>12.5</v>
      </c>
      <c r="Q25" s="76" t="s">
        <v>47</v>
      </c>
      <c r="R25" s="60">
        <v>169.2</v>
      </c>
      <c r="S25" s="70">
        <f t="shared" si="5"/>
        <v>42.267784096154983</v>
      </c>
    </row>
    <row r="26" spans="2:21" x14ac:dyDescent="0.25">
      <c r="Q26" s="9" t="s">
        <v>18</v>
      </c>
    </row>
    <row r="29" spans="2:21" ht="15.75" thickBot="1" x14ac:dyDescent="0.3">
      <c r="B29" t="s">
        <v>23</v>
      </c>
      <c r="F29" t="s">
        <v>24</v>
      </c>
      <c r="L29" t="s">
        <v>19</v>
      </c>
      <c r="Q29" t="s">
        <v>50</v>
      </c>
    </row>
    <row r="30" spans="2:21" ht="15.75" thickBot="1" x14ac:dyDescent="0.3">
      <c r="B30" s="8"/>
      <c r="C30" s="22" t="s">
        <v>21</v>
      </c>
      <c r="D30" s="23" t="s">
        <v>22</v>
      </c>
      <c r="E30" s="71" t="s">
        <v>38</v>
      </c>
      <c r="F30" s="8"/>
      <c r="G30" s="24" t="s">
        <v>25</v>
      </c>
      <c r="H30" s="15" t="s">
        <v>26</v>
      </c>
      <c r="I30" s="17" t="s">
        <v>27</v>
      </c>
      <c r="L30" s="8"/>
      <c r="M30" s="16" t="s">
        <v>20</v>
      </c>
      <c r="Q30" s="8"/>
      <c r="R30" s="16" t="s">
        <v>28</v>
      </c>
    </row>
    <row r="31" spans="2:21" x14ac:dyDescent="0.25">
      <c r="B31" s="73" t="s">
        <v>33</v>
      </c>
      <c r="C31" s="5">
        <v>18</v>
      </c>
      <c r="D31" s="82">
        <f>0.5*9.81*C31/1000</f>
        <v>8.8290000000000007E-2</v>
      </c>
      <c r="E31" s="72">
        <f>+D31/(1000*0.008*0.004)</f>
        <v>2.7590625000000002</v>
      </c>
      <c r="F31" s="73" t="s">
        <v>33</v>
      </c>
      <c r="G31" s="25">
        <v>1.6</v>
      </c>
      <c r="H31" s="2">
        <v>1.9</v>
      </c>
      <c r="I31" s="18">
        <v>0.75</v>
      </c>
      <c r="L31" s="73" t="s">
        <v>33</v>
      </c>
      <c r="M31" s="57">
        <v>55</v>
      </c>
      <c r="Q31" s="73" t="s">
        <v>33</v>
      </c>
      <c r="R31" s="57">
        <v>79.3</v>
      </c>
    </row>
    <row r="32" spans="2:21" x14ac:dyDescent="0.25">
      <c r="B32" s="74" t="s">
        <v>34</v>
      </c>
      <c r="C32" s="33">
        <v>23</v>
      </c>
      <c r="D32" s="83">
        <f>0.5*9.81*C32/1000</f>
        <v>0.11281500000000001</v>
      </c>
      <c r="E32" s="72">
        <f t="shared" ref="E32:E34" si="6">+D32/(1000*0.008*0.004)</f>
        <v>3.5254687500000004</v>
      </c>
      <c r="F32" s="74" t="s">
        <v>34</v>
      </c>
      <c r="G32" s="36">
        <v>1</v>
      </c>
      <c r="H32" s="34">
        <v>1.3</v>
      </c>
      <c r="I32" s="37">
        <v>1</v>
      </c>
      <c r="L32" s="74" t="s">
        <v>34</v>
      </c>
      <c r="M32" s="58">
        <v>75</v>
      </c>
      <c r="Q32" s="74" t="s">
        <v>34</v>
      </c>
      <c r="R32" s="66">
        <v>72.5</v>
      </c>
    </row>
    <row r="33" spans="2:18" x14ac:dyDescent="0.25">
      <c r="B33" s="75" t="s">
        <v>35</v>
      </c>
      <c r="C33" s="6">
        <v>60</v>
      </c>
      <c r="D33" s="83">
        <f>0.5*9.81*C33/1000</f>
        <v>0.29430000000000001</v>
      </c>
      <c r="E33" s="72">
        <f t="shared" si="6"/>
        <v>9.1968750000000004</v>
      </c>
      <c r="F33" s="75" t="s">
        <v>35</v>
      </c>
      <c r="G33" s="26">
        <v>0.7</v>
      </c>
      <c r="H33" s="1">
        <v>0.9</v>
      </c>
      <c r="I33" s="19">
        <v>0.5</v>
      </c>
      <c r="L33" s="75" t="s">
        <v>35</v>
      </c>
      <c r="M33" s="59">
        <v>89</v>
      </c>
      <c r="Q33" s="75" t="s">
        <v>35</v>
      </c>
      <c r="R33" s="67">
        <v>73.3</v>
      </c>
    </row>
    <row r="34" spans="2:18" ht="15.75" thickBot="1" x14ac:dyDescent="0.3">
      <c r="B34" s="76" t="s">
        <v>47</v>
      </c>
      <c r="C34" s="7">
        <v>49</v>
      </c>
      <c r="D34" s="84">
        <f>0.5*9.81*C34/1000</f>
        <v>0.240345</v>
      </c>
      <c r="E34" s="72">
        <f t="shared" si="6"/>
        <v>7.51078125</v>
      </c>
      <c r="F34" s="76" t="s">
        <v>47</v>
      </c>
      <c r="G34" s="27">
        <v>1.4</v>
      </c>
      <c r="H34" s="3">
        <v>2.2999999999999998</v>
      </c>
      <c r="I34" s="20">
        <v>2</v>
      </c>
      <c r="L34" s="76" t="s">
        <v>47</v>
      </c>
      <c r="M34" s="60">
        <v>150</v>
      </c>
      <c r="Q34" s="76" t="s">
        <v>47</v>
      </c>
      <c r="R34" s="68">
        <v>76.7</v>
      </c>
    </row>
    <row r="35" spans="2:18" x14ac:dyDescent="0.25">
      <c r="B35" s="21"/>
    </row>
    <row r="36" spans="2:18" x14ac:dyDescent="0.25">
      <c r="B36" s="21"/>
    </row>
    <row r="52" spans="2:2" x14ac:dyDescent="0.25">
      <c r="B52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2022-06-02T21:49:34Z</dcterms:modified>
</cp:coreProperties>
</file>