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i\Documents\"/>
    </mc:Choice>
  </mc:AlternateContent>
  <xr:revisionPtr revIDLastSave="0" documentId="13_ncr:1_{A19BAA9E-A8F7-4ADE-B14D-021D448190A2}" xr6:coauthVersionLast="47" xr6:coauthVersionMax="47" xr10:uidLastSave="{00000000-0000-0000-0000-000000000000}"/>
  <bookViews>
    <workbookView xWindow="-120" yWindow="-120" windowWidth="29040" windowHeight="17640" xr2:uid="{5DCE5E25-364C-4E0B-BE2E-0AB358D36C4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" l="1"/>
  <c r="Z10" i="1" s="1"/>
  <c r="AA10" i="1" s="1"/>
  <c r="AB10" i="1" s="1"/>
  <c r="Y9" i="1"/>
  <c r="Z9" i="1" s="1"/>
  <c r="AA9" i="1" s="1"/>
  <c r="AB9" i="1" s="1"/>
  <c r="Y8" i="1"/>
  <c r="Z8" i="1" s="1"/>
  <c r="AA8" i="1" s="1"/>
  <c r="AB8" i="1" s="1"/>
  <c r="AA7" i="1"/>
  <c r="AB7" i="1" s="1"/>
  <c r="Z7" i="1"/>
  <c r="Y7" i="1"/>
  <c r="U10" i="1"/>
  <c r="U9" i="1"/>
  <c r="U8" i="1"/>
  <c r="U7" i="1"/>
  <c r="T10" i="1"/>
  <c r="T9" i="1"/>
  <c r="T8" i="1"/>
  <c r="T7" i="1"/>
  <c r="S10" i="1"/>
  <c r="S9" i="1"/>
  <c r="S8" i="1"/>
  <c r="S7" i="1"/>
  <c r="R7" i="1"/>
  <c r="R10" i="1"/>
  <c r="R9" i="1"/>
  <c r="R8" i="1"/>
</calcChain>
</file>

<file path=xl/sharedStrings.xml><?xml version="1.0" encoding="utf-8"?>
<sst xmlns="http://schemas.openxmlformats.org/spreadsheetml/2006/main" count="62" uniqueCount="31">
  <si>
    <t>C-test</t>
  </si>
  <si>
    <t>PLA</t>
  </si>
  <si>
    <t>PETG</t>
  </si>
  <si>
    <t>ASA</t>
  </si>
  <si>
    <t>Nylon</t>
  </si>
  <si>
    <t>Bending</t>
  </si>
  <si>
    <t>Day 2</t>
  </si>
  <si>
    <t>[mm]</t>
  </si>
  <si>
    <t>Day 0</t>
  </si>
  <si>
    <t>Best if 0°</t>
  </si>
  <si>
    <t>40 mm</t>
  </si>
  <si>
    <t>no load:</t>
  </si>
  <si>
    <t xml:space="preserve">no load: </t>
  </si>
  <si>
    <t>12 mm</t>
  </si>
  <si>
    <t>(smaller = better)</t>
  </si>
  <si>
    <t>(bigger = better)</t>
  </si>
  <si>
    <t>Day 4</t>
  </si>
  <si>
    <t>Day 6</t>
  </si>
  <si>
    <t>average of two angles [°]</t>
  </si>
  <si>
    <t>Zeroed before measuring</t>
  </si>
  <si>
    <t>D4 heated</t>
  </si>
  <si>
    <t>46°C 2h</t>
  </si>
  <si>
    <t>40°C 2h</t>
  </si>
  <si>
    <t>Set torque: 2.5 Nm</t>
  </si>
  <si>
    <t>Creep test, PLA, PETG, ASA (Prusa) and Nylon (Gembird)</t>
  </si>
  <si>
    <t>Permanent</t>
  </si>
  <si>
    <t>deformation</t>
  </si>
  <si>
    <t>no load</t>
  </si>
  <si>
    <t>If no deform</t>
  </si>
  <si>
    <t>MyTechFun, 2021-10-15</t>
  </si>
  <si>
    <t>Same table as previous, only new values are added to previous angle, not from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</si>
</sst>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rgb="FFC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C-test specimen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Munka1!$C$6</c:f>
              <c:strCache>
                <c:ptCount val="1"/>
                <c:pt idx="0">
                  <c:v>Day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Munka1!$B$7:$B$10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Munka1!$C$7:$C$10</c:f>
              <c:numCache>
                <c:formatCode>0.00</c:formatCode>
                <c:ptCount val="4"/>
                <c:pt idx="0">
                  <c:v>14.79</c:v>
                </c:pt>
                <c:pt idx="1">
                  <c:v>17</c:v>
                </c:pt>
                <c:pt idx="2">
                  <c:v>16.36</c:v>
                </c:pt>
                <c:pt idx="3">
                  <c:v>25.51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4398-8F9A-8A22DCB3AB37}"/>
            </c:ext>
          </c:extLst>
        </c:ser>
        <c:ser>
          <c:idx val="1"/>
          <c:order val="1"/>
          <c:tx>
            <c:strRef>
              <c:f>Munka1!$D$6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Munka1!$B$7:$B$10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Munka1!$D$7:$D$10</c:f>
              <c:numCache>
                <c:formatCode>0.00</c:formatCode>
                <c:ptCount val="4"/>
                <c:pt idx="0" formatCode="General">
                  <c:v>15.95</c:v>
                </c:pt>
                <c:pt idx="1">
                  <c:v>18.2</c:v>
                </c:pt>
                <c:pt idx="2" formatCode="General">
                  <c:v>16.87</c:v>
                </c:pt>
                <c:pt idx="3" formatCode="General">
                  <c:v>33.57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4-4398-8F9A-8A22DCB3AB37}"/>
            </c:ext>
          </c:extLst>
        </c:ser>
        <c:ser>
          <c:idx val="2"/>
          <c:order val="2"/>
          <c:tx>
            <c:strRef>
              <c:f>Munka1!$E$6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Munka1!$B$7:$B$10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Munka1!$E$7:$E$10</c:f>
              <c:numCache>
                <c:formatCode>0.00</c:formatCode>
                <c:ptCount val="4"/>
                <c:pt idx="0">
                  <c:v>16.3</c:v>
                </c:pt>
                <c:pt idx="1">
                  <c:v>18.600000000000001</c:v>
                </c:pt>
                <c:pt idx="2">
                  <c:v>17.239999999999998</c:v>
                </c:pt>
                <c:pt idx="3">
                  <c:v>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4-4398-8F9A-8A22DCB3AB37}"/>
            </c:ext>
          </c:extLst>
        </c:ser>
        <c:ser>
          <c:idx val="3"/>
          <c:order val="3"/>
          <c:tx>
            <c:strRef>
              <c:f>Munka1!$F$6</c:f>
              <c:strCache>
                <c:ptCount val="1"/>
                <c:pt idx="0">
                  <c:v>D4 heated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Munka1!$B$7:$B$10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Munka1!$F$7:$F$10</c:f>
              <c:numCache>
                <c:formatCode>0.00</c:formatCode>
                <c:ptCount val="4"/>
                <c:pt idx="0">
                  <c:v>31.4</c:v>
                </c:pt>
                <c:pt idx="1">
                  <c:v>20.22</c:v>
                </c:pt>
                <c:pt idx="2" formatCode="General">
                  <c:v>17.63</c:v>
                </c:pt>
                <c:pt idx="3" formatCode="General">
                  <c:v>45.31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4-4398-8F9A-8A22DCB3AB37}"/>
            </c:ext>
          </c:extLst>
        </c:ser>
        <c:ser>
          <c:idx val="4"/>
          <c:order val="4"/>
          <c:tx>
            <c:strRef>
              <c:f>Munka1!$G$6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Munka1!$B$7:$B$10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Munka1!$G$7:$G$10</c:f>
              <c:numCache>
                <c:formatCode>0.00</c:formatCode>
                <c:ptCount val="4"/>
                <c:pt idx="0">
                  <c:v>32.409999999999997</c:v>
                </c:pt>
                <c:pt idx="1">
                  <c:v>20.67</c:v>
                </c:pt>
                <c:pt idx="2" formatCode="General">
                  <c:v>17.690000000000001</c:v>
                </c:pt>
                <c:pt idx="3" formatCode="General">
                  <c:v>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4-4398-8F9A-8A22DCB3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37304"/>
        <c:axId val="440638616"/>
      </c:barChart>
      <c:catAx>
        <c:axId val="4406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38616"/>
        <c:crosses val="autoZero"/>
        <c:auto val="1"/>
        <c:lblAlgn val="ctr"/>
        <c:lblOffset val="100"/>
        <c:noMultiLvlLbl val="0"/>
      </c:catAx>
      <c:valAx>
        <c:axId val="4406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3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Munka1!$K$6</c:f>
              <c:strCache>
                <c:ptCount val="1"/>
                <c:pt idx="0">
                  <c:v>Day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Munka1!$J$7:$J$10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Munka1!$K$7:$K$10</c:f>
              <c:numCache>
                <c:formatCode>General</c:formatCode>
                <c:ptCount val="4"/>
                <c:pt idx="0">
                  <c:v>35.5</c:v>
                </c:pt>
                <c:pt idx="1">
                  <c:v>32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8-452C-92F0-0ED7123B884C}"/>
            </c:ext>
          </c:extLst>
        </c:ser>
        <c:ser>
          <c:idx val="1"/>
          <c:order val="1"/>
          <c:tx>
            <c:strRef>
              <c:f>Munka1!$L$6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Munka1!$J$7:$J$10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Munka1!$L$7:$L$10</c:f>
              <c:numCache>
                <c:formatCode>General</c:formatCode>
                <c:ptCount val="4"/>
                <c:pt idx="0">
                  <c:v>34</c:v>
                </c:pt>
                <c:pt idx="1">
                  <c:v>31.5</c:v>
                </c:pt>
                <c:pt idx="2">
                  <c:v>31.5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8-452C-92F0-0ED7123B884C}"/>
            </c:ext>
          </c:extLst>
        </c:ser>
        <c:ser>
          <c:idx val="2"/>
          <c:order val="2"/>
          <c:tx>
            <c:strRef>
              <c:f>Munka1!$M$6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Munka1!$J$7:$J$10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Munka1!$M$7:$M$10</c:f>
              <c:numCache>
                <c:formatCode>General</c:formatCode>
                <c:ptCount val="4"/>
                <c:pt idx="0">
                  <c:v>34</c:v>
                </c:pt>
                <c:pt idx="1">
                  <c:v>31</c:v>
                </c:pt>
                <c:pt idx="2">
                  <c:v>31.5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8-452C-92F0-0ED7123B884C}"/>
            </c:ext>
          </c:extLst>
        </c:ser>
        <c:ser>
          <c:idx val="3"/>
          <c:order val="3"/>
          <c:tx>
            <c:strRef>
              <c:f>Munka1!$N$6</c:f>
              <c:strCache>
                <c:ptCount val="1"/>
                <c:pt idx="0">
                  <c:v>D4 heated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Munka1!$J$7:$J$10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Munka1!$N$7:$N$10</c:f>
              <c:numCache>
                <c:formatCode>General</c:formatCode>
                <c:ptCount val="4"/>
                <c:pt idx="0">
                  <c:v>32</c:v>
                </c:pt>
                <c:pt idx="1">
                  <c:v>30</c:v>
                </c:pt>
                <c:pt idx="2">
                  <c:v>31.5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8-452C-92F0-0ED7123B884C}"/>
            </c:ext>
          </c:extLst>
        </c:ser>
        <c:ser>
          <c:idx val="4"/>
          <c:order val="4"/>
          <c:tx>
            <c:strRef>
              <c:f>Munka1!$O$6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Munka1!$J$7:$J$10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Munka1!$O$7:$O$10</c:f>
              <c:numCache>
                <c:formatCode>General</c:formatCode>
                <c:ptCount val="4"/>
                <c:pt idx="0">
                  <c:v>31.5</c:v>
                </c:pt>
                <c:pt idx="1">
                  <c:v>30</c:v>
                </c:pt>
                <c:pt idx="2">
                  <c:v>31.5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8-452C-92F0-0ED7123B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28832"/>
        <c:axId val="539525880"/>
      </c:barChart>
      <c:catAx>
        <c:axId val="5395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9525880"/>
        <c:crosses val="autoZero"/>
        <c:auto val="1"/>
        <c:lblAlgn val="ctr"/>
        <c:lblOffset val="100"/>
        <c:noMultiLvlLbl val="0"/>
      </c:catAx>
      <c:valAx>
        <c:axId val="5395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95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Screw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Munka1!$R$6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Munka1!$Q$7:$Q$10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Munka1!$R$7:$R$10</c:f>
              <c:numCache>
                <c:formatCode>0</c:formatCode>
                <c:ptCount val="4"/>
                <c:pt idx="0">
                  <c:v>56</c:v>
                </c:pt>
                <c:pt idx="1">
                  <c:v>78</c:v>
                </c:pt>
                <c:pt idx="2">
                  <c:v>66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979-992A-4B25A42CD6F4}"/>
            </c:ext>
          </c:extLst>
        </c:ser>
        <c:ser>
          <c:idx val="1"/>
          <c:order val="1"/>
          <c:tx>
            <c:strRef>
              <c:f>Munka1!$S$6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Munka1!$Q$7:$Q$10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Munka1!$S$7:$S$10</c:f>
              <c:numCache>
                <c:formatCode>0</c:formatCode>
                <c:ptCount val="4"/>
                <c:pt idx="0">
                  <c:v>35</c:v>
                </c:pt>
                <c:pt idx="1">
                  <c:v>39.5</c:v>
                </c:pt>
                <c:pt idx="2">
                  <c:v>29.5</c:v>
                </c:pt>
                <c:pt idx="3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3-4979-992A-4B25A42CD6F4}"/>
            </c:ext>
          </c:extLst>
        </c:ser>
        <c:ser>
          <c:idx val="2"/>
          <c:order val="2"/>
          <c:tx>
            <c:strRef>
              <c:f>Munka1!$T$6</c:f>
              <c:strCache>
                <c:ptCount val="1"/>
                <c:pt idx="0">
                  <c:v>D4 heated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Munka1!$Q$7:$Q$10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Munka1!$T$7:$T$10</c:f>
              <c:numCache>
                <c:formatCode>0</c:formatCode>
                <c:ptCount val="4"/>
                <c:pt idx="0">
                  <c:v>104</c:v>
                </c:pt>
                <c:pt idx="1">
                  <c:v>87</c:v>
                </c:pt>
                <c:pt idx="2">
                  <c:v>65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3-4979-992A-4B25A42CD6F4}"/>
            </c:ext>
          </c:extLst>
        </c:ser>
        <c:ser>
          <c:idx val="3"/>
          <c:order val="3"/>
          <c:tx>
            <c:strRef>
              <c:f>Munka1!$U$6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Munka1!$Q$7:$Q$10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Munka1!$U$7:$U$10</c:f>
              <c:numCache>
                <c:formatCode>0</c:formatCode>
                <c:ptCount val="4"/>
                <c:pt idx="0">
                  <c:v>54</c:v>
                </c:pt>
                <c:pt idx="1">
                  <c:v>30.5</c:v>
                </c:pt>
                <c:pt idx="2">
                  <c:v>18.5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3-4979-992A-4B25A42C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27480"/>
        <c:axId val="440622560"/>
      </c:barChart>
      <c:catAx>
        <c:axId val="4406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22560"/>
        <c:crosses val="autoZero"/>
        <c:auto val="1"/>
        <c:lblAlgn val="ctr"/>
        <c:lblOffset val="100"/>
        <c:noMultiLvlLbl val="0"/>
      </c:catAx>
      <c:valAx>
        <c:axId val="440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62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Screw test, rotation added to previous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Munka1!$Y$6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Munka1!$X$7:$X$10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Munka1!$Y$7:$Y$10</c:f>
              <c:numCache>
                <c:formatCode>0</c:formatCode>
                <c:ptCount val="4"/>
                <c:pt idx="0">
                  <c:v>56</c:v>
                </c:pt>
                <c:pt idx="1">
                  <c:v>78</c:v>
                </c:pt>
                <c:pt idx="2">
                  <c:v>66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3D0-AC8E-65B81D041258}"/>
            </c:ext>
          </c:extLst>
        </c:ser>
        <c:ser>
          <c:idx val="1"/>
          <c:order val="1"/>
          <c:tx>
            <c:strRef>
              <c:f>Munka1!$Z$6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Munka1!$X$7:$X$10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Munka1!$Z$7:$Z$10</c:f>
              <c:numCache>
                <c:formatCode>0</c:formatCode>
                <c:ptCount val="4"/>
                <c:pt idx="0">
                  <c:v>91</c:v>
                </c:pt>
                <c:pt idx="1">
                  <c:v>117.5</c:v>
                </c:pt>
                <c:pt idx="2">
                  <c:v>95.5</c:v>
                </c:pt>
                <c:pt idx="3">
                  <c:v>164.5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3D0-AC8E-65B81D041258}"/>
            </c:ext>
          </c:extLst>
        </c:ser>
        <c:ser>
          <c:idx val="2"/>
          <c:order val="2"/>
          <c:tx>
            <c:strRef>
              <c:f>Munka1!$AA$6</c:f>
              <c:strCache>
                <c:ptCount val="1"/>
                <c:pt idx="0">
                  <c:v>D4 heated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Munka1!$X$7:$X$10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Munka1!$AA$7:$AA$10</c:f>
              <c:numCache>
                <c:formatCode>0</c:formatCode>
                <c:ptCount val="4"/>
                <c:pt idx="0">
                  <c:v>195</c:v>
                </c:pt>
                <c:pt idx="1">
                  <c:v>204.5</c:v>
                </c:pt>
                <c:pt idx="2">
                  <c:v>160.5</c:v>
                </c:pt>
                <c:pt idx="3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3D0-AC8E-65B81D041258}"/>
            </c:ext>
          </c:extLst>
        </c:ser>
        <c:ser>
          <c:idx val="3"/>
          <c:order val="3"/>
          <c:tx>
            <c:strRef>
              <c:f>Munka1!$AB$6</c:f>
              <c:strCache>
                <c:ptCount val="1"/>
                <c:pt idx="0">
                  <c:v>Day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Munka1!$X$7:$X$10</c:f>
              <c:strCache>
                <c:ptCount val="4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Nylon</c:v>
                </c:pt>
              </c:strCache>
            </c:strRef>
          </c:cat>
          <c:val>
            <c:numRef>
              <c:f>Munka1!$AB$7:$AB$10</c:f>
              <c:numCache>
                <c:formatCode>0</c:formatCode>
                <c:ptCount val="4"/>
                <c:pt idx="0">
                  <c:v>249</c:v>
                </c:pt>
                <c:pt idx="1">
                  <c:v>235</c:v>
                </c:pt>
                <c:pt idx="2">
                  <c:v>179</c:v>
                </c:pt>
                <c:pt idx="3">
                  <c:v>282.5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3D0-AC8E-65B81D04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34624"/>
        <c:axId val="516633312"/>
      </c:barChart>
      <c:catAx>
        <c:axId val="5166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6633312"/>
        <c:crosses val="autoZero"/>
        <c:auto val="1"/>
        <c:lblAlgn val="ctr"/>
        <c:lblOffset val="100"/>
        <c:noMultiLvlLbl val="0"/>
      </c:catAx>
      <c:valAx>
        <c:axId val="5166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66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23811</xdr:rowOff>
    </xdr:from>
    <xdr:to>
      <xdr:col>8</xdr:col>
      <xdr:colOff>115956</xdr:colOff>
      <xdr:row>30</xdr:row>
      <xdr:rowOff>91108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F8766D-5F2F-421A-8033-C43330A2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13</xdr:row>
      <xdr:rowOff>52387</xdr:rowOff>
    </xdr:from>
    <xdr:to>
      <xdr:col>15</xdr:col>
      <xdr:colOff>381000</xdr:colOff>
      <xdr:row>30</xdr:row>
      <xdr:rowOff>91109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E39B3ED-5E53-4E36-AB33-7193DC9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13</xdr:row>
      <xdr:rowOff>33337</xdr:rowOff>
    </xdr:from>
    <xdr:to>
      <xdr:col>22</xdr:col>
      <xdr:colOff>514350</xdr:colOff>
      <xdr:row>30</xdr:row>
      <xdr:rowOff>91109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75090F-E5B3-4607-BF05-3F048B24B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266700</xdr:colOff>
      <xdr:row>12</xdr:row>
      <xdr:rowOff>166686</xdr:rowOff>
    </xdr:from>
    <xdr:to>
      <xdr:col>30</xdr:col>
      <xdr:colOff>571500</xdr:colOff>
      <xdr:row>30</xdr:row>
      <xdr:rowOff>57149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E97C46C-3B35-4862-BA13-83E7E340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02A7-D857-437C-831C-8D950DF07945}">
  <dimension ref="B2:AB33"/>
  <sheetViews>
    <sheetView tabSelected="1" zoomScaleNormal="100" workbookViewId="0">
      <selection activeCell="AA36" sqref="AA36"/>
    </sheetView>
  </sheetViews>
  <sheetFormatPr defaultRowHeight="15" x14ac:dyDescent="0.25"/>
  <cols>
    <col min="3" max="3" width="11" bestFit="1" customWidth="1"/>
    <col min="6" max="6" width="10" bestFit="1" customWidth="1"/>
    <col min="8" max="8" width="9.85546875" customWidth="1"/>
    <col min="14" max="14" width="10.7109375" customWidth="1"/>
    <col min="18" max="18" width="11.7109375" bestFit="1" customWidth="1"/>
    <col min="19" max="20" width="10.85546875" customWidth="1"/>
    <col min="25" max="25" width="10.42578125" customWidth="1"/>
    <col min="26" max="26" width="10.140625" customWidth="1"/>
  </cols>
  <sheetData>
    <row r="2" spans="2:28" x14ac:dyDescent="0.25">
      <c r="B2" t="s">
        <v>24</v>
      </c>
    </row>
    <row r="4" spans="2:28" ht="15.75" x14ac:dyDescent="0.25">
      <c r="H4" t="s">
        <v>25</v>
      </c>
      <c r="R4" t="s">
        <v>23</v>
      </c>
      <c r="X4" s="29" t="s">
        <v>30</v>
      </c>
    </row>
    <row r="5" spans="2:28" ht="15.75" thickBot="1" x14ac:dyDescent="0.3">
      <c r="C5" t="s">
        <v>7</v>
      </c>
      <c r="F5" s="2" t="s">
        <v>21</v>
      </c>
      <c r="H5" t="s">
        <v>26</v>
      </c>
      <c r="K5" t="s">
        <v>7</v>
      </c>
      <c r="N5" s="3" t="s">
        <v>22</v>
      </c>
      <c r="R5" t="s">
        <v>18</v>
      </c>
      <c r="T5" s="2" t="s">
        <v>21</v>
      </c>
      <c r="Y5" t="s">
        <v>18</v>
      </c>
      <c r="AA5" s="2" t="s">
        <v>21</v>
      </c>
    </row>
    <row r="6" spans="2:28" x14ac:dyDescent="0.25">
      <c r="B6" s="4" t="s">
        <v>0</v>
      </c>
      <c r="C6" s="5" t="s">
        <v>8</v>
      </c>
      <c r="D6" s="5" t="s">
        <v>6</v>
      </c>
      <c r="E6" s="5" t="s">
        <v>16</v>
      </c>
      <c r="F6" s="6" t="s">
        <v>20</v>
      </c>
      <c r="G6" s="7" t="s">
        <v>17</v>
      </c>
      <c r="H6" s="28" t="s">
        <v>27</v>
      </c>
      <c r="J6" s="4" t="s">
        <v>5</v>
      </c>
      <c r="K6" s="5" t="s">
        <v>8</v>
      </c>
      <c r="L6" s="5" t="s">
        <v>6</v>
      </c>
      <c r="M6" s="5" t="s">
        <v>16</v>
      </c>
      <c r="N6" s="6" t="s">
        <v>20</v>
      </c>
      <c r="O6" s="7" t="s">
        <v>17</v>
      </c>
      <c r="Q6" s="4"/>
      <c r="R6" s="5" t="s">
        <v>6</v>
      </c>
      <c r="S6" s="5" t="s">
        <v>16</v>
      </c>
      <c r="T6" s="6" t="s">
        <v>20</v>
      </c>
      <c r="U6" s="7" t="s">
        <v>17</v>
      </c>
      <c r="X6" s="4"/>
      <c r="Y6" s="5" t="s">
        <v>6</v>
      </c>
      <c r="Z6" s="5" t="s">
        <v>16</v>
      </c>
      <c r="AA6" s="6" t="s">
        <v>20</v>
      </c>
      <c r="AB6" s="7" t="s">
        <v>17</v>
      </c>
    </row>
    <row r="7" spans="2:28" x14ac:dyDescent="0.25">
      <c r="B7" s="8" t="s">
        <v>1</v>
      </c>
      <c r="C7" s="9">
        <v>14.79</v>
      </c>
      <c r="D7" s="10">
        <v>15.95</v>
      </c>
      <c r="E7" s="9">
        <v>16.3</v>
      </c>
      <c r="F7" s="11">
        <v>31.4</v>
      </c>
      <c r="G7" s="12">
        <v>32.409999999999997</v>
      </c>
      <c r="H7" s="9">
        <v>28.79</v>
      </c>
      <c r="J7" s="8" t="s">
        <v>1</v>
      </c>
      <c r="K7" s="10">
        <v>35.5</v>
      </c>
      <c r="L7" s="10">
        <v>34</v>
      </c>
      <c r="M7" s="10">
        <v>34</v>
      </c>
      <c r="N7" s="15">
        <v>32</v>
      </c>
      <c r="O7" s="16">
        <v>31.5</v>
      </c>
      <c r="Q7" s="8" t="s">
        <v>1</v>
      </c>
      <c r="R7" s="22">
        <f>+(63+49)/2</f>
        <v>56</v>
      </c>
      <c r="S7" s="22">
        <f>+(38+32)/2</f>
        <v>35</v>
      </c>
      <c r="T7" s="23">
        <f>+(94+114)/2</f>
        <v>104</v>
      </c>
      <c r="U7" s="24">
        <f>+(52+56)/2</f>
        <v>54</v>
      </c>
      <c r="X7" s="8" t="s">
        <v>1</v>
      </c>
      <c r="Y7" s="22">
        <f>+R7</f>
        <v>56</v>
      </c>
      <c r="Z7" s="22">
        <f>+Y7+S7</f>
        <v>91</v>
      </c>
      <c r="AA7" s="23">
        <f t="shared" ref="AA7:AB7" si="0">+Z7+T7</f>
        <v>195</v>
      </c>
      <c r="AB7" s="24">
        <f t="shared" si="0"/>
        <v>249</v>
      </c>
    </row>
    <row r="8" spans="2:28" x14ac:dyDescent="0.25">
      <c r="B8" s="13" t="s">
        <v>2</v>
      </c>
      <c r="C8" s="9">
        <v>17</v>
      </c>
      <c r="D8" s="9">
        <v>18.2</v>
      </c>
      <c r="E8" s="9">
        <v>18.600000000000001</v>
      </c>
      <c r="F8" s="11">
        <v>20.22</v>
      </c>
      <c r="G8" s="12">
        <v>20.67</v>
      </c>
      <c r="H8" s="9">
        <v>14.69</v>
      </c>
      <c r="J8" s="13" t="s">
        <v>2</v>
      </c>
      <c r="K8" s="10">
        <v>32</v>
      </c>
      <c r="L8" s="10">
        <v>31.5</v>
      </c>
      <c r="M8" s="10">
        <v>31</v>
      </c>
      <c r="N8" s="15">
        <v>30</v>
      </c>
      <c r="O8" s="16">
        <v>30</v>
      </c>
      <c r="Q8" s="13" t="s">
        <v>2</v>
      </c>
      <c r="R8" s="22">
        <f>(74+82)/2</f>
        <v>78</v>
      </c>
      <c r="S8" s="22">
        <f>+(42+37)/2</f>
        <v>39.5</v>
      </c>
      <c r="T8" s="23">
        <f>+(91+83)/2</f>
        <v>87</v>
      </c>
      <c r="U8" s="24">
        <f>+(28+33)/2</f>
        <v>30.5</v>
      </c>
      <c r="X8" s="13" t="s">
        <v>2</v>
      </c>
      <c r="Y8" s="22">
        <f t="shared" ref="Y8:Y10" si="1">+R8</f>
        <v>78</v>
      </c>
      <c r="Z8" s="22">
        <f t="shared" ref="Z8:Z10" si="2">+Y8+S8</f>
        <v>117.5</v>
      </c>
      <c r="AA8" s="23">
        <f t="shared" ref="AA8:AA10" si="3">+Z8+T8</f>
        <v>204.5</v>
      </c>
      <c r="AB8" s="24">
        <f t="shared" ref="AB8:AB10" si="4">+AA8+U8</f>
        <v>235</v>
      </c>
    </row>
    <row r="9" spans="2:28" x14ac:dyDescent="0.25">
      <c r="B9" s="14" t="s">
        <v>3</v>
      </c>
      <c r="C9" s="9">
        <v>16.36</v>
      </c>
      <c r="D9" s="10">
        <v>16.87</v>
      </c>
      <c r="E9" s="9">
        <v>17.239999999999998</v>
      </c>
      <c r="F9" s="15">
        <v>17.63</v>
      </c>
      <c r="G9" s="16">
        <v>17.690000000000001</v>
      </c>
      <c r="H9" s="10">
        <v>13.33</v>
      </c>
      <c r="J9" s="14" t="s">
        <v>3</v>
      </c>
      <c r="K9" s="10">
        <v>32</v>
      </c>
      <c r="L9" s="10">
        <v>31.5</v>
      </c>
      <c r="M9" s="10">
        <v>31.5</v>
      </c>
      <c r="N9" s="15">
        <v>31.5</v>
      </c>
      <c r="O9" s="16">
        <v>31.5</v>
      </c>
      <c r="Q9" s="14" t="s">
        <v>3</v>
      </c>
      <c r="R9" s="22">
        <f>(58+74)/2</f>
        <v>66</v>
      </c>
      <c r="S9" s="22">
        <f>+(32+27)/2</f>
        <v>29.5</v>
      </c>
      <c r="T9" s="23">
        <f>+(73+57)/2</f>
        <v>65</v>
      </c>
      <c r="U9" s="24">
        <f>+(20+17)/2</f>
        <v>18.5</v>
      </c>
      <c r="X9" s="14" t="s">
        <v>3</v>
      </c>
      <c r="Y9" s="22">
        <f t="shared" si="1"/>
        <v>66</v>
      </c>
      <c r="Z9" s="22">
        <f t="shared" si="2"/>
        <v>95.5</v>
      </c>
      <c r="AA9" s="23">
        <f t="shared" si="3"/>
        <v>160.5</v>
      </c>
      <c r="AB9" s="24">
        <f t="shared" si="4"/>
        <v>179</v>
      </c>
    </row>
    <row r="10" spans="2:28" ht="15.75" thickBot="1" x14ac:dyDescent="0.3">
      <c r="B10" s="17" t="s">
        <v>4</v>
      </c>
      <c r="C10" s="18">
        <v>25.51</v>
      </c>
      <c r="D10" s="19">
        <v>33.57</v>
      </c>
      <c r="E10" s="18">
        <v>37.32</v>
      </c>
      <c r="F10" s="20">
        <v>45.31</v>
      </c>
      <c r="G10" s="21">
        <v>45.67</v>
      </c>
      <c r="H10" s="10">
        <v>26.77</v>
      </c>
      <c r="J10" s="17" t="s">
        <v>4</v>
      </c>
      <c r="K10" s="19">
        <v>22</v>
      </c>
      <c r="L10" s="19">
        <v>0</v>
      </c>
      <c r="M10" s="19">
        <v>0</v>
      </c>
      <c r="N10" s="20">
        <v>0</v>
      </c>
      <c r="O10" s="21">
        <v>0</v>
      </c>
      <c r="Q10" s="17" t="s">
        <v>4</v>
      </c>
      <c r="R10" s="25">
        <f>(132+98)/2</f>
        <v>115</v>
      </c>
      <c r="S10" s="25">
        <f>+(55+44)/2</f>
        <v>49.5</v>
      </c>
      <c r="T10" s="26">
        <f>+(87+67)/2</f>
        <v>77</v>
      </c>
      <c r="U10" s="27">
        <f>+(40+42)/2</f>
        <v>41</v>
      </c>
      <c r="X10" s="17" t="s">
        <v>4</v>
      </c>
      <c r="Y10" s="25">
        <f t="shared" si="1"/>
        <v>115</v>
      </c>
      <c r="Z10" s="25">
        <f t="shared" si="2"/>
        <v>164.5</v>
      </c>
      <c r="AA10" s="26">
        <f t="shared" si="3"/>
        <v>241.5</v>
      </c>
      <c r="AB10" s="27">
        <f t="shared" si="4"/>
        <v>282.5</v>
      </c>
    </row>
    <row r="11" spans="2:28" x14ac:dyDescent="0.25">
      <c r="H11" t="s">
        <v>28</v>
      </c>
    </row>
    <row r="12" spans="2:28" x14ac:dyDescent="0.25">
      <c r="B12" t="s">
        <v>12</v>
      </c>
      <c r="C12" s="1" t="s">
        <v>13</v>
      </c>
      <c r="D12" t="s">
        <v>14</v>
      </c>
      <c r="H12" t="s">
        <v>13</v>
      </c>
      <c r="J12" t="s">
        <v>11</v>
      </c>
      <c r="K12" t="s">
        <v>10</v>
      </c>
      <c r="L12" t="s">
        <v>15</v>
      </c>
      <c r="Q12" t="s">
        <v>9</v>
      </c>
      <c r="R12" t="s">
        <v>14</v>
      </c>
    </row>
    <row r="13" spans="2:28" x14ac:dyDescent="0.25">
      <c r="Q13" t="s">
        <v>19</v>
      </c>
    </row>
    <row r="33" spans="2:2" x14ac:dyDescent="0.25">
      <c r="B3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igi</dc:creator>
  <cp:lastModifiedBy>igi</cp:lastModifiedBy>
  <dcterms:created xsi:type="dcterms:W3CDTF">2021-10-01T18:31:15Z</dcterms:created>
  <dcterms:modified xsi:type="dcterms:W3CDTF">2021-10-06T18:25:55Z</dcterms:modified>
</cp:coreProperties>
</file>