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81C2FBB-1132-4759-B747-AD8BBB966F32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E52" i="1"/>
  <c r="F52" i="1" s="1"/>
  <c r="D254" i="1"/>
  <c r="D253" i="1"/>
  <c r="G15" i="1"/>
  <c r="G14" i="1"/>
  <c r="F14" i="1"/>
  <c r="F15" i="1"/>
  <c r="E14" i="1"/>
  <c r="E15" i="1"/>
  <c r="C104" i="1" l="1"/>
  <c r="D104" i="1"/>
  <c r="E104" i="1"/>
  <c r="F104" i="1"/>
  <c r="F103" i="1"/>
  <c r="E103" i="1"/>
  <c r="D103" i="1"/>
  <c r="C103" i="1"/>
  <c r="D15" i="1"/>
  <c r="C15" i="1"/>
  <c r="D14" i="1"/>
  <c r="C14" i="1"/>
  <c r="E50" i="1"/>
  <c r="F50" i="1" s="1"/>
  <c r="D70" i="1"/>
  <c r="D69" i="1"/>
  <c r="D203" i="1"/>
  <c r="E203" i="1" s="1"/>
  <c r="E38" i="1"/>
  <c r="F38" i="1" s="1"/>
  <c r="D202" i="1"/>
  <c r="E202" i="1" s="1"/>
  <c r="E51" i="1"/>
  <c r="F51" i="1" s="1"/>
  <c r="E37" i="1"/>
  <c r="F37" i="1" s="1"/>
</calcChain>
</file>

<file path=xl/sharedStrings.xml><?xml version="1.0" encoding="utf-8"?>
<sst xmlns="http://schemas.openxmlformats.org/spreadsheetml/2006/main" count="105" uniqueCount="73">
  <si>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</si>
  <si>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</si>
  <si>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</si>
  <si>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</si>
  <si>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</si>
  <si>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</si>
  <si>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</si>
  <si>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</si>
  <si>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</si>
  <si>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</si>
  <si>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</si>
  <si>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</si>
  <si>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</si>
  <si>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</si>
  <si>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</si>
  <si>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</si>
  <si>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</si>
  <si>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</si>
  <si>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</si>
  <si>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</si>
  <si>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</si>
  <si>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</si>
  <si>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</si>
  <si>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</si>
  <si>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</si>
  <si>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</si>
  <si>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</si>
  <si>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</si>
  <si>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</si>
  <si>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</si>
  <si>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</si>
  <si>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</si>
  <si>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</si>
  <si>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</si>
  <si>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</si>
  <si>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</si>
  <si>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</si>
  <si>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</si>
  <si>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</si>
  <si>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</si>
  <si>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</si>
  <si>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</si>
  <si>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</si>
  <si>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</si>
  <si>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</si>
  <si>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</si>
  <si>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</si>
  <si>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</si>
  <si>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</si>
  <si>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</si>
  <si>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</si>
  <si>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</si>
  <si>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</si>
  <si>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</si>
  <si>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</si>
  <si>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</si>
  <si>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</si>
  <si>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ASA</t>
  </si>
  <si>
    <t>Printed on BambuLab X1C (engineering plate)</t>
  </si>
  <si>
    <t>270/90</t>
  </si>
  <si>
    <t>this means the real breaking energy is lower than presented.</t>
  </si>
  <si>
    <t>*ASA test object bended, resulting breaking friction</t>
  </si>
  <si>
    <t>Shrinking, designed 80mm (XY direction)</t>
  </si>
  <si>
    <t>BambuLab ASA-CF (vs ASA from earlier video)</t>
  </si>
  <si>
    <t>MyTechFun, 2024-11-14</t>
  </si>
  <si>
    <t>ASA-CF</t>
  </si>
  <si>
    <t>ASA-CF 280°C 0%</t>
  </si>
  <si>
    <t>Shear stress test, horizontal, break load (kg)</t>
  </si>
  <si>
    <t>ASA-CF vertic.</t>
  </si>
  <si>
    <t>ASA-CF vertical</t>
  </si>
  <si>
    <t>1,1</t>
  </si>
  <si>
    <t>flow 12 mm³/s</t>
  </si>
  <si>
    <t>flow 18 mm³/s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</si>
</sst>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/>
    <xf numFmtId="165" fontId="1" fillId="0" borderId="4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64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0" fillId="0" borderId="15" xfId="0" applyBorder="1"/>
    <xf numFmtId="0" fontId="11" fillId="0" borderId="1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6" xfId="0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2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3" fillId="0" borderId="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15" fillId="0" borderId="0" xfId="0" applyFont="1"/>
    <xf numFmtId="0" fontId="0" fillId="0" borderId="6" xfId="0" applyBorder="1" applyAlignment="1">
      <alignment horizontal="center"/>
    </xf>
    <xf numFmtId="0" fontId="16" fillId="0" borderId="0" xfId="0" applyFont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/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3" fillId="0" borderId="0" xfId="0" applyFont="1"/>
    <xf numFmtId="164" fontId="1" fillId="0" borderId="20" xfId="0" applyNumberFormat="1" applyFont="1" applyBorder="1" applyAlignment="1">
      <alignment horizontal="center"/>
    </xf>
    <xf numFmtId="0" fontId="0" fillId="0" borderId="18" xfId="0" applyBorder="1"/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19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20" fillId="0" borderId="26" xfId="0" applyFont="1" applyBorder="1"/>
    <xf numFmtId="0" fontId="21" fillId="0" borderId="0" xfId="0" applyFont="1"/>
    <xf numFmtId="10" fontId="0" fillId="0" borderId="0" xfId="1" applyNumberFormat="1" applyFont="1" applyAlignment="1">
      <alignment horizontal="center" vertical="center"/>
    </xf>
    <xf numFmtId="0" fontId="13" fillId="0" borderId="17" xfId="0" applyFont="1" applyBorder="1"/>
    <xf numFmtId="0" fontId="22" fillId="0" borderId="0" xfId="0" applyFont="1"/>
    <xf numFmtId="0" fontId="20" fillId="0" borderId="0" xfId="0" applyFont="1"/>
    <xf numFmtId="49" fontId="0" fillId="0" borderId="0" xfId="0" applyNumberFormat="1" applyAlignment="1">
      <alignment horizontal="center"/>
    </xf>
    <xf numFmtId="0" fontId="13" fillId="0" borderId="2" xfId="0" applyFont="1" applyBorder="1"/>
    <xf numFmtId="0" fontId="0" fillId="0" borderId="4" xfId="0" applyBorder="1" applyAlignment="1">
      <alignment horizontal="center" vertical="center"/>
    </xf>
    <xf numFmtId="0" fontId="20" fillId="0" borderId="5" xfId="0" applyFont="1" applyBorder="1"/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Creep test (changes on reference dimension)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ASA-CF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Sheet1!$C$13:$G$13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0.11999999999999922</c:v>
                </c:pt>
                <c:pt idx="1">
                  <c:v>0.16999999999999993</c:v>
                </c:pt>
                <c:pt idx="2">
                  <c:v>0.15000000000000036</c:v>
                </c:pt>
                <c:pt idx="3">
                  <c:v>2.9999999999999361E-2</c:v>
                </c:pt>
                <c:pt idx="4">
                  <c:v>-9.9999999999997868E-3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0DD-B5F1-16088836577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ASA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Sheet1!$C$13:$G$13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0.89999999999999858</c:v>
                </c:pt>
                <c:pt idx="1">
                  <c:v>0.26999999999999957</c:v>
                </c:pt>
                <c:pt idx="2">
                  <c:v>5.0000000000000711E-2</c:v>
                </c:pt>
                <c:pt idx="3">
                  <c:v>6.0000000000002274E-2</c:v>
                </c:pt>
                <c:pt idx="4">
                  <c:v>2.9999999999997584E-2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7-40DD-B5F1-16088836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Sheet1!$B$37:$B$38</c:f>
              <c:strCache>
                <c:ptCount val="2"/>
                <c:pt idx="0">
                  <c:v>ASA-CF</c:v>
                </c:pt>
                <c:pt idx="1">
                  <c:v>ASA</c:v>
                </c:pt>
              </c:strCache>
            </c:str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72.150000000000006</c:v>
                </c:pt>
                <c:pt idx="1">
                  <c:v>64.05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Sheet1!$B$50:$B$52</c:f>
              <c:strCache>
                <c:ptCount val="3"/>
                <c:pt idx="0">
                  <c:v>ASA-CF</c:v>
                </c:pt>
                <c:pt idx="1">
                  <c:v>ASA</c:v>
                </c:pt>
                <c:pt idx="2">
                  <c:v>ASA-CF 280°C 0%</c:v>
                </c:pt>
              </c:strCache>
            </c:strRef>
          </c:cat>
          <c:val>
            <c:numRef>
              <c:f>Sheet1!$E$50:$E$52</c:f>
              <c:numCache>
                <c:formatCode>General</c:formatCode>
                <c:ptCount val="3"/>
                <c:pt idx="0" formatCode="0.0">
                  <c:v>22.1</c:v>
                </c:pt>
                <c:pt idx="1">
                  <c:v>32.85</c:v>
                </c:pt>
                <c:pt idx="2">
                  <c:v>31.549999999999997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Sheet1!$B$69:$B$71</c:f>
              <c:strCache>
                <c:ptCount val="3"/>
                <c:pt idx="0">
                  <c:v>ASA-CF</c:v>
                </c:pt>
                <c:pt idx="1">
                  <c:v>ASA</c:v>
                </c:pt>
                <c:pt idx="2">
                  <c:v>ASA-CF vertic.</c:v>
                </c:pt>
              </c:strCache>
            </c:strRef>
          </c:cat>
          <c:val>
            <c:numRef>
              <c:f>Sheet1!$C$69:$C$71</c:f>
              <c:numCache>
                <c:formatCode>General</c:formatCode>
                <c:ptCount val="3"/>
                <c:pt idx="0">
                  <c:v>152.69999999999999</c:v>
                </c:pt>
                <c:pt idx="1">
                  <c:v>121.3</c:v>
                </c:pt>
                <c:pt idx="2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ASA-CF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Sheet1!$C$102:$F$102</c:f>
              <c:strCache>
                <c:ptCount val="4"/>
                <c:pt idx="0">
                  <c:v>1.25kg</c:v>
                </c:pt>
                <c:pt idx="1">
                  <c:v>2.5kg</c:v>
                </c:pt>
                <c:pt idx="2">
                  <c:v>5kg</c:v>
                </c:pt>
                <c:pt idx="3">
                  <c:v>10kg</c:v>
                </c:pt>
              </c:strCache>
            </c:strRef>
          </c:cat>
          <c:val>
            <c:numRef>
              <c:f>Sheet1!$C$103:$F$103</c:f>
              <c:numCache>
                <c:formatCode>0.00</c:formatCode>
                <c:ptCount val="4"/>
                <c:pt idx="0">
                  <c:v>0.22</c:v>
                </c:pt>
                <c:pt idx="1">
                  <c:v>0.43</c:v>
                </c:pt>
                <c:pt idx="2">
                  <c:v>0.83</c:v>
                </c:pt>
                <c:pt idx="3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Sheet1!$B$104</c:f>
              <c:strCache>
                <c:ptCount val="1"/>
                <c:pt idx="0">
                  <c:v>ASA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Sheet1!$C$102:$F$102</c:f>
              <c:strCache>
                <c:ptCount val="4"/>
                <c:pt idx="0">
                  <c:v>1.25kg</c:v>
                </c:pt>
                <c:pt idx="1">
                  <c:v>2.5kg</c:v>
                </c:pt>
                <c:pt idx="2">
                  <c:v>5kg</c:v>
                </c:pt>
                <c:pt idx="3">
                  <c:v>10kg</c:v>
                </c:pt>
              </c:strCache>
            </c:strRef>
          </c:cat>
          <c:val>
            <c:numRef>
              <c:f>Sheet1!$C$104:$F$104</c:f>
              <c:numCache>
                <c:formatCode>0.00</c:formatCode>
                <c:ptCount val="4"/>
                <c:pt idx="0">
                  <c:v>0.37</c:v>
                </c:pt>
                <c:pt idx="1">
                  <c:v>0.78</c:v>
                </c:pt>
                <c:pt idx="2">
                  <c:v>1.54</c:v>
                </c:pt>
                <c:pt idx="3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Sheet1!$E$201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Sheet1!$B$202:$B$203</c:f>
              <c:strCache>
                <c:ptCount val="2"/>
                <c:pt idx="0">
                  <c:v>ASA-CF</c:v>
                </c:pt>
                <c:pt idx="1">
                  <c:v>ASA</c:v>
                </c:pt>
              </c:strCache>
            </c:strRef>
          </c:cat>
          <c:val>
            <c:numRef>
              <c:f>Sheet1!$E$202:$E$203</c:f>
              <c:numCache>
                <c:formatCode>0.0</c:formatCode>
                <c:ptCount val="2"/>
                <c:pt idx="0">
                  <c:v>4.9050000000000002</c:v>
                </c:pt>
                <c:pt idx="1">
                  <c:v>45.064687500000005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Sheet1!$C$229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Sheet1!$B$230:$B$231</c:f>
              <c:strCache>
                <c:ptCount val="2"/>
                <c:pt idx="0">
                  <c:v>ASA-CF</c:v>
                </c:pt>
                <c:pt idx="1">
                  <c:v>ASA</c:v>
                </c:pt>
              </c:strCache>
            </c:strRef>
          </c:cat>
          <c:val>
            <c:numRef>
              <c:f>Sheet1!$C$230:$C$231</c:f>
              <c:numCache>
                <c:formatCode>General</c:formatCode>
                <c:ptCount val="2"/>
                <c:pt idx="0">
                  <c:v>101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Sheet1!$B$134</c:f>
              <c:strCache>
                <c:ptCount val="1"/>
                <c:pt idx="0">
                  <c:v>ASA-CF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41275">
                <a:solidFill>
                  <a:srgbClr val="FFFF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Sheet1!$C$133:$N$133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0.00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0.42</c:v>
                </c:pt>
                <c:pt idx="4">
                  <c:v>0.43</c:v>
                </c:pt>
                <c:pt idx="5">
                  <c:v>0.43</c:v>
                </c:pt>
                <c:pt idx="6">
                  <c:v>0.81</c:v>
                </c:pt>
                <c:pt idx="7">
                  <c:v>0.83</c:v>
                </c:pt>
                <c:pt idx="8">
                  <c:v>0.83</c:v>
                </c:pt>
                <c:pt idx="9">
                  <c:v>1.64</c:v>
                </c:pt>
                <c:pt idx="10">
                  <c:v>1.74</c:v>
                </c:pt>
                <c:pt idx="11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Sheet1!$B$135</c:f>
              <c:strCache>
                <c:ptCount val="1"/>
                <c:pt idx="0">
                  <c:v>ASA</c:v>
                </c:pt>
              </c:strCache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 w="44450">
                <a:solidFill>
                  <a:schemeClr val="bg2">
                    <a:lumMod val="90000"/>
                  </a:schemeClr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8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44450" cap="rnd">
                  <a:solidFill>
                    <a:schemeClr val="bg2">
                      <a:lumMod val="90000"/>
                    </a:schemeClr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5A-4553-A077-74370E8E0369}"/>
              </c:ext>
            </c:extLst>
          </c:dPt>
          <c:cat>
            <c:strRef>
              <c:f>Sheet1!$C$133:$N$133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Sheet1!$C$135:$N$135</c:f>
              <c:numCache>
                <c:formatCode>0.00</c:formatCode>
                <c:ptCount val="12"/>
                <c:pt idx="0">
                  <c:v>0.36</c:v>
                </c:pt>
                <c:pt idx="1">
                  <c:v>0.37</c:v>
                </c:pt>
                <c:pt idx="2">
                  <c:v>0.37</c:v>
                </c:pt>
                <c:pt idx="3">
                  <c:v>0.76</c:v>
                </c:pt>
                <c:pt idx="4">
                  <c:v>0.78</c:v>
                </c:pt>
                <c:pt idx="5">
                  <c:v>0.78</c:v>
                </c:pt>
                <c:pt idx="6">
                  <c:v>1.51</c:v>
                </c:pt>
                <c:pt idx="7">
                  <c:v>1.54</c:v>
                </c:pt>
                <c:pt idx="8">
                  <c:v>1.55</c:v>
                </c:pt>
                <c:pt idx="9">
                  <c:v>3.22</c:v>
                </c:pt>
                <c:pt idx="10">
                  <c:v>3.57</c:v>
                </c:pt>
                <c:pt idx="11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Sheet1!$C$176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Sheet1!$B$177:$B$178</c:f>
              <c:strCache>
                <c:ptCount val="2"/>
                <c:pt idx="0">
                  <c:v>ASA-CF</c:v>
                </c:pt>
                <c:pt idx="1">
                  <c:v>ASA</c:v>
                </c:pt>
              </c:strCache>
            </c:strRef>
          </c:cat>
          <c:val>
            <c:numRef>
              <c:f>Sheet1!$C$177:$C$178</c:f>
              <c:numCache>
                <c:formatCode>General</c:formatCode>
                <c:ptCount val="2"/>
                <c:pt idx="0">
                  <c:v>1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5" Type="http://schemas.openxmlformats.org/officeDocument/2006/relationships/chart" Target="../charts/chart9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341312</xdr:colOff>
      <xdr:row>6</xdr:row>
      <xdr:rowOff>157403</xdr:rowOff>
    </xdr:from>
    <xdr:to>
      <xdr:col>18</xdr:col>
      <xdr:colOff>452436</xdr:colOff>
      <xdr:row>30</xdr:row>
      <xdr:rowOff>175660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10316-62EE-08B0-D511-AA88C159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2724</xdr:colOff>
      <xdr:row>33</xdr:row>
      <xdr:rowOff>172098</xdr:rowOff>
    </xdr:from>
    <xdr:to>
      <xdr:col>12</xdr:col>
      <xdr:colOff>115957</xdr:colOff>
      <xdr:row>62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621197</xdr:colOff>
      <xdr:row>33</xdr:row>
      <xdr:rowOff>166688</xdr:rowOff>
    </xdr:from>
    <xdr:to>
      <xdr:col>20</xdr:col>
      <xdr:colOff>105354</xdr:colOff>
      <xdr:row>62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127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2494</xdr:colOff>
      <xdr:row>199</xdr:row>
      <xdr:rowOff>171110</xdr:rowOff>
    </xdr:from>
    <xdr:to>
      <xdr:col>14</xdr:col>
      <xdr:colOff>152400</xdr:colOff>
      <xdr:row>224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3401</xdr:colOff>
      <xdr:row>226</xdr:row>
      <xdr:rowOff>170388</xdr:rowOff>
    </xdr:from>
    <xdr:to>
      <xdr:col>14</xdr:col>
      <xdr:colOff>150709</xdr:colOff>
      <xdr:row>246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107154</xdr:colOff>
      <xdr:row>137</xdr:row>
      <xdr:rowOff>0</xdr:rowOff>
    </xdr:from>
    <xdr:to>
      <xdr:col>14</xdr:col>
      <xdr:colOff>571499</xdr:colOff>
      <xdr:row>166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559077</xdr:colOff>
      <xdr:row>8</xdr:row>
      <xdr:rowOff>104913</xdr:rowOff>
    </xdr:from>
    <xdr:to>
      <xdr:col>18</xdr:col>
      <xdr:colOff>219291</xdr:colOff>
      <xdr:row>18</xdr:row>
      <xdr:rowOff>161717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5034" y="1670326"/>
          <a:ext cx="1449258" cy="19936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4</xdr:col>
      <xdr:colOff>880924</xdr:colOff>
      <xdr:row>119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73162</xdr:colOff>
      <xdr:row>179</xdr:row>
      <xdr:rowOff>3107</xdr:rowOff>
    </xdr:from>
    <xdr:to>
      <xdr:col>5</xdr:col>
      <xdr:colOff>419284</xdr:colOff>
      <xdr:row>190</xdr:row>
      <xdr:rowOff>61844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162" y="34342803"/>
          <a:ext cx="1240644" cy="2154237"/>
        </a:xfrm>
        <a:prstGeom prst="rect">
          <a:avLst/>
        </a:prstGeom>
      </xdr:spPr>
    </xdr:pic>
    <xdr:clientData/>
  </xdr:twoCellAnchor>
  <xdr:twoCellAnchor editAs="oneCell">
    <xdr:from>
      <xdr:col>4</xdr:col>
      <xdr:colOff>212068</xdr:colOff>
      <xdr:row>65</xdr:row>
      <xdr:rowOff>100772</xdr:rowOff>
    </xdr:from>
    <xdr:to>
      <xdr:col>6</xdr:col>
      <xdr:colOff>190362</xdr:colOff>
      <xdr:row>76</xdr:row>
      <xdr:rowOff>173935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9068" y="12624076"/>
          <a:ext cx="1444316" cy="2193511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206</xdr:row>
      <xdr:rowOff>111123</xdr:rowOff>
    </xdr:from>
    <xdr:to>
      <xdr:col>3</xdr:col>
      <xdr:colOff>430902</xdr:colOff>
      <xdr:row>219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236</xdr:row>
      <xdr:rowOff>127000</xdr:rowOff>
    </xdr:from>
    <xdr:to>
      <xdr:col>3</xdr:col>
      <xdr:colOff>666957</xdr:colOff>
      <xdr:row>242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1</xdr:col>
      <xdr:colOff>817158</xdr:colOff>
      <xdr:row>149</xdr:row>
      <xdr:rowOff>48885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1032506" y="28648733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173</xdr:row>
      <xdr:rowOff>185736</xdr:rowOff>
    </xdr:from>
    <xdr:to>
      <xdr:col>14</xdr:col>
      <xdr:colOff>161924</xdr:colOff>
      <xdr:row>193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695119</xdr:colOff>
      <xdr:row>35</xdr:row>
      <xdr:rowOff>157369</xdr:rowOff>
    </xdr:from>
    <xdr:to>
      <xdr:col>10</xdr:col>
      <xdr:colOff>657226</xdr:colOff>
      <xdr:row>41</xdr:row>
      <xdr:rowOff>157369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E5F1D2-0BE6-E31F-820F-33CE6E719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8097" y="6924260"/>
          <a:ext cx="1701455" cy="1159566"/>
        </a:xfrm>
        <a:prstGeom prst="rect">
          <a:avLst/>
        </a:prstGeom>
      </xdr:spPr>
    </xdr:pic>
    <xdr:clientData/>
  </xdr:twoCellAnchor>
  <xdr:twoCellAnchor editAs="oneCell">
    <xdr:from>
      <xdr:col>17</xdr:col>
      <xdr:colOff>735607</xdr:colOff>
      <xdr:row>37</xdr:row>
      <xdr:rowOff>108587</xdr:rowOff>
    </xdr:from>
    <xdr:to>
      <xdr:col>19</xdr:col>
      <xdr:colOff>249807</xdr:colOff>
      <xdr:row>46</xdr:row>
      <xdr:rowOff>182217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4A3CCB-CFF6-5406-9C2A-8213B9FEF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7194" y="7264761"/>
          <a:ext cx="1145874" cy="1796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56"/>
  <sheetViews>
    <sheetView tabSelected="1" topLeftCell="A224" zoomScale="115" zoomScaleNormal="115" workbookViewId="0">
      <selection activeCell="S242" sqref="S242"/>
    </sheetView>
  </sheetViews>
  <sheetFormatPr defaultRowHeight="15" x14ac:dyDescent="0.25"/>
  <cols>
    <col min="1" max="1" width="3.28515625" customWidth="1"/>
    <col min="2" max="2" width="14" customWidth="1"/>
    <col min="3" max="3" width="12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9.5703125" bestFit="1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8" ht="15.75" thickBot="1" x14ac:dyDescent="0.3">
      <c r="A2" s="4"/>
      <c r="B2" s="4" t="s">
        <v>63</v>
      </c>
      <c r="M2" t="s">
        <v>32</v>
      </c>
      <c r="O2" s="104"/>
    </row>
    <row r="3" spans="1:18" x14ac:dyDescent="0.25">
      <c r="A3" s="4"/>
      <c r="B3" t="s">
        <v>64</v>
      </c>
      <c r="M3" s="125" t="s">
        <v>65</v>
      </c>
      <c r="N3" s="94" t="s">
        <v>59</v>
      </c>
      <c r="O3" s="104" t="s">
        <v>71</v>
      </c>
      <c r="R3" s="103"/>
    </row>
    <row r="4" spans="1:18" ht="15.75" thickBot="1" x14ac:dyDescent="0.3">
      <c r="A4" s="4"/>
      <c r="B4" s="98" t="s">
        <v>54</v>
      </c>
      <c r="D4" s="97" t="s">
        <v>55</v>
      </c>
      <c r="M4" s="122" t="s">
        <v>57</v>
      </c>
      <c r="N4" s="116" t="s">
        <v>59</v>
      </c>
      <c r="O4" s="104" t="s">
        <v>72</v>
      </c>
      <c r="R4" s="103"/>
    </row>
    <row r="5" spans="1:18" ht="17.25" x14ac:dyDescent="0.25">
      <c r="A5" s="4"/>
      <c r="B5" s="4"/>
      <c r="M5" s="95" t="s">
        <v>58</v>
      </c>
      <c r="R5" s="103"/>
    </row>
    <row r="6" spans="1:18" x14ac:dyDescent="0.25">
      <c r="A6" s="4"/>
      <c r="B6" s="12" t="s">
        <v>27</v>
      </c>
      <c r="K6" s="18"/>
      <c r="L6" s="18"/>
    </row>
    <row r="7" spans="1:18" ht="15.75" thickBot="1" x14ac:dyDescent="0.3">
      <c r="A7" s="4"/>
      <c r="B7" t="s">
        <v>26</v>
      </c>
    </row>
    <row r="8" spans="1:18" ht="15.75" thickBot="1" x14ac:dyDescent="0.3">
      <c r="A8" s="4"/>
      <c r="B8" s="31"/>
      <c r="C8" s="107" t="s">
        <v>25</v>
      </c>
      <c r="D8" s="108" t="s">
        <v>0</v>
      </c>
      <c r="E8" s="108" t="s">
        <v>1</v>
      </c>
      <c r="F8" s="108" t="s">
        <v>2</v>
      </c>
      <c r="G8" s="108" t="s">
        <v>3</v>
      </c>
      <c r="H8" s="108" t="s">
        <v>4</v>
      </c>
      <c r="I8" s="109" t="s">
        <v>5</v>
      </c>
      <c r="J8" s="46"/>
    </row>
    <row r="9" spans="1:18" x14ac:dyDescent="0.25">
      <c r="A9" s="4"/>
      <c r="B9" s="125" t="s">
        <v>65</v>
      </c>
      <c r="C9" s="99">
        <v>12</v>
      </c>
      <c r="D9" s="117">
        <v>15.07</v>
      </c>
      <c r="E9" s="117">
        <v>15.19</v>
      </c>
      <c r="F9" s="117">
        <v>15.36</v>
      </c>
      <c r="G9" s="117">
        <v>15.51</v>
      </c>
      <c r="H9" s="117">
        <v>15.54</v>
      </c>
      <c r="I9" s="118">
        <v>15.53</v>
      </c>
      <c r="J9" s="46"/>
    </row>
    <row r="10" spans="1:18" ht="15.75" thickBot="1" x14ac:dyDescent="0.3">
      <c r="A10" s="4"/>
      <c r="B10" s="122" t="s">
        <v>57</v>
      </c>
      <c r="C10" s="100">
        <v>12</v>
      </c>
      <c r="D10" s="119">
        <v>16.73</v>
      </c>
      <c r="E10" s="119">
        <v>17.63</v>
      </c>
      <c r="F10" s="120">
        <v>17.899999999999999</v>
      </c>
      <c r="G10" s="119">
        <v>17.95</v>
      </c>
      <c r="H10" s="119">
        <v>18.010000000000002</v>
      </c>
      <c r="I10" s="121">
        <v>18.04</v>
      </c>
      <c r="J10" s="46"/>
    </row>
    <row r="11" spans="1:18" x14ac:dyDescent="0.25">
      <c r="B11" s="13"/>
      <c r="C11" s="14"/>
      <c r="D11" s="14"/>
      <c r="E11" s="14"/>
      <c r="F11" s="14"/>
      <c r="G11" s="14"/>
      <c r="H11" s="14"/>
      <c r="I11" s="14"/>
      <c r="J11" s="47"/>
    </row>
    <row r="12" spans="1:18" ht="15.75" thickBot="1" x14ac:dyDescent="0.3">
      <c r="B12" s="4" t="s">
        <v>28</v>
      </c>
    </row>
    <row r="13" spans="1:18" ht="15.75" thickBot="1" x14ac:dyDescent="0.3">
      <c r="B13" s="31"/>
      <c r="C13" s="5" t="s">
        <v>1</v>
      </c>
      <c r="D13" s="101" t="s">
        <v>2</v>
      </c>
      <c r="E13" s="101" t="s">
        <v>3</v>
      </c>
      <c r="F13" s="101" t="s">
        <v>4</v>
      </c>
      <c r="G13" s="6" t="s">
        <v>5</v>
      </c>
      <c r="H13" s="14"/>
      <c r="K13" s="14"/>
      <c r="L13" s="14"/>
    </row>
    <row r="14" spans="1:18" x14ac:dyDescent="0.25">
      <c r="B14" s="125" t="s">
        <v>65</v>
      </c>
      <c r="C14" s="1">
        <f t="shared" ref="C14:G15" si="0">+E9-D9</f>
        <v>0.11999999999999922</v>
      </c>
      <c r="D14" s="102">
        <f t="shared" si="0"/>
        <v>0.16999999999999993</v>
      </c>
      <c r="E14" s="102">
        <f t="shared" si="0"/>
        <v>0.15000000000000036</v>
      </c>
      <c r="F14" s="102">
        <f t="shared" si="0"/>
        <v>2.9999999999999361E-2</v>
      </c>
      <c r="G14" s="7">
        <f t="shared" si="0"/>
        <v>-9.9999999999997868E-3</v>
      </c>
      <c r="H14" s="14"/>
    </row>
    <row r="15" spans="1:18" ht="15.75" thickBot="1" x14ac:dyDescent="0.3">
      <c r="B15" s="122" t="s">
        <v>57</v>
      </c>
      <c r="C15" s="2">
        <f t="shared" si="0"/>
        <v>0.89999999999999858</v>
      </c>
      <c r="D15" s="96">
        <f t="shared" si="0"/>
        <v>0.26999999999999957</v>
      </c>
      <c r="E15" s="96">
        <f t="shared" si="0"/>
        <v>5.0000000000000711E-2</v>
      </c>
      <c r="F15" s="96">
        <f t="shared" si="0"/>
        <v>6.0000000000002274E-2</v>
      </c>
      <c r="G15" s="58">
        <f t="shared" si="0"/>
        <v>2.9999999999997584E-2</v>
      </c>
      <c r="H15" s="1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5" spans="1:19" ht="15.75" thickBot="1" x14ac:dyDescent="0.3">
      <c r="B35" t="s">
        <v>6</v>
      </c>
      <c r="S35" s="21"/>
    </row>
    <row r="36" spans="1:19" ht="15.75" thickBot="1" x14ac:dyDescent="0.3">
      <c r="B36" s="3"/>
      <c r="C36" s="9" t="s">
        <v>7</v>
      </c>
      <c r="D36" s="48" t="s">
        <v>8</v>
      </c>
      <c r="E36" s="59" t="s">
        <v>30</v>
      </c>
      <c r="F36" s="16" t="s">
        <v>31</v>
      </c>
      <c r="R36" s="4"/>
      <c r="S36" s="21"/>
    </row>
    <row r="37" spans="1:19" x14ac:dyDescent="0.25">
      <c r="B37" s="125" t="s">
        <v>65</v>
      </c>
      <c r="C37" s="1">
        <v>73.2</v>
      </c>
      <c r="D37" s="7">
        <v>71.099999999999994</v>
      </c>
      <c r="E37" s="56">
        <f>AVERAGE(C37:D37)</f>
        <v>72.150000000000006</v>
      </c>
      <c r="F37" s="17">
        <f>+E37*9.81/(1000000*0.004*0.004)</f>
        <v>44.236968750000003</v>
      </c>
      <c r="R37" s="22"/>
      <c r="S37" s="23"/>
    </row>
    <row r="38" spans="1:19" ht="15.75" thickBot="1" x14ac:dyDescent="0.3">
      <c r="B38" s="122" t="s">
        <v>57</v>
      </c>
      <c r="C38" s="2">
        <v>61.6</v>
      </c>
      <c r="D38" s="58">
        <v>66.5</v>
      </c>
      <c r="E38" s="57">
        <f t="shared" ref="E38" si="1">AVERAGE(C38:D38)</f>
        <v>64.05</v>
      </c>
      <c r="F38" s="17">
        <f t="shared" ref="F38" si="2">+E38*9.81/(1000000*0.004*0.004)</f>
        <v>39.270656250000002</v>
      </c>
      <c r="G38" s="51"/>
      <c r="R38" s="4"/>
      <c r="S38" s="23"/>
    </row>
    <row r="39" spans="1:19" x14ac:dyDescent="0.25">
      <c r="A39" s="55"/>
      <c r="B39" t="s">
        <v>23</v>
      </c>
      <c r="C39" s="14"/>
      <c r="D39" s="14"/>
      <c r="E39" s="21"/>
      <c r="F39" s="17"/>
      <c r="R39" s="4"/>
      <c r="S39" s="23"/>
    </row>
    <row r="40" spans="1:19" x14ac:dyDescent="0.25">
      <c r="C40" s="14"/>
      <c r="D40" s="14"/>
      <c r="E40" s="21"/>
      <c r="F40" s="17"/>
    </row>
    <row r="45" spans="1:19" x14ac:dyDescent="0.25">
      <c r="B45" s="8"/>
      <c r="M45" s="26"/>
    </row>
    <row r="46" spans="1:19" x14ac:dyDescent="0.25">
      <c r="B46" s="8"/>
      <c r="M46" s="26"/>
    </row>
    <row r="47" spans="1:19" x14ac:dyDescent="0.25">
      <c r="B47" s="8"/>
      <c r="M47" s="26"/>
    </row>
    <row r="48" spans="1:19" ht="15.75" thickBot="1" x14ac:dyDescent="0.3">
      <c r="B48" t="s">
        <v>10</v>
      </c>
      <c r="M48" s="26"/>
    </row>
    <row r="49" spans="1:13" ht="15.75" thickBot="1" x14ac:dyDescent="0.3">
      <c r="B49" s="3"/>
      <c r="C49" s="5" t="s">
        <v>7</v>
      </c>
      <c r="D49" s="6" t="s">
        <v>8</v>
      </c>
      <c r="E49" s="59" t="s">
        <v>9</v>
      </c>
      <c r="F49" s="16" t="s">
        <v>31</v>
      </c>
      <c r="M49" s="26"/>
    </row>
    <row r="50" spans="1:13" x14ac:dyDescent="0.25">
      <c r="B50" s="125" t="s">
        <v>65</v>
      </c>
      <c r="C50" s="1">
        <v>21.8</v>
      </c>
      <c r="D50" s="7">
        <v>22.4</v>
      </c>
      <c r="E50" s="115">
        <f>AVERAGE(C50:D50)</f>
        <v>22.1</v>
      </c>
      <c r="F50" s="17">
        <f>+E50*9.81/(1000000*0.004*0.004)</f>
        <v>13.550062500000001</v>
      </c>
      <c r="G50" s="51"/>
      <c r="M50" s="26"/>
    </row>
    <row r="51" spans="1:13" ht="15.75" thickBot="1" x14ac:dyDescent="0.3">
      <c r="B51" s="122" t="s">
        <v>57</v>
      </c>
      <c r="C51" s="2">
        <v>33</v>
      </c>
      <c r="D51" s="58">
        <v>32.700000000000003</v>
      </c>
      <c r="E51" s="57">
        <f>AVERAGE(C51:D51)</f>
        <v>32.85</v>
      </c>
      <c r="F51" s="17">
        <f>+E51*9.81/(1000000*0.004*0.004)</f>
        <v>20.141156250000002</v>
      </c>
      <c r="M51" s="26"/>
    </row>
    <row r="52" spans="1:13" x14ac:dyDescent="0.25">
      <c r="A52" s="55"/>
      <c r="B52" s="126" t="s">
        <v>66</v>
      </c>
      <c r="C52" s="14">
        <v>29.8</v>
      </c>
      <c r="D52" s="14">
        <v>33.299999999999997</v>
      </c>
      <c r="E52" s="21">
        <f>AVERAGE(C52:D52)</f>
        <v>31.549999999999997</v>
      </c>
      <c r="F52" s="17">
        <f>+E52*9.81/(1000000*0.004*0.004)</f>
        <v>19.344093749999999</v>
      </c>
      <c r="M52" s="26"/>
    </row>
    <row r="53" spans="1:13" x14ac:dyDescent="0.25">
      <c r="B53" t="s">
        <v>24</v>
      </c>
      <c r="F53" s="17"/>
      <c r="M53" s="26"/>
    </row>
    <row r="54" spans="1:13" x14ac:dyDescent="0.25">
      <c r="C54" s="14"/>
      <c r="D54" s="14"/>
      <c r="E54" s="21"/>
      <c r="F54" s="17"/>
      <c r="M54" s="26"/>
    </row>
    <row r="55" spans="1:13" x14ac:dyDescent="0.25">
      <c r="M55" s="26"/>
    </row>
    <row r="56" spans="1:13" x14ac:dyDescent="0.25">
      <c r="B56" s="8"/>
      <c r="M56" s="26"/>
    </row>
    <row r="57" spans="1:13" x14ac:dyDescent="0.25">
      <c r="B57" s="8"/>
      <c r="M57" s="26"/>
    </row>
    <row r="58" spans="1:13" x14ac:dyDescent="0.25">
      <c r="M58" s="26"/>
    </row>
    <row r="59" spans="1:13" x14ac:dyDescent="0.25">
      <c r="M59" s="26"/>
    </row>
    <row r="60" spans="1:13" x14ac:dyDescent="0.25">
      <c r="M60" s="26"/>
    </row>
    <row r="61" spans="1:13" x14ac:dyDescent="0.25">
      <c r="M61" s="26"/>
    </row>
    <row r="62" spans="1:13" x14ac:dyDescent="0.25">
      <c r="M62" s="26"/>
    </row>
    <row r="63" spans="1:13" x14ac:dyDescent="0.25">
      <c r="M63" s="26"/>
    </row>
    <row r="64" spans="1:13" x14ac:dyDescent="0.25">
      <c r="M64" s="26"/>
    </row>
    <row r="65" spans="2:13" x14ac:dyDescent="0.25">
      <c r="B65" s="4"/>
      <c r="M65" s="26"/>
    </row>
    <row r="66" spans="2:13" x14ac:dyDescent="0.25">
      <c r="B66" s="4"/>
      <c r="M66" s="26"/>
    </row>
    <row r="67" spans="2:13" ht="15.75" thickBot="1" x14ac:dyDescent="0.3">
      <c r="B67" t="s">
        <v>67</v>
      </c>
      <c r="M67" s="26"/>
    </row>
    <row r="68" spans="2:13" ht="15.75" thickBot="1" x14ac:dyDescent="0.3">
      <c r="B68" s="3"/>
      <c r="C68" s="10" t="s">
        <v>12</v>
      </c>
      <c r="D68" s="16" t="s">
        <v>31</v>
      </c>
      <c r="M68" s="26"/>
    </row>
    <row r="69" spans="2:13" x14ac:dyDescent="0.25">
      <c r="B69" s="125" t="s">
        <v>65</v>
      </c>
      <c r="C69" s="15">
        <v>152.69999999999999</v>
      </c>
      <c r="D69" s="17">
        <f>+C69*9.81/(1000000*2*0.005*0.005*PI()/4)</f>
        <v>38.145925717983836</v>
      </c>
      <c r="M69" s="26"/>
    </row>
    <row r="70" spans="2:13" ht="15.75" thickBot="1" x14ac:dyDescent="0.3">
      <c r="B70" s="122" t="s">
        <v>57</v>
      </c>
      <c r="C70" s="60">
        <v>121.3</v>
      </c>
      <c r="D70" s="17">
        <f>+C70*9.81/(1000000*2*0.005*0.005*PI()/4)</f>
        <v>30.301904319524819</v>
      </c>
      <c r="E70" s="51"/>
      <c r="M70" s="26"/>
    </row>
    <row r="71" spans="2:13" x14ac:dyDescent="0.25">
      <c r="B71" s="4" t="s">
        <v>68</v>
      </c>
      <c r="C71" s="21">
        <v>57.6</v>
      </c>
      <c r="D71" s="17">
        <f>+C71*9.81/(1000000*2*0.005*0.005*PI()/4)</f>
        <v>14.389032883797443</v>
      </c>
      <c r="M71" s="26"/>
    </row>
    <row r="72" spans="2:13" x14ac:dyDescent="0.25">
      <c r="B72" s="26" t="s">
        <v>13</v>
      </c>
      <c r="C72" s="21"/>
      <c r="D72" s="17"/>
      <c r="M72" s="26"/>
    </row>
    <row r="73" spans="2:13" x14ac:dyDescent="0.25">
      <c r="M73" s="26"/>
    </row>
    <row r="74" spans="2:13" x14ac:dyDescent="0.25">
      <c r="B74" s="4"/>
      <c r="M74" s="26"/>
    </row>
    <row r="75" spans="2:13" x14ac:dyDescent="0.25">
      <c r="B75" s="4"/>
      <c r="M75" s="26"/>
    </row>
    <row r="76" spans="2:13" x14ac:dyDescent="0.25">
      <c r="B76" s="4"/>
      <c r="M76" s="26"/>
    </row>
    <row r="77" spans="2:13" x14ac:dyDescent="0.25">
      <c r="B77" s="4"/>
      <c r="M77" s="26"/>
    </row>
    <row r="78" spans="2:13" x14ac:dyDescent="0.25">
      <c r="B78" s="4"/>
      <c r="M78" s="26"/>
    </row>
    <row r="79" spans="2:13" x14ac:dyDescent="0.25">
      <c r="B79" s="4"/>
      <c r="M79" s="26"/>
    </row>
    <row r="80" spans="2:13" x14ac:dyDescent="0.25">
      <c r="B80" s="4"/>
      <c r="M80" s="26"/>
    </row>
    <row r="81" spans="2:13" x14ac:dyDescent="0.25">
      <c r="B81" s="4"/>
      <c r="M81" s="26"/>
    </row>
    <row r="82" spans="2:13" x14ac:dyDescent="0.25">
      <c r="M82" s="26"/>
    </row>
    <row r="83" spans="2:13" x14ac:dyDescent="0.25">
      <c r="C83" s="21"/>
      <c r="D83" s="16"/>
      <c r="M83" s="26"/>
    </row>
    <row r="84" spans="2:13" x14ac:dyDescent="0.25">
      <c r="B84" s="114"/>
      <c r="C84" s="21"/>
      <c r="D84" s="17"/>
      <c r="M84" s="26"/>
    </row>
    <row r="85" spans="2:13" x14ac:dyDescent="0.25">
      <c r="B85" s="127"/>
      <c r="C85" s="21"/>
      <c r="D85" s="17"/>
      <c r="M85" s="26"/>
    </row>
    <row r="86" spans="2:13" x14ac:dyDescent="0.25">
      <c r="B86" s="26"/>
      <c r="C86" s="21"/>
      <c r="D86" s="17"/>
      <c r="M86" s="26"/>
    </row>
    <row r="87" spans="2:13" x14ac:dyDescent="0.25">
      <c r="B87" s="4"/>
      <c r="M87" s="26"/>
    </row>
    <row r="88" spans="2:13" x14ac:dyDescent="0.25">
      <c r="B88" s="4"/>
      <c r="M88" s="26"/>
    </row>
    <row r="89" spans="2:13" x14ac:dyDescent="0.25">
      <c r="B89" s="4"/>
      <c r="M89" s="26"/>
    </row>
    <row r="90" spans="2:13" x14ac:dyDescent="0.25">
      <c r="B90" s="4"/>
      <c r="M90" s="26"/>
    </row>
    <row r="91" spans="2:13" x14ac:dyDescent="0.25">
      <c r="B91" s="4"/>
      <c r="M91" s="26"/>
    </row>
    <row r="92" spans="2:13" x14ac:dyDescent="0.25">
      <c r="B92" s="4"/>
      <c r="M92" s="26"/>
    </row>
    <row r="93" spans="2:13" x14ac:dyDescent="0.25">
      <c r="B93" s="4"/>
      <c r="M93" s="26"/>
    </row>
    <row r="94" spans="2:13" x14ac:dyDescent="0.25">
      <c r="B94" s="4"/>
      <c r="M94" s="26"/>
    </row>
    <row r="95" spans="2:13" x14ac:dyDescent="0.25">
      <c r="B95" s="4"/>
      <c r="M95" s="26"/>
    </row>
    <row r="96" spans="2:13" x14ac:dyDescent="0.25">
      <c r="B96" s="4"/>
      <c r="M96" s="26"/>
    </row>
    <row r="97" spans="2:13" x14ac:dyDescent="0.25">
      <c r="B97" s="4"/>
      <c r="M97" s="26"/>
    </row>
    <row r="98" spans="2:13" x14ac:dyDescent="0.25">
      <c r="B98" s="4"/>
      <c r="M98" s="26"/>
    </row>
    <row r="99" spans="2:13" x14ac:dyDescent="0.25">
      <c r="B99" s="8"/>
      <c r="M99" s="26"/>
    </row>
    <row r="100" spans="2:13" x14ac:dyDescent="0.25">
      <c r="B100" s="8"/>
      <c r="M100" s="26"/>
    </row>
    <row r="101" spans="2:13" ht="15.75" thickBot="1" x14ac:dyDescent="0.3">
      <c r="B101" t="s">
        <v>50</v>
      </c>
      <c r="M101" s="26"/>
    </row>
    <row r="102" spans="2:13" ht="15.75" thickBot="1" x14ac:dyDescent="0.3">
      <c r="B102" s="27"/>
      <c r="C102" s="28" t="s">
        <v>33</v>
      </c>
      <c r="D102" s="29" t="s">
        <v>34</v>
      </c>
      <c r="E102" s="29" t="s">
        <v>35</v>
      </c>
      <c r="F102" s="30" t="s">
        <v>36</v>
      </c>
      <c r="M102" s="26"/>
    </row>
    <row r="103" spans="2:13" x14ac:dyDescent="0.25">
      <c r="B103" s="125" t="s">
        <v>65</v>
      </c>
      <c r="C103" s="52">
        <f>+Sheet1!D134</f>
        <v>0.22</v>
      </c>
      <c r="D103" s="53">
        <f>+Sheet1!G134</f>
        <v>0.43</v>
      </c>
      <c r="E103" s="53">
        <f>+Sheet1!J134</f>
        <v>0.83</v>
      </c>
      <c r="F103" s="54">
        <f>+Sheet1!M134</f>
        <v>1.74</v>
      </c>
      <c r="M103" s="26"/>
    </row>
    <row r="104" spans="2:13" ht="15.75" thickBot="1" x14ac:dyDescent="0.3">
      <c r="B104" s="122" t="s">
        <v>57</v>
      </c>
      <c r="C104" s="61">
        <f>+Sheet1!D135</f>
        <v>0.37</v>
      </c>
      <c r="D104" s="62">
        <f>+Sheet1!G135</f>
        <v>0.78</v>
      </c>
      <c r="E104" s="62">
        <f>+Sheet1!J135</f>
        <v>1.54</v>
      </c>
      <c r="F104" s="63">
        <f>+Sheet1!M135</f>
        <v>3.57</v>
      </c>
      <c r="M104" s="26"/>
    </row>
    <row r="105" spans="2:13" x14ac:dyDescent="0.25">
      <c r="B105" s="8"/>
      <c r="C105" s="105"/>
      <c r="D105" s="105"/>
      <c r="E105" s="105"/>
      <c r="F105" s="105"/>
      <c r="M105" s="26"/>
    </row>
    <row r="106" spans="2:13" x14ac:dyDescent="0.25">
      <c r="B106" t="s">
        <v>11</v>
      </c>
      <c r="C106" s="21"/>
      <c r="D106" s="14"/>
      <c r="E106" s="46"/>
      <c r="F106" s="46"/>
      <c r="M106" s="26"/>
    </row>
    <row r="107" spans="2:13" x14ac:dyDescent="0.25">
      <c r="B107" s="44" t="s">
        <v>51</v>
      </c>
      <c r="C107" s="21"/>
      <c r="D107" s="14"/>
      <c r="E107" s="46"/>
      <c r="F107" s="46"/>
      <c r="M107" s="26"/>
    </row>
    <row r="108" spans="2:13" x14ac:dyDescent="0.25">
      <c r="B108" s="26" t="s">
        <v>53</v>
      </c>
      <c r="M108" s="26"/>
    </row>
    <row r="109" spans="2:13" x14ac:dyDescent="0.25">
      <c r="M109" s="26"/>
    </row>
    <row r="110" spans="2:13" x14ac:dyDescent="0.25">
      <c r="B110" s="44"/>
      <c r="M110" s="26"/>
    </row>
    <row r="111" spans="2:13" x14ac:dyDescent="0.25">
      <c r="B111" s="44"/>
      <c r="M111" s="26"/>
    </row>
    <row r="112" spans="2:13" x14ac:dyDescent="0.25">
      <c r="B112" s="44"/>
      <c r="M112" s="26"/>
    </row>
    <row r="113" spans="2:13" x14ac:dyDescent="0.25">
      <c r="B113" s="44"/>
      <c r="M113" s="26"/>
    </row>
    <row r="114" spans="2:13" x14ac:dyDescent="0.25">
      <c r="B114" s="44"/>
      <c r="M114" s="26"/>
    </row>
    <row r="115" spans="2:13" x14ac:dyDescent="0.25">
      <c r="B115" s="44"/>
      <c r="M115" s="26"/>
    </row>
    <row r="116" spans="2:13" x14ac:dyDescent="0.25">
      <c r="B116" s="44"/>
      <c r="M116" s="26"/>
    </row>
    <row r="117" spans="2:13" x14ac:dyDescent="0.25">
      <c r="B117" s="44"/>
      <c r="M117" s="26"/>
    </row>
    <row r="118" spans="2:13" x14ac:dyDescent="0.25">
      <c r="B118" s="44"/>
      <c r="M118" s="26"/>
    </row>
    <row r="119" spans="2:13" x14ac:dyDescent="0.25">
      <c r="B119" s="44"/>
      <c r="M119" s="26"/>
    </row>
    <row r="120" spans="2:13" x14ac:dyDescent="0.25">
      <c r="B120" s="44"/>
      <c r="M120" s="26"/>
    </row>
    <row r="121" spans="2:13" x14ac:dyDescent="0.25">
      <c r="B121" s="44"/>
      <c r="M121" s="26"/>
    </row>
    <row r="122" spans="2:13" x14ac:dyDescent="0.25">
      <c r="B122" s="44"/>
      <c r="M122" s="26"/>
    </row>
    <row r="123" spans="2:13" x14ac:dyDescent="0.25">
      <c r="B123" s="44"/>
      <c r="M123" s="26"/>
    </row>
    <row r="124" spans="2:13" x14ac:dyDescent="0.25">
      <c r="B124" s="44"/>
      <c r="M124" s="26"/>
    </row>
    <row r="125" spans="2:13" x14ac:dyDescent="0.25">
      <c r="B125" s="44"/>
      <c r="M125" s="26"/>
    </row>
    <row r="126" spans="2:13" x14ac:dyDescent="0.25">
      <c r="B126" s="44"/>
      <c r="M126" s="26"/>
    </row>
    <row r="127" spans="2:13" x14ac:dyDescent="0.25">
      <c r="B127" s="44"/>
      <c r="M127" s="26"/>
    </row>
    <row r="128" spans="2:13" x14ac:dyDescent="0.25">
      <c r="B128" s="44"/>
      <c r="M128" s="26"/>
    </row>
    <row r="129" spans="2:14" x14ac:dyDescent="0.25">
      <c r="B129" s="44"/>
      <c r="M129" s="26"/>
    </row>
    <row r="130" spans="2:14" x14ac:dyDescent="0.25">
      <c r="B130" s="44"/>
      <c r="M130" s="26"/>
    </row>
    <row r="131" spans="2:14" x14ac:dyDescent="0.25">
      <c r="B131" s="44"/>
      <c r="M131" s="26"/>
    </row>
    <row r="132" spans="2:14" ht="15.75" thickBot="1" x14ac:dyDescent="0.3">
      <c r="B132" t="s">
        <v>49</v>
      </c>
    </row>
    <row r="133" spans="2:14" ht="15.75" thickBot="1" x14ac:dyDescent="0.3">
      <c r="B133" s="31"/>
      <c r="C133" s="32" t="s">
        <v>38</v>
      </c>
      <c r="D133" s="33" t="s">
        <v>37</v>
      </c>
      <c r="E133" s="34" t="s">
        <v>40</v>
      </c>
      <c r="F133" s="35" t="s">
        <v>39</v>
      </c>
      <c r="G133" s="36" t="s">
        <v>41</v>
      </c>
      <c r="H133" s="37" t="s">
        <v>42</v>
      </c>
      <c r="I133" s="38" t="s">
        <v>43</v>
      </c>
      <c r="J133" s="39" t="s">
        <v>44</v>
      </c>
      <c r="K133" s="40" t="s">
        <v>45</v>
      </c>
      <c r="L133" s="41" t="s">
        <v>46</v>
      </c>
      <c r="M133" s="42" t="s">
        <v>47</v>
      </c>
      <c r="N133" s="43" t="s">
        <v>48</v>
      </c>
    </row>
    <row r="134" spans="2:14" x14ac:dyDescent="0.25">
      <c r="B134" s="125" t="s">
        <v>65</v>
      </c>
      <c r="C134" s="64">
        <v>0.22</v>
      </c>
      <c r="D134" s="65">
        <v>0.22</v>
      </c>
      <c r="E134" s="66">
        <v>0.23</v>
      </c>
      <c r="F134" s="67">
        <v>0.42</v>
      </c>
      <c r="G134" s="68">
        <v>0.43</v>
      </c>
      <c r="H134" s="69">
        <v>0.43</v>
      </c>
      <c r="I134" s="70">
        <v>0.81</v>
      </c>
      <c r="J134" s="71">
        <v>0.83</v>
      </c>
      <c r="K134" s="72">
        <v>0.83</v>
      </c>
      <c r="L134" s="73">
        <v>1.64</v>
      </c>
      <c r="M134" s="74">
        <v>1.74</v>
      </c>
      <c r="N134" s="75">
        <v>1.76</v>
      </c>
    </row>
    <row r="135" spans="2:14" ht="15.75" thickBot="1" x14ac:dyDescent="0.3">
      <c r="B135" s="122" t="s">
        <v>57</v>
      </c>
      <c r="C135" s="76">
        <v>0.36</v>
      </c>
      <c r="D135" s="77">
        <v>0.37</v>
      </c>
      <c r="E135" s="78">
        <v>0.37</v>
      </c>
      <c r="F135" s="79">
        <v>0.76</v>
      </c>
      <c r="G135" s="80">
        <v>0.78</v>
      </c>
      <c r="H135" s="81">
        <v>0.78</v>
      </c>
      <c r="I135" s="82">
        <v>1.51</v>
      </c>
      <c r="J135" s="83">
        <v>1.54</v>
      </c>
      <c r="K135" s="84">
        <v>1.55</v>
      </c>
      <c r="L135" s="85">
        <v>3.22</v>
      </c>
      <c r="M135" s="86">
        <v>3.57</v>
      </c>
      <c r="N135" s="87">
        <v>3.72</v>
      </c>
    </row>
    <row r="136" spans="2:14" x14ac:dyDescent="0.25">
      <c r="B136" s="8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</row>
    <row r="137" spans="2:14" x14ac:dyDescent="0.25">
      <c r="B137" s="44"/>
      <c r="M137" s="26"/>
    </row>
    <row r="138" spans="2:14" x14ac:dyDescent="0.25">
      <c r="B138" s="44"/>
      <c r="M138" s="26"/>
    </row>
    <row r="139" spans="2:14" x14ac:dyDescent="0.25">
      <c r="B139" s="44"/>
      <c r="M139" s="26"/>
    </row>
    <row r="140" spans="2:14" x14ac:dyDescent="0.25">
      <c r="B140" s="44"/>
      <c r="M140" s="26"/>
    </row>
    <row r="141" spans="2:14" x14ac:dyDescent="0.25">
      <c r="B141" s="44"/>
      <c r="M141" s="26"/>
    </row>
    <row r="142" spans="2:14" x14ac:dyDescent="0.25">
      <c r="B142" s="44"/>
      <c r="M142" s="26"/>
    </row>
    <row r="143" spans="2:14" x14ac:dyDescent="0.25">
      <c r="B143" s="44"/>
      <c r="M143" s="26"/>
    </row>
    <row r="144" spans="2:14" x14ac:dyDescent="0.25">
      <c r="B144" s="44"/>
      <c r="M144" s="26"/>
    </row>
    <row r="145" spans="2:13" x14ac:dyDescent="0.25">
      <c r="B145" s="44"/>
      <c r="M145" s="26"/>
    </row>
    <row r="146" spans="2:13" x14ac:dyDescent="0.25">
      <c r="B146" s="44"/>
      <c r="M146" s="26"/>
    </row>
    <row r="147" spans="2:13" x14ac:dyDescent="0.25">
      <c r="B147" s="44"/>
      <c r="M147" s="26"/>
    </row>
    <row r="148" spans="2:13" x14ac:dyDescent="0.25">
      <c r="B148" s="44"/>
      <c r="M148" s="26"/>
    </row>
    <row r="149" spans="2:13" x14ac:dyDescent="0.25">
      <c r="B149" s="44"/>
      <c r="M149" s="26"/>
    </row>
    <row r="150" spans="2:13" x14ac:dyDescent="0.25">
      <c r="B150" s="44"/>
      <c r="M150" s="26"/>
    </row>
    <row r="151" spans="2:13" x14ac:dyDescent="0.25">
      <c r="B151" s="44"/>
      <c r="M151" s="26"/>
    </row>
    <row r="152" spans="2:13" x14ac:dyDescent="0.25">
      <c r="B152" s="44"/>
      <c r="M152" s="26"/>
    </row>
    <row r="153" spans="2:13" x14ac:dyDescent="0.25">
      <c r="B153" s="44"/>
      <c r="M153" s="26"/>
    </row>
    <row r="154" spans="2:13" x14ac:dyDescent="0.25">
      <c r="B154" s="44"/>
      <c r="M154" s="26"/>
    </row>
    <row r="155" spans="2:13" x14ac:dyDescent="0.25">
      <c r="B155" s="44"/>
      <c r="M155" s="26"/>
    </row>
    <row r="156" spans="2:13" x14ac:dyDescent="0.25">
      <c r="B156" s="44"/>
      <c r="M156" s="26"/>
    </row>
    <row r="157" spans="2:13" x14ac:dyDescent="0.25">
      <c r="B157" s="44"/>
      <c r="M157" s="26"/>
    </row>
    <row r="158" spans="2:13" x14ac:dyDescent="0.25">
      <c r="B158" s="44"/>
      <c r="M158" s="26"/>
    </row>
    <row r="159" spans="2:13" x14ac:dyDescent="0.25">
      <c r="B159" s="44"/>
      <c r="M159" s="26"/>
    </row>
    <row r="160" spans="2:13" x14ac:dyDescent="0.25">
      <c r="B160" s="44"/>
      <c r="M160" s="26"/>
    </row>
    <row r="161" spans="2:13" x14ac:dyDescent="0.25">
      <c r="B161" s="44"/>
      <c r="M161" s="26"/>
    </row>
    <row r="162" spans="2:13" x14ac:dyDescent="0.25">
      <c r="B162" s="44"/>
      <c r="M162" s="26"/>
    </row>
    <row r="163" spans="2:13" x14ac:dyDescent="0.25">
      <c r="B163" s="44"/>
      <c r="M163" s="26"/>
    </row>
    <row r="164" spans="2:13" x14ac:dyDescent="0.25">
      <c r="B164" s="44"/>
      <c r="M164" s="26"/>
    </row>
    <row r="165" spans="2:13" x14ac:dyDescent="0.25">
      <c r="B165" s="44"/>
      <c r="M165" s="26"/>
    </row>
    <row r="166" spans="2:13" x14ac:dyDescent="0.25">
      <c r="B166" s="44"/>
      <c r="M166" s="26"/>
    </row>
    <row r="167" spans="2:13" x14ac:dyDescent="0.25">
      <c r="B167" s="44"/>
      <c r="M167" s="26"/>
    </row>
    <row r="168" spans="2:13" x14ac:dyDescent="0.25">
      <c r="B168" s="44"/>
      <c r="M168" s="26"/>
    </row>
    <row r="169" spans="2:13" x14ac:dyDescent="0.25">
      <c r="B169" s="44"/>
      <c r="M169" s="26"/>
    </row>
    <row r="170" spans="2:13" x14ac:dyDescent="0.25">
      <c r="B170" s="44"/>
      <c r="M170" s="26"/>
    </row>
    <row r="171" spans="2:13" x14ac:dyDescent="0.25">
      <c r="B171" s="44"/>
      <c r="M171" s="26"/>
    </row>
    <row r="172" spans="2:13" x14ac:dyDescent="0.25">
      <c r="B172" s="44"/>
      <c r="M172" s="26"/>
    </row>
    <row r="173" spans="2:13" x14ac:dyDescent="0.25">
      <c r="B173" s="44"/>
      <c r="M173" s="26"/>
    </row>
    <row r="174" spans="2:13" x14ac:dyDescent="0.25">
      <c r="B174" s="44"/>
      <c r="M174" s="26"/>
    </row>
    <row r="175" spans="2:13" ht="15.75" thickBot="1" x14ac:dyDescent="0.3">
      <c r="B175" t="s">
        <v>19</v>
      </c>
      <c r="M175" s="26"/>
    </row>
    <row r="176" spans="2:13" ht="15.75" thickBot="1" x14ac:dyDescent="0.3">
      <c r="B176" s="3"/>
      <c r="C176" s="88" t="s">
        <v>20</v>
      </c>
      <c r="D176" s="90" t="s">
        <v>21</v>
      </c>
      <c r="E176" s="93" t="s">
        <v>22</v>
      </c>
      <c r="M176" s="26"/>
    </row>
    <row r="177" spans="2:13" x14ac:dyDescent="0.25">
      <c r="B177" s="125" t="s">
        <v>65</v>
      </c>
      <c r="C177" s="11">
        <v>1</v>
      </c>
      <c r="D177" s="91">
        <v>1</v>
      </c>
      <c r="E177" s="49">
        <v>1</v>
      </c>
      <c r="M177" s="26"/>
    </row>
    <row r="178" spans="2:13" ht="15.75" thickBot="1" x14ac:dyDescent="0.3">
      <c r="B178" s="122" t="s">
        <v>57</v>
      </c>
      <c r="C178" s="89">
        <v>1.2</v>
      </c>
      <c r="D178" s="92">
        <v>1.3</v>
      </c>
      <c r="E178" s="50">
        <v>1</v>
      </c>
      <c r="M178" s="26"/>
    </row>
    <row r="179" spans="2:13" x14ac:dyDescent="0.25">
      <c r="C179" s="21"/>
      <c r="D179" s="14"/>
      <c r="E179" s="14"/>
      <c r="M179" s="26"/>
    </row>
    <row r="180" spans="2:13" x14ac:dyDescent="0.25">
      <c r="B180" s="8" t="s">
        <v>69</v>
      </c>
      <c r="C180" s="21"/>
      <c r="D180" s="128" t="s">
        <v>70</v>
      </c>
      <c r="E180" s="14"/>
      <c r="M180" s="26"/>
    </row>
    <row r="181" spans="2:13" x14ac:dyDescent="0.25">
      <c r="B181" s="44"/>
      <c r="M181" s="26"/>
    </row>
    <row r="182" spans="2:13" x14ac:dyDescent="0.25">
      <c r="B182" s="44"/>
      <c r="M182" s="26"/>
    </row>
    <row r="183" spans="2:13" x14ac:dyDescent="0.25">
      <c r="B183" s="44"/>
      <c r="M183" s="26"/>
    </row>
    <row r="184" spans="2:13" x14ac:dyDescent="0.25">
      <c r="B184" s="44"/>
      <c r="M184" s="26"/>
    </row>
    <row r="185" spans="2:13" x14ac:dyDescent="0.25">
      <c r="B185" s="44"/>
      <c r="M185" s="26"/>
    </row>
    <row r="186" spans="2:13" x14ac:dyDescent="0.25">
      <c r="B186" s="44"/>
      <c r="M186" s="26"/>
    </row>
    <row r="187" spans="2:13" x14ac:dyDescent="0.25">
      <c r="B187" s="44"/>
      <c r="M187" s="26"/>
    </row>
    <row r="188" spans="2:13" x14ac:dyDescent="0.25">
      <c r="B188" s="44"/>
      <c r="M188" s="26"/>
    </row>
    <row r="189" spans="2:13" x14ac:dyDescent="0.25">
      <c r="B189" s="44"/>
      <c r="M189" s="26"/>
    </row>
    <row r="190" spans="2:13" x14ac:dyDescent="0.25">
      <c r="B190" s="44"/>
      <c r="M190" s="26"/>
    </row>
    <row r="191" spans="2:13" x14ac:dyDescent="0.25">
      <c r="B191" s="44"/>
      <c r="M191" s="26"/>
    </row>
    <row r="192" spans="2:13" x14ac:dyDescent="0.25">
      <c r="B192" s="8"/>
      <c r="M192" s="26"/>
    </row>
    <row r="193" spans="1:13" x14ac:dyDescent="0.25">
      <c r="M193" s="26"/>
    </row>
    <row r="194" spans="1:13" x14ac:dyDescent="0.25">
      <c r="M194" s="26"/>
    </row>
    <row r="195" spans="1:13" x14ac:dyDescent="0.25">
      <c r="M195" s="26"/>
    </row>
    <row r="196" spans="1:13" x14ac:dyDescent="0.25">
      <c r="M196" s="26"/>
    </row>
    <row r="197" spans="1:13" x14ac:dyDescent="0.25">
      <c r="B197" s="4"/>
      <c r="C197" s="21"/>
      <c r="D197" s="14"/>
      <c r="E197" s="14"/>
      <c r="M197" s="26"/>
    </row>
    <row r="198" spans="1:13" x14ac:dyDescent="0.25">
      <c r="B198" s="4"/>
      <c r="C198" s="21"/>
      <c r="D198" s="14"/>
      <c r="E198" s="14"/>
      <c r="M198" s="26"/>
    </row>
    <row r="199" spans="1:13" x14ac:dyDescent="0.25">
      <c r="B199" s="8"/>
      <c r="M199" s="26"/>
    </row>
    <row r="200" spans="1:13" ht="15.75" thickBot="1" x14ac:dyDescent="0.3">
      <c r="B200" t="s">
        <v>18</v>
      </c>
      <c r="M200" s="26"/>
    </row>
    <row r="201" spans="1:13" ht="15.75" thickBot="1" x14ac:dyDescent="0.3">
      <c r="B201" s="3"/>
      <c r="C201" s="9" t="s">
        <v>16</v>
      </c>
      <c r="D201" s="10" t="s">
        <v>17</v>
      </c>
      <c r="E201" s="24" t="s">
        <v>29</v>
      </c>
      <c r="M201" s="26"/>
    </row>
    <row r="202" spans="1:13" x14ac:dyDescent="0.25">
      <c r="B202" s="125" t="s">
        <v>65</v>
      </c>
      <c r="C202" s="1">
        <v>32</v>
      </c>
      <c r="D202" s="19">
        <f>0.5*9.81*C202/1000</f>
        <v>0.15696000000000002</v>
      </c>
      <c r="E202" s="25">
        <f>+D202/(1000*0.008*0.004)</f>
        <v>4.9050000000000002</v>
      </c>
      <c r="F202" s="51"/>
      <c r="M202" s="26"/>
    </row>
    <row r="203" spans="1:13" ht="15.75" thickBot="1" x14ac:dyDescent="0.3">
      <c r="B203" s="122" t="s">
        <v>57</v>
      </c>
      <c r="C203" s="2">
        <v>294</v>
      </c>
      <c r="D203" s="20">
        <f>0.5*9.81*C203/1000</f>
        <v>1.4420700000000002</v>
      </c>
      <c r="E203" s="25">
        <f t="shared" ref="E203" si="3">+D203/(1000*0.008*0.004)</f>
        <v>45.064687500000005</v>
      </c>
      <c r="F203" s="51"/>
      <c r="M203" s="26"/>
    </row>
    <row r="204" spans="1:13" x14ac:dyDescent="0.25">
      <c r="A204" s="55"/>
      <c r="B204" s="123" t="s">
        <v>61</v>
      </c>
      <c r="C204" s="14"/>
      <c r="D204" s="45"/>
      <c r="E204" s="25"/>
      <c r="M204" s="26"/>
    </row>
    <row r="205" spans="1:13" x14ac:dyDescent="0.25">
      <c r="B205" s="123" t="s">
        <v>60</v>
      </c>
      <c r="C205" s="14"/>
      <c r="D205" s="45"/>
      <c r="E205" s="25"/>
      <c r="M205" s="26"/>
    </row>
    <row r="206" spans="1:13" x14ac:dyDescent="0.25">
      <c r="B206" s="4"/>
      <c r="C206" s="14"/>
      <c r="D206" s="45"/>
      <c r="E206" s="25"/>
      <c r="M206" s="26"/>
    </row>
    <row r="207" spans="1:13" x14ac:dyDescent="0.25">
      <c r="B207" s="4"/>
      <c r="C207" s="14"/>
      <c r="D207" s="45"/>
      <c r="E207" s="25"/>
      <c r="M207" s="26"/>
    </row>
    <row r="208" spans="1:13" x14ac:dyDescent="0.25">
      <c r="B208" s="4"/>
      <c r="C208" s="14"/>
      <c r="D208" s="45"/>
      <c r="E208" s="25"/>
      <c r="M208" s="26"/>
    </row>
    <row r="209" spans="2:13" x14ac:dyDescent="0.25">
      <c r="B209" s="4"/>
      <c r="C209" s="14"/>
      <c r="D209" s="45"/>
      <c r="E209" s="25"/>
      <c r="M209" s="26"/>
    </row>
    <row r="210" spans="2:13" x14ac:dyDescent="0.25">
      <c r="B210" s="4"/>
      <c r="C210" s="14"/>
      <c r="D210" s="45"/>
      <c r="E210" s="25"/>
      <c r="M210" s="26"/>
    </row>
    <row r="211" spans="2:13" x14ac:dyDescent="0.25">
      <c r="B211" s="4"/>
      <c r="C211" s="14"/>
      <c r="D211" s="45"/>
      <c r="E211" s="25"/>
      <c r="M211" s="26"/>
    </row>
    <row r="212" spans="2:13" x14ac:dyDescent="0.25">
      <c r="B212" s="4"/>
      <c r="C212" s="14"/>
      <c r="D212" s="45"/>
      <c r="E212" s="25"/>
      <c r="M212" s="26"/>
    </row>
    <row r="213" spans="2:13" x14ac:dyDescent="0.25">
      <c r="B213" s="4"/>
      <c r="C213" s="14"/>
      <c r="D213" s="45"/>
      <c r="E213" s="25"/>
      <c r="M213" s="26"/>
    </row>
    <row r="214" spans="2:13" x14ac:dyDescent="0.25">
      <c r="B214" s="4"/>
      <c r="C214" s="14"/>
      <c r="D214" s="45"/>
      <c r="E214" s="25"/>
      <c r="M214" s="26"/>
    </row>
    <row r="215" spans="2:13" x14ac:dyDescent="0.25">
      <c r="B215" s="4"/>
      <c r="C215" s="14"/>
      <c r="D215" s="45"/>
      <c r="E215" s="25"/>
      <c r="M215" s="26"/>
    </row>
    <row r="216" spans="2:13" x14ac:dyDescent="0.25">
      <c r="B216" s="4"/>
      <c r="C216" s="14"/>
      <c r="D216" s="45"/>
      <c r="E216" s="25"/>
      <c r="M216" s="26"/>
    </row>
    <row r="217" spans="2:13" x14ac:dyDescent="0.25">
      <c r="B217" s="4"/>
      <c r="C217" s="14"/>
      <c r="D217" s="45"/>
      <c r="E217" s="25"/>
      <c r="M217" s="26"/>
    </row>
    <row r="218" spans="2:13" x14ac:dyDescent="0.25">
      <c r="B218" s="4"/>
      <c r="C218" s="14"/>
      <c r="D218" s="45"/>
      <c r="E218" s="25"/>
      <c r="M218" s="26"/>
    </row>
    <row r="219" spans="2:13" x14ac:dyDescent="0.25">
      <c r="B219" s="4"/>
      <c r="C219" s="14"/>
      <c r="D219" s="45"/>
      <c r="E219" s="25"/>
      <c r="M219" s="26"/>
    </row>
    <row r="220" spans="2:13" x14ac:dyDescent="0.25">
      <c r="B220" s="4"/>
      <c r="C220" s="14"/>
      <c r="D220" s="45"/>
      <c r="E220" s="25"/>
      <c r="M220" s="26"/>
    </row>
    <row r="221" spans="2:13" x14ac:dyDescent="0.25">
      <c r="B221" s="4"/>
      <c r="C221" s="14"/>
      <c r="D221" s="45"/>
      <c r="E221" s="25"/>
      <c r="M221" s="26"/>
    </row>
    <row r="222" spans="2:13" x14ac:dyDescent="0.25">
      <c r="B222" s="4"/>
      <c r="C222" s="14"/>
      <c r="D222" s="45"/>
      <c r="E222" s="25"/>
      <c r="M222" s="26"/>
    </row>
    <row r="223" spans="2:13" x14ac:dyDescent="0.25">
      <c r="B223" s="4"/>
      <c r="C223" s="14"/>
      <c r="D223" s="45"/>
      <c r="E223" s="25"/>
      <c r="M223" s="26"/>
    </row>
    <row r="224" spans="2:13" x14ac:dyDescent="0.25">
      <c r="B224" s="4"/>
      <c r="C224" s="14"/>
      <c r="D224" s="45"/>
      <c r="E224" s="25"/>
      <c r="M224" s="26"/>
    </row>
    <row r="225" spans="2:13" x14ac:dyDescent="0.25">
      <c r="B225" s="8"/>
      <c r="M225" s="26"/>
    </row>
    <row r="226" spans="2:13" x14ac:dyDescent="0.25">
      <c r="B226" s="8"/>
      <c r="M226" s="26"/>
    </row>
    <row r="227" spans="2:13" x14ac:dyDescent="0.25">
      <c r="B227" s="8"/>
      <c r="M227" s="26"/>
    </row>
    <row r="228" spans="2:13" ht="15.75" thickBot="1" x14ac:dyDescent="0.3">
      <c r="B228" t="s">
        <v>14</v>
      </c>
      <c r="M228" s="26"/>
    </row>
    <row r="229" spans="2:13" ht="15.75" thickBot="1" x14ac:dyDescent="0.3">
      <c r="B229" s="3"/>
      <c r="C229" s="10" t="s">
        <v>15</v>
      </c>
      <c r="M229" s="26"/>
    </row>
    <row r="230" spans="2:13" x14ac:dyDescent="0.25">
      <c r="B230" s="125" t="s">
        <v>65</v>
      </c>
      <c r="C230" s="15">
        <v>101</v>
      </c>
      <c r="M230" s="26"/>
    </row>
    <row r="231" spans="2:13" ht="15.75" thickBot="1" x14ac:dyDescent="0.3">
      <c r="B231" s="122" t="s">
        <v>57</v>
      </c>
      <c r="C231" s="60">
        <v>90</v>
      </c>
      <c r="M231" s="26"/>
    </row>
    <row r="232" spans="2:13" x14ac:dyDescent="0.25">
      <c r="B232" s="110"/>
      <c r="C232" s="21"/>
      <c r="M232" s="26"/>
    </row>
    <row r="233" spans="2:13" x14ac:dyDescent="0.25">
      <c r="B233" s="110"/>
      <c r="C233" s="21"/>
    </row>
    <row r="234" spans="2:13" x14ac:dyDescent="0.25">
      <c r="B234" s="26"/>
    </row>
    <row r="235" spans="2:13" x14ac:dyDescent="0.25">
      <c r="B235" s="26" t="s">
        <v>56</v>
      </c>
    </row>
    <row r="236" spans="2:13" x14ac:dyDescent="0.25">
      <c r="B236" s="26" t="s">
        <v>52</v>
      </c>
    </row>
    <row r="248" spans="2:6" x14ac:dyDescent="0.25">
      <c r="B248" s="4"/>
    </row>
    <row r="252" spans="2:6" ht="15.75" thickBot="1" x14ac:dyDescent="0.3">
      <c r="B252" t="s">
        <v>62</v>
      </c>
      <c r="C252" s="111"/>
      <c r="D252" s="111"/>
      <c r="E252" s="111"/>
      <c r="F252" s="112"/>
    </row>
    <row r="253" spans="2:6" x14ac:dyDescent="0.25">
      <c r="B253" s="129" t="s">
        <v>65</v>
      </c>
      <c r="C253" s="130">
        <v>79.84</v>
      </c>
      <c r="D253" s="124">
        <f>80/C253-1</f>
        <v>2.0040080160319551E-3</v>
      </c>
      <c r="E253" s="111"/>
      <c r="F253" s="113"/>
    </row>
    <row r="254" spans="2:6" ht="15.75" thickBot="1" x14ac:dyDescent="0.3">
      <c r="B254" s="131" t="s">
        <v>57</v>
      </c>
      <c r="C254" s="132">
        <v>79.62</v>
      </c>
      <c r="D254" s="124">
        <f>80/C254-1</f>
        <v>4.7726701833710194E-3</v>
      </c>
      <c r="E254" s="111"/>
      <c r="F254" s="113"/>
    </row>
    <row r="255" spans="2:6" x14ac:dyDescent="0.25">
      <c r="B255" s="13"/>
      <c r="C255" s="21"/>
      <c r="D255" s="111"/>
      <c r="E255" s="111"/>
      <c r="F255" s="112"/>
    </row>
    <row r="256" spans="2:6" x14ac:dyDescent="0.25">
      <c r="B256" s="114"/>
      <c r="C256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2024-11-15T09:33:25Z</dcterms:modified>
</cp:coreProperties>
</file>