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ED93D25-2A28-4C6A-ABFB-BE0290BF5F7A}" xr6:coauthVersionLast="47" xr6:coauthVersionMax="47" xr10:uidLastSave="{00000000-0000-0000-0000-000000000000}"/>
  <bookViews>
    <workbookView xWindow="-120" yWindow="-120" windowWidth="29040" windowHeight="17520" activeTab="1" xr2:uid="{E450882A-27D1-4A1A-B332-2E93077C7F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2" l="1"/>
  <c r="F134" i="2"/>
  <c r="F139" i="2"/>
  <c r="F137" i="2"/>
  <c r="F140" i="2"/>
  <c r="F136" i="2"/>
  <c r="F138" i="2"/>
  <c r="F141" i="2"/>
  <c r="F142" i="2"/>
  <c r="F133" i="2"/>
  <c r="F41" i="2"/>
  <c r="F39" i="2"/>
  <c r="F44" i="2"/>
  <c r="F48" i="2"/>
  <c r="J136" i="2"/>
  <c r="J138" i="2"/>
  <c r="J137" i="2"/>
  <c r="J141" i="2"/>
  <c r="J133" i="2"/>
  <c r="J134" i="2"/>
  <c r="J140" i="2"/>
  <c r="J135" i="2"/>
  <c r="J142" i="2"/>
  <c r="J139" i="2"/>
  <c r="I136" i="2"/>
  <c r="I138" i="2"/>
  <c r="I137" i="2"/>
  <c r="I141" i="2"/>
  <c r="I133" i="2"/>
  <c r="I134" i="2"/>
  <c r="I140" i="2"/>
  <c r="I135" i="2"/>
  <c r="I142" i="2"/>
  <c r="I139" i="2"/>
  <c r="H136" i="2"/>
  <c r="H138" i="2"/>
  <c r="H137" i="2"/>
  <c r="H141" i="2"/>
  <c r="H133" i="2"/>
  <c r="H134" i="2"/>
  <c r="H140" i="2"/>
  <c r="H135" i="2"/>
  <c r="H142" i="2"/>
  <c r="H139" i="2"/>
  <c r="G136" i="2"/>
  <c r="G138" i="2"/>
  <c r="G137" i="2"/>
  <c r="G141" i="2"/>
  <c r="G133" i="2"/>
  <c r="G134" i="2"/>
  <c r="G140" i="2"/>
  <c r="G135" i="2"/>
  <c r="G142" i="2"/>
  <c r="G139" i="2"/>
  <c r="E136" i="2"/>
  <c r="E138" i="2"/>
  <c r="E137" i="2"/>
  <c r="E141" i="2"/>
  <c r="E133" i="2"/>
  <c r="E134" i="2"/>
  <c r="E140" i="2"/>
  <c r="E135" i="2"/>
  <c r="E142" i="2"/>
  <c r="E139" i="2"/>
  <c r="D136" i="2"/>
  <c r="D138" i="2"/>
  <c r="D137" i="2"/>
  <c r="D141" i="2"/>
  <c r="D133" i="2"/>
  <c r="D134" i="2"/>
  <c r="D140" i="2"/>
  <c r="D135" i="2"/>
  <c r="D142" i="2"/>
  <c r="D139" i="2"/>
  <c r="E98" i="2"/>
  <c r="E93" i="2"/>
  <c r="E92" i="2"/>
  <c r="E99" i="2"/>
  <c r="E96" i="2"/>
  <c r="E100" i="2"/>
  <c r="E101" i="2"/>
  <c r="E97" i="2"/>
  <c r="E95" i="2"/>
  <c r="E94" i="2"/>
  <c r="F46" i="2"/>
  <c r="E46" i="2"/>
  <c r="E39" i="2"/>
  <c r="E41" i="2"/>
  <c r="F43" i="2"/>
  <c r="E43" i="2"/>
  <c r="F45" i="2"/>
  <c r="E45" i="2"/>
  <c r="F42" i="2"/>
  <c r="E42" i="2"/>
  <c r="F40" i="2"/>
  <c r="E40" i="2"/>
  <c r="F47" i="2"/>
  <c r="E47" i="2"/>
  <c r="C25" i="2"/>
  <c r="C24" i="2"/>
  <c r="C29" i="2"/>
  <c r="C23" i="2"/>
  <c r="C26" i="2"/>
  <c r="C30" i="2"/>
  <c r="C32" i="2"/>
  <c r="C28" i="2"/>
  <c r="C31" i="2"/>
  <c r="C27" i="2"/>
  <c r="C15" i="2"/>
  <c r="C13" i="2"/>
  <c r="C14" i="2"/>
  <c r="C10" i="2"/>
  <c r="C8" i="2"/>
  <c r="C11" i="2"/>
  <c r="C6" i="2"/>
  <c r="C12" i="2"/>
  <c r="C7" i="2"/>
  <c r="C9" i="2"/>
  <c r="E257" i="1"/>
  <c r="E258" i="1"/>
  <c r="E259" i="1"/>
  <c r="E260" i="1"/>
  <c r="E261" i="1"/>
  <c r="E262" i="1"/>
  <c r="E263" i="1"/>
  <c r="E264" i="1"/>
  <c r="E265" i="1"/>
  <c r="E256" i="1"/>
  <c r="E160" i="1"/>
  <c r="E161" i="1"/>
  <c r="E162" i="1"/>
  <c r="E163" i="1"/>
  <c r="E164" i="1"/>
  <c r="E165" i="1"/>
  <c r="E166" i="1"/>
  <c r="E167" i="1"/>
  <c r="E168" i="1"/>
  <c r="E159" i="1"/>
  <c r="E44" i="2" l="1"/>
  <c r="E48" i="2"/>
  <c r="K137" i="2"/>
  <c r="K142" i="2"/>
  <c r="K139" i="2"/>
  <c r="K135" i="2"/>
  <c r="K140" i="2"/>
  <c r="K133" i="2"/>
  <c r="K141" i="2"/>
  <c r="K138" i="2"/>
  <c r="K134" i="2"/>
  <c r="K136" i="2"/>
  <c r="C39" i="1"/>
  <c r="E66" i="1"/>
  <c r="E67" i="1"/>
  <c r="E68" i="1"/>
  <c r="E69" i="1"/>
  <c r="E70" i="1"/>
  <c r="E71" i="1"/>
  <c r="E72" i="1"/>
  <c r="E73" i="1"/>
  <c r="E74" i="1"/>
  <c r="E65" i="1"/>
  <c r="F74" i="1"/>
  <c r="F73" i="1"/>
  <c r="F72" i="1"/>
  <c r="F71" i="1"/>
  <c r="F70" i="1"/>
  <c r="F69" i="1"/>
  <c r="F68" i="1"/>
  <c r="F67" i="1"/>
  <c r="F66" i="1"/>
  <c r="F65" i="1"/>
  <c r="C40" i="1"/>
  <c r="C35" i="1"/>
  <c r="C41" i="1"/>
  <c r="C37" i="1"/>
  <c r="C34" i="1"/>
  <c r="C36" i="1"/>
  <c r="C33" i="1"/>
  <c r="C42" i="1"/>
  <c r="C38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<sst xmlns="http://schemas.openxmlformats.org/spreadsheetml/2006/main" count="279" uniqueCount="61">
  <si>
    <t>Prusament</t>
  </si>
  <si>
    <t>Polymaker</t>
  </si>
  <si>
    <t>BambuLab</t>
  </si>
  <si>
    <t>Sunlu</t>
  </si>
  <si>
    <t>eSun</t>
  </si>
  <si>
    <t>T1</t>
  </si>
  <si>
    <t>T2</t>
  </si>
  <si>
    <t>Average</t>
  </si>
  <si>
    <t>Layer adhesion test</t>
  </si>
  <si>
    <t>(10x10mm, 2 walls, 20% infill)</t>
  </si>
  <si>
    <t>4x4 mm, solid inside</t>
  </si>
  <si>
    <t>Tensile test</t>
  </si>
  <si>
    <t>Creep test</t>
  </si>
  <si>
    <t>Day 0</t>
  </si>
  <si>
    <t>Difference</t>
  </si>
  <si>
    <t>Difference %</t>
  </si>
  <si>
    <t>Temperatures</t>
  </si>
  <si>
    <t>°C</t>
  </si>
  <si>
    <t>Bending</t>
  </si>
  <si>
    <t>no load (mm)</t>
  </si>
  <si>
    <t>Span 64 mm</t>
  </si>
  <si>
    <t>Impact test</t>
  </si>
  <si>
    <t>kJ/m²</t>
  </si>
  <si>
    <t>E br [J]</t>
  </si>
  <si>
    <t>Subscribers</t>
  </si>
  <si>
    <t>Bell button</t>
  </si>
  <si>
    <t>Rest views</t>
  </si>
  <si>
    <t>10x ASA</t>
  </si>
  <si>
    <t>AzureFilm</t>
  </si>
  <si>
    <t>3DO</t>
  </si>
  <si>
    <t>Flashforge</t>
  </si>
  <si>
    <t>Qidi</t>
  </si>
  <si>
    <t>FormFutura</t>
  </si>
  <si>
    <t>Angle °</t>
  </si>
  <si>
    <t xml:space="preserve">Zero: </t>
  </si>
  <si>
    <t>Min cross section: 8x6 mm (not 8x4 mm)</t>
  </si>
  <si>
    <t>ISO178</t>
  </si>
  <si>
    <t>5 kg load (mm)</t>
  </si>
  <si>
    <t>Deformation measured after 30s</t>
  </si>
  <si>
    <t>finished correctly</t>
  </si>
  <si>
    <t>finished but with big warping</t>
  </si>
  <si>
    <t>finished but with small warping</t>
  </si>
  <si>
    <t>failed after 50%</t>
  </si>
  <si>
    <t>failed below 50%</t>
  </si>
  <si>
    <t>No warping</t>
  </si>
  <si>
    <t>80mm dimension</t>
  </si>
  <si>
    <t>Shrinking %</t>
  </si>
  <si>
    <t>Bending obj.</t>
  </si>
  <si>
    <t>Impact obj.</t>
  </si>
  <si>
    <t xml:space="preserve">Deformation 30' after removed load </t>
  </si>
  <si>
    <t>Tensile</t>
  </si>
  <si>
    <t>Layer</t>
  </si>
  <si>
    <t>Creep</t>
  </si>
  <si>
    <t>Temp.</t>
  </si>
  <si>
    <t>Pt.</t>
  </si>
  <si>
    <t>Impact</t>
  </si>
  <si>
    <t>No warp</t>
  </si>
  <si>
    <t>Total</t>
  </si>
  <si>
    <t>What is the best ASA filament?</t>
  </si>
  <si>
    <t>*eSun = no break (breaking energy is bigger than shown)</t>
  </si>
  <si>
    <t>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</si>
</sst>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ptos Narrow"/>
      <family val="2"/>
      <charset val="238"/>
      <scheme val="minor"/>
    </font>
    <font>
      <sz val="11"/>
      <color theme="2" tint="-0.499984740745262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sz val="11"/>
      <color theme="1" tint="0.499984740745262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2" fillId="0" borderId="7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7" fillId="0" borderId="0" xfId="0" applyFont="1"/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2" fillId="0" borderId="0" xfId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Sheet1!$B$6:$B$15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Sheet1!$C$6:$C$15</c:f>
              <c:numCache>
                <c:formatCode>0.0</c:formatCode>
                <c:ptCount val="10"/>
                <c:pt idx="0">
                  <c:v>66.800000000000011</c:v>
                </c:pt>
                <c:pt idx="1">
                  <c:v>67.849999999999994</c:v>
                </c:pt>
                <c:pt idx="2">
                  <c:v>62.2</c:v>
                </c:pt>
                <c:pt idx="3">
                  <c:v>75.400000000000006</c:v>
                </c:pt>
                <c:pt idx="4">
                  <c:v>63</c:v>
                </c:pt>
                <c:pt idx="5">
                  <c:v>66.849999999999994</c:v>
                </c:pt>
                <c:pt idx="6">
                  <c:v>64.099999999999994</c:v>
                </c:pt>
                <c:pt idx="7">
                  <c:v>59.099999999999994</c:v>
                </c:pt>
                <c:pt idx="8">
                  <c:v>60.8</c:v>
                </c:pt>
                <c:pt idx="9">
                  <c:v>47.55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905-833D-D86BDE83A3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6831792"/>
        <c:axId val="1586832272"/>
      </c:barChart>
      <c:catAx>
        <c:axId val="1586831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6832272"/>
        <c:crosses val="autoZero"/>
        <c:auto val="1"/>
        <c:lblAlgn val="ctr"/>
        <c:lblOffset val="100"/>
        <c:noMultiLvlLbl val="0"/>
      </c:catAx>
      <c:valAx>
        <c:axId val="158683227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68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Sheet1!$C$140</c:f>
              <c:strCache>
                <c:ptCount val="1"/>
                <c:pt idx="0">
                  <c:v>no load (mm)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Sheet1!$B$141:$B$150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Sheet1!$C$141:$C$150</c:f>
              <c:numCache>
                <c:formatCode>0.00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0.02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436C-802E-8D398BC54F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55878591"/>
        <c:axId val="1755862751"/>
      </c:barChart>
      <c:catAx>
        <c:axId val="1755878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5862751"/>
        <c:crosses val="autoZero"/>
        <c:auto val="1"/>
        <c:lblAlgn val="ctr"/>
        <c:lblOffset val="100"/>
        <c:noMultiLvlLbl val="0"/>
      </c:catAx>
      <c:valAx>
        <c:axId val="1755862751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587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80mm dimension</a:t>
            </a:r>
            <a:r>
              <a:rPr lang="hu-HU"/>
              <a:t> (shrinking)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Sheet1!$D$255</c:f>
              <c:strCache>
                <c:ptCount val="1"/>
                <c:pt idx="0">
                  <c:v>80mm dimension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Sheet1!$C$256:$C$265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Sheet1!$D$256:$D$265</c:f>
              <c:numCache>
                <c:formatCode>0.00</c:formatCode>
                <c:ptCount val="10"/>
                <c:pt idx="0">
                  <c:v>79.650000000000006</c:v>
                </c:pt>
                <c:pt idx="1">
                  <c:v>79.55</c:v>
                </c:pt>
                <c:pt idx="2">
                  <c:v>79.59</c:v>
                </c:pt>
                <c:pt idx="3">
                  <c:v>79.62</c:v>
                </c:pt>
                <c:pt idx="4">
                  <c:v>79.56</c:v>
                </c:pt>
                <c:pt idx="5">
                  <c:v>79.59</c:v>
                </c:pt>
                <c:pt idx="6">
                  <c:v>79.59</c:v>
                </c:pt>
                <c:pt idx="7">
                  <c:v>79.5</c:v>
                </c:pt>
                <c:pt idx="8">
                  <c:v>79.61</c:v>
                </c:pt>
                <c:pt idx="9">
                  <c:v>79.66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F-4304-B188-77CC9B56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887231"/>
        <c:axId val="1755873311"/>
      </c:barChart>
      <c:catAx>
        <c:axId val="17558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5873311"/>
        <c:crosses val="autoZero"/>
        <c:auto val="1"/>
        <c:lblAlgn val="ctr"/>
        <c:lblOffset val="100"/>
        <c:noMultiLvlLbl val="0"/>
      </c:catAx>
      <c:valAx>
        <c:axId val="1755873311"/>
        <c:scaling>
          <c:orientation val="minMax"/>
          <c:max val="80"/>
          <c:min val="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58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2000"/>
              <a:t>Layer adhesion test, break load (kg)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Sheet1!$B$33:$B$42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Sheet1!$C$33:$C$42</c:f>
              <c:numCache>
                <c:formatCode>0.0</c:formatCode>
                <c:ptCount val="10"/>
                <c:pt idx="0">
                  <c:v>39.900000000000006</c:v>
                </c:pt>
                <c:pt idx="1">
                  <c:v>33.549999999999997</c:v>
                </c:pt>
                <c:pt idx="2">
                  <c:v>38.950000000000003</c:v>
                </c:pt>
                <c:pt idx="3">
                  <c:v>31.05</c:v>
                </c:pt>
                <c:pt idx="4">
                  <c:v>35.200000000000003</c:v>
                </c:pt>
                <c:pt idx="5">
                  <c:v>41.8</c:v>
                </c:pt>
                <c:pt idx="6">
                  <c:v>53.1</c:v>
                </c:pt>
                <c:pt idx="7">
                  <c:v>35.6</c:v>
                </c:pt>
                <c:pt idx="8">
                  <c:v>46.349999999999994</c:v>
                </c:pt>
                <c:pt idx="9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B-4CC1-BAB7-66369BADEB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5473776"/>
        <c:axId val="2065475216"/>
      </c:barChart>
      <c:catAx>
        <c:axId val="2065473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475216"/>
        <c:crosses val="autoZero"/>
        <c:auto val="1"/>
        <c:lblAlgn val="ctr"/>
        <c:lblOffset val="100"/>
        <c:noMultiLvlLbl val="0"/>
      </c:catAx>
      <c:valAx>
        <c:axId val="2065475216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0654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Creep test, Day 0 and Day 8, difference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Day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Sheet1!$B$65:$B$74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Sheet1!$C$65:$C$74</c:f>
              <c:numCache>
                <c:formatCode>General</c:formatCode>
                <c:ptCount val="10"/>
                <c:pt idx="0">
                  <c:v>16.2</c:v>
                </c:pt>
                <c:pt idx="1">
                  <c:v>16.52</c:v>
                </c:pt>
                <c:pt idx="2">
                  <c:v>16.63</c:v>
                </c:pt>
                <c:pt idx="3">
                  <c:v>16.82</c:v>
                </c:pt>
                <c:pt idx="4">
                  <c:v>16.260000000000002</c:v>
                </c:pt>
                <c:pt idx="5">
                  <c:v>16.27</c:v>
                </c:pt>
                <c:pt idx="6">
                  <c:v>16.190000000000001</c:v>
                </c:pt>
                <c:pt idx="7">
                  <c:v>16.73</c:v>
                </c:pt>
                <c:pt idx="8">
                  <c:v>16.82</c:v>
                </c:pt>
                <c:pt idx="9">
                  <c:v>20.63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8-480B-9378-1FF988E04A4A}"/>
            </c:ext>
          </c:extLst>
        </c:ser>
        <c:ser>
          <c:idx val="1"/>
          <c:order val="1"/>
          <c:tx>
            <c:strRef>
              <c:f>Sheet1!$D$64</c:f>
              <c:strCache>
                <c:ptCount val="1"/>
                <c:pt idx="0">
                  <c:v>Day 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Sheet1!$B$65:$B$74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Sheet1!$D$65:$D$74</c:f>
              <c:numCache>
                <c:formatCode>General</c:formatCode>
                <c:ptCount val="10"/>
                <c:pt idx="0">
                  <c:v>18.12</c:v>
                </c:pt>
                <c:pt idx="1">
                  <c:v>17.510000000000002</c:v>
                </c:pt>
                <c:pt idx="2">
                  <c:v>17.75</c:v>
                </c:pt>
                <c:pt idx="3">
                  <c:v>18.350000000000001</c:v>
                </c:pt>
                <c:pt idx="4">
                  <c:v>17.43</c:v>
                </c:pt>
                <c:pt idx="5">
                  <c:v>17.36</c:v>
                </c:pt>
                <c:pt idx="6">
                  <c:v>16.77</c:v>
                </c:pt>
                <c:pt idx="7">
                  <c:v>18.41</c:v>
                </c:pt>
                <c:pt idx="8">
                  <c:v>18.12</c:v>
                </c:pt>
                <c:pt idx="9">
                  <c:v>32.19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8-480B-9378-1FF988E04A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586028288"/>
        <c:axId val="1586026848"/>
      </c:barChart>
      <c:lineChart>
        <c:grouping val="standard"/>
        <c:varyColors val="0"/>
        <c:ser>
          <c:idx val="2"/>
          <c:order val="2"/>
          <c:tx>
            <c:strRef>
              <c:f>Sheet1!$E$64</c:f>
              <c:strCache>
                <c:ptCount val="1"/>
                <c:pt idx="0">
                  <c:v>Difference %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2"/>
            <c:spPr>
              <a:solidFill>
                <a:srgbClr val="FFFF00"/>
              </a:solidFill>
              <a:ln w="63500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Sheet1!$B$65:$B$74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Sheet1!$E$65:$E$74</c:f>
              <c:numCache>
                <c:formatCode>0%</c:formatCode>
                <c:ptCount val="10"/>
                <c:pt idx="0">
                  <c:v>0.10596026490066233</c:v>
                </c:pt>
                <c:pt idx="1">
                  <c:v>5.6539120502570067E-2</c:v>
                </c:pt>
                <c:pt idx="2">
                  <c:v>6.3098591549295827E-2</c:v>
                </c:pt>
                <c:pt idx="3">
                  <c:v>8.3378746594005501E-2</c:v>
                </c:pt>
                <c:pt idx="4">
                  <c:v>6.7125645438898346E-2</c:v>
                </c:pt>
                <c:pt idx="5">
                  <c:v>6.2788018433179715E-2</c:v>
                </c:pt>
                <c:pt idx="6">
                  <c:v>3.4585569469290298E-2</c:v>
                </c:pt>
                <c:pt idx="7">
                  <c:v>9.1254752851711016E-2</c:v>
                </c:pt>
                <c:pt idx="8">
                  <c:v>7.1743929359823433E-2</c:v>
                </c:pt>
                <c:pt idx="9">
                  <c:v>0.35911773842808326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8-480B-9378-1FF988E04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6031648"/>
        <c:axId val="1586030208"/>
      </c:lineChart>
      <c:catAx>
        <c:axId val="15860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6026848"/>
        <c:crosses val="autoZero"/>
        <c:auto val="1"/>
        <c:lblAlgn val="ctr"/>
        <c:lblOffset val="100"/>
        <c:noMultiLvlLbl val="0"/>
      </c:catAx>
      <c:valAx>
        <c:axId val="1586026848"/>
        <c:scaling>
          <c:orientation val="minMax"/>
          <c:max val="34"/>
          <c:min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6028288"/>
        <c:crosses val="autoZero"/>
        <c:crossBetween val="between"/>
      </c:valAx>
      <c:valAx>
        <c:axId val="1586030208"/>
        <c:scaling>
          <c:orientation val="minMax"/>
          <c:max val="0.4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6031648"/>
        <c:crosses val="max"/>
        <c:crossBetween val="between"/>
      </c:valAx>
      <c:catAx>
        <c:axId val="158603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603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Sheet1!$C$103</c:f>
              <c:strCache>
                <c:ptCount val="1"/>
                <c:pt idx="0">
                  <c:v>°C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Sheet1!$B$104:$B$113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Sheet1!$C$104:$C$113</c:f>
              <c:numCache>
                <c:formatCode>0</c:formatCode>
                <c:ptCount val="10"/>
                <c:pt idx="0">
                  <c:v>94</c:v>
                </c:pt>
                <c:pt idx="1">
                  <c:v>93</c:v>
                </c:pt>
                <c:pt idx="2">
                  <c:v>86</c:v>
                </c:pt>
                <c:pt idx="3">
                  <c:v>92</c:v>
                </c:pt>
                <c:pt idx="4">
                  <c:v>86</c:v>
                </c:pt>
                <c:pt idx="5">
                  <c:v>92</c:v>
                </c:pt>
                <c:pt idx="6">
                  <c:v>92</c:v>
                </c:pt>
                <c:pt idx="7">
                  <c:v>95</c:v>
                </c:pt>
                <c:pt idx="8">
                  <c:v>97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F-457A-AADC-9902F6555C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36772160"/>
        <c:axId val="1136769280"/>
      </c:barChart>
      <c:catAx>
        <c:axId val="11367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36769280"/>
        <c:crosses val="autoZero"/>
        <c:auto val="1"/>
        <c:lblAlgn val="ctr"/>
        <c:lblOffset val="100"/>
        <c:noMultiLvlLbl val="0"/>
      </c:catAx>
      <c:valAx>
        <c:axId val="1136769280"/>
        <c:scaling>
          <c:orientation val="minMax"/>
          <c:min val="2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1367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</a:t>
            </a:r>
            <a:r>
              <a:rPr lang="en-US"/>
              <a:t>(mm)</a:t>
            </a:r>
            <a:r>
              <a:rPr lang="hu-HU"/>
              <a:t>, </a:t>
            </a:r>
            <a:r>
              <a:rPr lang="en-US"/>
              <a:t>5</a:t>
            </a:r>
            <a:r>
              <a:rPr lang="hu-HU"/>
              <a:t> </a:t>
            </a:r>
            <a:r>
              <a:rPr lang="en-US"/>
              <a:t>kg load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Sheet1!$C$122</c:f>
              <c:strCache>
                <c:ptCount val="1"/>
                <c:pt idx="0">
                  <c:v>5 kg load (mm)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Sheet1!$B$123:$B$132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Sheet1!$C$123:$C$132</c:f>
              <c:numCache>
                <c:formatCode>General</c:formatCode>
                <c:ptCount val="10"/>
                <c:pt idx="0">
                  <c:v>2.34</c:v>
                </c:pt>
                <c:pt idx="1">
                  <c:v>2.34</c:v>
                </c:pt>
                <c:pt idx="2">
                  <c:v>2.31</c:v>
                </c:pt>
                <c:pt idx="3">
                  <c:v>2.33</c:v>
                </c:pt>
                <c:pt idx="4">
                  <c:v>2.2599999999999998</c:v>
                </c:pt>
                <c:pt idx="5">
                  <c:v>2.23</c:v>
                </c:pt>
                <c:pt idx="6">
                  <c:v>2.0299999999999998</c:v>
                </c:pt>
                <c:pt idx="7">
                  <c:v>2.42</c:v>
                </c:pt>
                <c:pt idx="8">
                  <c:v>2.35</c:v>
                </c:pt>
                <c:pt idx="9">
                  <c:v>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6-4099-8277-51B704A4EA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80166383"/>
        <c:axId val="1180171663"/>
      </c:barChart>
      <c:catAx>
        <c:axId val="1180166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0171663"/>
        <c:crosses val="autoZero"/>
        <c:auto val="1"/>
        <c:lblAlgn val="ctr"/>
        <c:lblOffset val="100"/>
        <c:noMultiLvlLbl val="0"/>
      </c:catAx>
      <c:valAx>
        <c:axId val="1180171663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016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Breaking energy, </a:t>
            </a: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Sheet1!$D$158</c:f>
              <c:strCache>
                <c:ptCount val="1"/>
                <c:pt idx="0">
                  <c:v>E br [J]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Sheet1!$B$159:$B$168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Sheet1!$D$159:$D$168</c:f>
              <c:numCache>
                <c:formatCode>0.00</c:formatCode>
                <c:ptCount val="10"/>
                <c:pt idx="0">
                  <c:v>4.3099999999999996</c:v>
                </c:pt>
                <c:pt idx="1">
                  <c:v>3.66</c:v>
                </c:pt>
                <c:pt idx="2">
                  <c:v>3.48</c:v>
                </c:pt>
                <c:pt idx="3">
                  <c:v>0.9</c:v>
                </c:pt>
                <c:pt idx="4">
                  <c:v>1.17</c:v>
                </c:pt>
                <c:pt idx="5">
                  <c:v>3.62</c:v>
                </c:pt>
                <c:pt idx="6">
                  <c:v>1.55</c:v>
                </c:pt>
                <c:pt idx="7">
                  <c:v>5.37</c:v>
                </c:pt>
                <c:pt idx="8">
                  <c:v>5.21</c:v>
                </c:pt>
                <c:pt idx="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C-49B2-99F3-163A0D3C73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3626287"/>
        <c:axId val="1503627247"/>
      </c:barChart>
      <c:catAx>
        <c:axId val="15036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3627247"/>
        <c:crosses val="autoZero"/>
        <c:auto val="1"/>
        <c:lblAlgn val="ctr"/>
        <c:lblOffset val="100"/>
        <c:noMultiLvlLbl val="0"/>
      </c:catAx>
      <c:valAx>
        <c:axId val="1503627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0362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MyTechFun statistics - average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08-4CAC-93C5-E6D082F373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08-4CAC-93C5-E6D082F373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08-4CAC-93C5-E6D082F373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08-4CAC-93C5-E6D082F373DC}"/>
              </c:ext>
            </c:extLst>
          </c:dPt>
          <c:dLbls>
            <c:dLbl>
              <c:idx val="0"/>
              <c:layout>
                <c:manualLayout>
                  <c:x val="0.17777777777777778"/>
                  <c:y val="-0.125"/>
                </c:manualLayout>
              </c:layout>
              <c:tx>
                <c:rich>
                  <a:bodyPr/>
                  <a:lstStyle/>
                  <a:p>
                    <a:fld id="{AEAA7E9F-7A95-45EE-9E36-ED0DFDCE4B65}" type="CATEGORYNAME">
                      <a:rPr lang="en-US"/>
                      <a:pPr/>
                      <a:t>[CATEGORY NAME]</a:t>
                    </a:fld>
                    <a:r>
                      <a:rPr lang="en-US"/>
                      <a:t> 54k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08-4CAC-93C5-E6D082F373DC}"/>
                </c:ext>
              </c:extLst>
            </c:dLbl>
            <c:dLbl>
              <c:idx val="1"/>
              <c:layout>
                <c:manualLayout>
                  <c:x val="0.14722222222222212"/>
                  <c:y val="-0.101851851851851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08-4CAC-93C5-E6D082F373DC}"/>
                </c:ext>
              </c:extLst>
            </c:dLbl>
            <c:dLbl>
              <c:idx val="2"/>
              <c:layout>
                <c:manualLayout>
                  <c:x val="-9.3308902424932838E-2"/>
                  <c:y val="0.140553277805180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08-4CAC-93C5-E6D082F373DC}"/>
                </c:ext>
              </c:extLst>
            </c:dLbl>
            <c:dLbl>
              <c:idx val="3"/>
              <c:layout>
                <c:manualLayout>
                  <c:x val="5.7462156853034883E-3"/>
                  <c:y val="-4.1617310258348455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Views 4k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908-4CAC-93C5-E6D082F373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Sheet1!$B$202:$B$204</c:f>
              <c:strCache>
                <c:ptCount val="3"/>
                <c:pt idx="0">
                  <c:v>Subscribers</c:v>
                </c:pt>
                <c:pt idx="1">
                  <c:v>Bell button</c:v>
                </c:pt>
                <c:pt idx="2">
                  <c:v>Rest views</c:v>
                </c:pt>
              </c:strCache>
            </c:strRef>
          </c:cat>
          <c:val>
            <c:numRef>
              <c:f>Sheet1!$C$202:$C$204</c:f>
              <c:numCache>
                <c:formatCode>General</c:formatCode>
                <c:ptCount val="3"/>
                <c:pt idx="0">
                  <c:v>54000</c:v>
                </c:pt>
                <c:pt idx="1">
                  <c:v>2500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8-4CAC-93C5-E6D082F373D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Sheet1!$D$230</c:f>
              <c:strCache>
                <c:ptCount val="1"/>
                <c:pt idx="0">
                  <c:v>No warping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Sheet1!$C$231:$C$240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Sheet1!$D$231:$D$240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DAA-98CE-306E4428A0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30942368"/>
        <c:axId val="591244800"/>
      </c:barChart>
      <c:catAx>
        <c:axId val="15309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1244800"/>
        <c:crosses val="autoZero"/>
        <c:auto val="1"/>
        <c:lblAlgn val="ctr"/>
        <c:lblOffset val="100"/>
        <c:noMultiLvlLbl val="0"/>
      </c:catAx>
      <c:valAx>
        <c:axId val="591244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5309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Mass 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Sheet1!$D$280</c:f>
              <c:strCache>
                <c:ptCount val="1"/>
                <c:pt idx="0">
                  <c:v>Bending obj.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Sheet1!$C$281:$C$290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Sheet1!$D$281:$D$290</c:f>
              <c:numCache>
                <c:formatCode>0.000</c:formatCode>
                <c:ptCount val="10"/>
                <c:pt idx="0">
                  <c:v>3.1549999999999998</c:v>
                </c:pt>
                <c:pt idx="1">
                  <c:v>3.157</c:v>
                </c:pt>
                <c:pt idx="2">
                  <c:v>3.1190000000000002</c:v>
                </c:pt>
                <c:pt idx="3">
                  <c:v>3.4220000000000002</c:v>
                </c:pt>
                <c:pt idx="4">
                  <c:v>3.0859999999999999</c:v>
                </c:pt>
                <c:pt idx="5">
                  <c:v>3.218</c:v>
                </c:pt>
                <c:pt idx="6">
                  <c:v>3.0779999999999998</c:v>
                </c:pt>
                <c:pt idx="7">
                  <c:v>3.1139999999999999</c:v>
                </c:pt>
                <c:pt idx="8">
                  <c:v>3.1850000000000001</c:v>
                </c:pt>
                <c:pt idx="9">
                  <c:v>3.0649999999999999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B-473A-9896-289DC417D816}"/>
            </c:ext>
          </c:extLst>
        </c:ser>
        <c:ser>
          <c:idx val="1"/>
          <c:order val="1"/>
          <c:tx>
            <c:strRef>
              <c:f>Sheet1!$E$280</c:f>
              <c:strCache>
                <c:ptCount val="1"/>
                <c:pt idx="0">
                  <c:v>Impact obj.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Sheet1!$C$281:$C$290</c:f>
              <c:strCache>
                <c:ptCount val="10"/>
                <c:pt idx="0">
                  <c:v>Sunlu</c:v>
                </c:pt>
                <c:pt idx="1">
                  <c:v>BambuLab</c:v>
                </c:pt>
                <c:pt idx="2">
                  <c:v>Polymaker</c:v>
                </c:pt>
                <c:pt idx="3">
                  <c:v>AzureFilm</c:v>
                </c:pt>
                <c:pt idx="4">
                  <c:v>Prusament</c:v>
                </c:pt>
                <c:pt idx="5">
                  <c:v>3DO</c:v>
                </c:pt>
                <c:pt idx="6">
                  <c:v>Flashforge</c:v>
                </c:pt>
                <c:pt idx="7">
                  <c:v>eSun</c:v>
                </c:pt>
                <c:pt idx="8">
                  <c:v>Qidi</c:v>
                </c:pt>
                <c:pt idx="9">
                  <c:v>FormFutura</c:v>
                </c:pt>
              </c:strCache>
            </c:strRef>
          </c:cat>
          <c:val>
            <c:numRef>
              <c:f>Sheet1!$E$281:$E$290</c:f>
              <c:numCache>
                <c:formatCode>0.000</c:formatCode>
                <c:ptCount val="10"/>
                <c:pt idx="0">
                  <c:v>4.681</c:v>
                </c:pt>
                <c:pt idx="1">
                  <c:v>4.6980000000000004</c:v>
                </c:pt>
                <c:pt idx="2">
                  <c:v>4.6360000000000001</c:v>
                </c:pt>
                <c:pt idx="3">
                  <c:v>5.0670000000000002</c:v>
                </c:pt>
                <c:pt idx="4">
                  <c:v>4.6040000000000001</c:v>
                </c:pt>
                <c:pt idx="5">
                  <c:v>4.7789999999999999</c:v>
                </c:pt>
                <c:pt idx="6">
                  <c:v>4.5830000000000002</c:v>
                </c:pt>
                <c:pt idx="7">
                  <c:v>4.6180000000000003</c:v>
                </c:pt>
                <c:pt idx="8">
                  <c:v>4.72</c:v>
                </c:pt>
                <c:pt idx="9">
                  <c:v>4.5209999999999999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B-473A-9896-289DC417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605136"/>
        <c:axId val="322611376"/>
      </c:barChart>
      <c:catAx>
        <c:axId val="3226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22611376"/>
        <c:crosses val="autoZero"/>
        <c:auto val="1"/>
        <c:lblAlgn val="ctr"/>
        <c:lblOffset val="100"/>
        <c:noMultiLvlLbl val="0"/>
      </c:catAx>
      <c:valAx>
        <c:axId val="3226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226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0</xdr:row>
      <xdr:rowOff>157161</xdr:rowOff>
    </xdr:from>
    <xdr:to>
      <xdr:col>13</xdr:col>
      <xdr:colOff>138112</xdr:colOff>
      <xdr:row>25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DE01A-1F43-160F-B06E-AAB67546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26</xdr:row>
      <xdr:rowOff>123825</xdr:rowOff>
    </xdr:from>
    <xdr:to>
      <xdr:col>13</xdr:col>
      <xdr:colOff>219075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192E8-C593-6CC5-4D66-BF068711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59</xdr:row>
      <xdr:rowOff>52385</xdr:rowOff>
    </xdr:from>
    <xdr:to>
      <xdr:col>23</xdr:col>
      <xdr:colOff>519546</xdr:colOff>
      <xdr:row>97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9A8FFE-28EF-0A76-4391-359867306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556683</xdr:colOff>
      <xdr:row>99</xdr:row>
      <xdr:rowOff>52917</xdr:rowOff>
    </xdr:from>
    <xdr:to>
      <xdr:col>21</xdr:col>
      <xdr:colOff>296333</xdr:colOff>
      <xdr:row>116</xdr:row>
      <xdr:rowOff>184679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8AEF4-BEB1-EE5B-2CB0-0380BA8CF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118</xdr:row>
      <xdr:rowOff>157161</xdr:rowOff>
    </xdr:from>
    <xdr:to>
      <xdr:col>11</xdr:col>
      <xdr:colOff>561975</xdr:colOff>
      <xdr:row>153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565DE-7DC8-C4F9-0FBD-CC43D01E7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</xdr:colOff>
      <xdr:row>155</xdr:row>
      <xdr:rowOff>42861</xdr:rowOff>
    </xdr:from>
    <xdr:to>
      <xdr:col>23</xdr:col>
      <xdr:colOff>328084</xdr:colOff>
      <xdr:row>191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14712-6A8F-01FD-71C2-93B8A754A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197</xdr:row>
      <xdr:rowOff>33336</xdr:rowOff>
    </xdr:from>
    <xdr:to>
      <xdr:col>22</xdr:col>
      <xdr:colOff>28575</xdr:colOff>
      <xdr:row>223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41EA83-E5B7-3C4C-A0F3-D590F7FA4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419099</xdr:colOff>
      <xdr:row>226</xdr:row>
      <xdr:rowOff>185737</xdr:rowOff>
    </xdr:from>
    <xdr:to>
      <xdr:col>21</xdr:col>
      <xdr:colOff>542924</xdr:colOff>
      <xdr:row>250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B158D9-F4AB-509E-4242-26369A43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438150</xdr:colOff>
      <xdr:row>274</xdr:row>
      <xdr:rowOff>87313</xdr:rowOff>
    </xdr:from>
    <xdr:to>
      <xdr:col>19</xdr:col>
      <xdr:colOff>179917</xdr:colOff>
      <xdr:row>297</xdr:row>
      <xdr:rowOff>116415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C8CA5C-3E8B-BA1A-F8D5-34CF06665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174624</xdr:colOff>
      <xdr:row>118</xdr:row>
      <xdr:rowOff>157690</xdr:rowOff>
    </xdr:from>
    <xdr:to>
      <xdr:col>19</xdr:col>
      <xdr:colOff>449791</xdr:colOff>
      <xdr:row>153</xdr:row>
      <xdr:rowOff>169332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842D0A-F131-3584-23BE-7FD7E81B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433915</xdr:colOff>
      <xdr:row>251</xdr:row>
      <xdr:rowOff>62442</xdr:rowOff>
    </xdr:from>
    <xdr:to>
      <xdr:col>19</xdr:col>
      <xdr:colOff>126999</xdr:colOff>
      <xdr:row>273</xdr:row>
      <xdr:rowOff>105834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34A819-4DBD-571B-E06C-6448F4389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419652</xdr:colOff>
      <xdr:row>142</xdr:row>
      <xdr:rowOff>182217</xdr:rowOff>
    </xdr:from>
    <xdr:to>
      <xdr:col>9</xdr:col>
      <xdr:colOff>124238</xdr:colOff>
      <xdr:row>154</xdr:row>
      <xdr:rowOff>45553</xdr:rowOff>
    </xdr:to>
    <xdr:pic>
      <xdr:nvPicPr>
        <xdr:cNvPr id="14" name="Picture 13" descr="Golden trophy">
          <a:extLst>
            <a:ext uri="{FF2B5EF4-FFF2-40B4-BE49-F238E27FC236}">
              <a16:creationId xmlns:a16="http://schemas.microsoft.com/office/drawing/2014/main" id="{731F23C7-6C5F-C6BC-B2C0-40CFBC675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413" y="27349174"/>
          <a:ext cx="1543325" cy="2314988"/>
        </a:xfrm>
        <a:prstGeom prst="rect">
          <a:avLst/>
        </a:prstGeom>
      </xdr:spPr>
    </xdr:pic>
    <xdr:clientData/>
  </xdr:twoCellAnchor>
  <xdr:oneCellAnchor>
    <xdr:from>
      <xdr:col>7</xdr:col>
      <xdr:colOff>176369</xdr:colOff>
      <xdr:row>151</xdr:row>
      <xdr:rowOff>77806</xdr:rowOff>
    </xdr:from>
    <xdr:ext cx="757130" cy="468013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6278FDD-8928-49FF-C95F-27F367C76C26}"/>
            </a:ext>
          </a:extLst>
        </xdr:cNvPr>
        <xdr:cNvSpPr/>
      </xdr:nvSpPr>
      <xdr:spPr>
        <a:xfrm>
          <a:off x="5237043" y="29050371"/>
          <a:ext cx="75713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3DO</a:t>
          </a:r>
          <a:endParaRPr lang="en-US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7</xdr:col>
      <xdr:colOff>346982</xdr:colOff>
      <xdr:row>1</xdr:row>
      <xdr:rowOff>88446</xdr:rowOff>
    </xdr:from>
    <xdr:to>
      <xdr:col>12</xdr:col>
      <xdr:colOff>360589</xdr:colOff>
      <xdr:row>25</xdr:row>
      <xdr:rowOff>109449</xdr:rowOff>
    </xdr:to>
    <xdr:pic>
      <xdr:nvPicPr>
        <xdr:cNvPr id="16" name="Picture 15" descr="Golden trophy">
          <a:extLst>
            <a:ext uri="{FF2B5EF4-FFF2-40B4-BE49-F238E27FC236}">
              <a16:creationId xmlns:a16="http://schemas.microsoft.com/office/drawing/2014/main" id="{E5B32234-9D8E-42A5-BDEF-A8D731E0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036" y="278946"/>
          <a:ext cx="3075214" cy="4613414"/>
        </a:xfrm>
        <a:prstGeom prst="rect">
          <a:avLst/>
        </a:prstGeom>
      </xdr:spPr>
    </xdr:pic>
    <xdr:clientData/>
  </xdr:twoCellAnchor>
  <xdr:oneCellAnchor>
    <xdr:from>
      <xdr:col>9</xdr:col>
      <xdr:colOff>248374</xdr:colOff>
      <xdr:row>19</xdr:row>
      <xdr:rowOff>40823</xdr:rowOff>
    </xdr:from>
    <xdr:ext cx="777457" cy="843693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4CAE197-DFBB-4A40-A9FD-2492B6C840B0}"/>
            </a:ext>
          </a:extLst>
        </xdr:cNvPr>
        <xdr:cNvSpPr/>
      </xdr:nvSpPr>
      <xdr:spPr>
        <a:xfrm>
          <a:off x="6528070" y="3673930"/>
          <a:ext cx="777457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Best</a:t>
          </a:r>
        </a:p>
        <a:p>
          <a:pPr algn="ctr"/>
          <a:r>
            <a:rPr lang="hu-HU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ASA</a:t>
          </a:r>
          <a:endParaRPr lang="en-US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8FD9-0DBE-42A1-90AF-6708EF2D6592}">
  <dimension ref="B2:H290"/>
  <sheetViews>
    <sheetView topLeftCell="A252" zoomScale="110" zoomScaleNormal="110" workbookViewId="0">
      <selection activeCell="E255" sqref="E255:E265"/>
    </sheetView>
  </sheetViews>
  <sheetFormatPr defaultRowHeight="15" x14ac:dyDescent="0.25"/>
  <cols>
    <col min="1" max="1" width="3.42578125" customWidth="1"/>
    <col min="2" max="2" width="15" customWidth="1"/>
    <col min="3" max="3" width="14" customWidth="1"/>
    <col min="4" max="4" width="20.28515625" customWidth="1"/>
    <col min="5" max="5" width="11.28515625" customWidth="1"/>
  </cols>
  <sheetData>
    <row r="2" spans="2:5" x14ac:dyDescent="0.25">
      <c r="B2" t="s">
        <v>27</v>
      </c>
    </row>
    <row r="4" spans="2:5" ht="15.75" thickBot="1" x14ac:dyDescent="0.3">
      <c r="B4" t="s">
        <v>11</v>
      </c>
    </row>
    <row r="5" spans="2:5" x14ac:dyDescent="0.25">
      <c r="B5" s="4"/>
      <c r="C5" s="8" t="s">
        <v>7</v>
      </c>
      <c r="D5" s="2" t="s">
        <v>5</v>
      </c>
      <c r="E5" s="2" t="s">
        <v>6</v>
      </c>
    </row>
    <row r="6" spans="2:5" x14ac:dyDescent="0.25">
      <c r="B6" s="5" t="s">
        <v>3</v>
      </c>
      <c r="C6" s="6">
        <f>AVERAGE(D6:E6)</f>
        <v>66.800000000000011</v>
      </c>
      <c r="D6" s="3">
        <v>64.7</v>
      </c>
      <c r="E6" s="3">
        <v>68.900000000000006</v>
      </c>
    </row>
    <row r="7" spans="2:5" x14ac:dyDescent="0.25">
      <c r="B7" s="5" t="s">
        <v>2</v>
      </c>
      <c r="C7" s="6">
        <f t="shared" ref="C7:C15" si="0">AVERAGE(D7:E7)</f>
        <v>67.849999999999994</v>
      </c>
      <c r="D7" s="3">
        <v>67.3</v>
      </c>
      <c r="E7" s="3">
        <v>68.400000000000006</v>
      </c>
    </row>
    <row r="8" spans="2:5" x14ac:dyDescent="0.25">
      <c r="B8" s="5" t="s">
        <v>1</v>
      </c>
      <c r="C8" s="6">
        <f t="shared" si="0"/>
        <v>62.2</v>
      </c>
      <c r="D8" s="3">
        <v>63.1</v>
      </c>
      <c r="E8" s="3">
        <v>61.3</v>
      </c>
    </row>
    <row r="9" spans="2:5" x14ac:dyDescent="0.25">
      <c r="B9" s="5" t="s">
        <v>28</v>
      </c>
      <c r="C9" s="6">
        <f t="shared" si="0"/>
        <v>75.400000000000006</v>
      </c>
      <c r="D9" s="3">
        <v>73</v>
      </c>
      <c r="E9" s="3">
        <v>77.8</v>
      </c>
    </row>
    <row r="10" spans="2:5" x14ac:dyDescent="0.25">
      <c r="B10" s="5" t="s">
        <v>0</v>
      </c>
      <c r="C10" s="6">
        <f t="shared" si="0"/>
        <v>63</v>
      </c>
      <c r="D10" s="3">
        <v>63.3</v>
      </c>
      <c r="E10" s="3">
        <v>62.7</v>
      </c>
    </row>
    <row r="11" spans="2:5" x14ac:dyDescent="0.25">
      <c r="B11" s="5" t="s">
        <v>29</v>
      </c>
      <c r="C11" s="6">
        <f t="shared" si="0"/>
        <v>66.849999999999994</v>
      </c>
      <c r="D11" s="3">
        <v>67.099999999999994</v>
      </c>
      <c r="E11" s="3">
        <v>66.599999999999994</v>
      </c>
    </row>
    <row r="12" spans="2:5" x14ac:dyDescent="0.25">
      <c r="B12" s="5" t="s">
        <v>30</v>
      </c>
      <c r="C12" s="6">
        <f t="shared" si="0"/>
        <v>64.099999999999994</v>
      </c>
      <c r="D12" s="3">
        <v>64.400000000000006</v>
      </c>
      <c r="E12" s="3">
        <v>63.8</v>
      </c>
    </row>
    <row r="13" spans="2:5" x14ac:dyDescent="0.25">
      <c r="B13" s="5" t="s">
        <v>4</v>
      </c>
      <c r="C13" s="6">
        <f t="shared" si="0"/>
        <v>59.099999999999994</v>
      </c>
      <c r="D13" s="3">
        <v>60.8</v>
      </c>
      <c r="E13" s="3">
        <v>57.4</v>
      </c>
    </row>
    <row r="14" spans="2:5" x14ac:dyDescent="0.25">
      <c r="B14" s="5" t="s">
        <v>31</v>
      </c>
      <c r="C14" s="6">
        <f t="shared" si="0"/>
        <v>60.8</v>
      </c>
      <c r="D14" s="3">
        <v>58.8</v>
      </c>
      <c r="E14" s="3">
        <v>62.8</v>
      </c>
    </row>
    <row r="15" spans="2:5" ht="15.75" thickBot="1" x14ac:dyDescent="0.3">
      <c r="B15" s="7" t="s">
        <v>32</v>
      </c>
      <c r="C15" s="9">
        <f t="shared" si="0"/>
        <v>47.55</v>
      </c>
      <c r="D15" s="3">
        <v>48.6</v>
      </c>
      <c r="E15" s="3">
        <v>46.5</v>
      </c>
    </row>
    <row r="17" spans="2:5" x14ac:dyDescent="0.25">
      <c r="B17" s="10" t="s">
        <v>10</v>
      </c>
    </row>
    <row r="31" spans="2:5" ht="15.75" thickBot="1" x14ac:dyDescent="0.3">
      <c r="B31" t="s">
        <v>8</v>
      </c>
    </row>
    <row r="32" spans="2:5" x14ac:dyDescent="0.25">
      <c r="B32" s="4"/>
      <c r="C32" s="8" t="s">
        <v>7</v>
      </c>
      <c r="D32" s="2" t="s">
        <v>5</v>
      </c>
      <c r="E32" s="2" t="s">
        <v>6</v>
      </c>
    </row>
    <row r="33" spans="2:8" x14ac:dyDescent="0.25">
      <c r="B33" s="5" t="s">
        <v>3</v>
      </c>
      <c r="C33" s="6">
        <f t="shared" ref="C33:C42" si="1">AVERAGE(D33:E33)</f>
        <v>39.900000000000006</v>
      </c>
      <c r="D33" s="3">
        <v>41.1</v>
      </c>
      <c r="E33" s="3">
        <v>38.700000000000003</v>
      </c>
    </row>
    <row r="34" spans="2:8" x14ac:dyDescent="0.25">
      <c r="B34" s="5" t="s">
        <v>2</v>
      </c>
      <c r="C34" s="6">
        <f t="shared" si="1"/>
        <v>33.549999999999997</v>
      </c>
      <c r="D34" s="3">
        <v>32.299999999999997</v>
      </c>
      <c r="E34" s="3">
        <v>34.799999999999997</v>
      </c>
    </row>
    <row r="35" spans="2:8" x14ac:dyDescent="0.25">
      <c r="B35" s="5" t="s">
        <v>1</v>
      </c>
      <c r="C35" s="6">
        <f t="shared" si="1"/>
        <v>38.950000000000003</v>
      </c>
      <c r="D35" s="3">
        <v>35.6</v>
      </c>
      <c r="E35" s="3">
        <v>42.3</v>
      </c>
    </row>
    <row r="36" spans="2:8" x14ac:dyDescent="0.25">
      <c r="B36" s="5" t="s">
        <v>28</v>
      </c>
      <c r="C36" s="6">
        <f t="shared" si="1"/>
        <v>31.05</v>
      </c>
      <c r="D36" s="3">
        <v>34.6</v>
      </c>
      <c r="E36" s="3">
        <v>27.5</v>
      </c>
      <c r="F36" s="11"/>
      <c r="G36" s="3"/>
      <c r="H36" s="12"/>
    </row>
    <row r="37" spans="2:8" x14ac:dyDescent="0.25">
      <c r="B37" s="5" t="s">
        <v>0</v>
      </c>
      <c r="C37" s="6">
        <f t="shared" si="1"/>
        <v>35.200000000000003</v>
      </c>
      <c r="D37" s="3">
        <v>34.9</v>
      </c>
      <c r="E37" s="3">
        <v>35.5</v>
      </c>
    </row>
    <row r="38" spans="2:8" x14ac:dyDescent="0.25">
      <c r="B38" s="5" t="s">
        <v>29</v>
      </c>
      <c r="C38" s="6">
        <f t="shared" si="1"/>
        <v>41.8</v>
      </c>
      <c r="D38" s="3">
        <v>42.6</v>
      </c>
      <c r="E38" s="3">
        <v>41</v>
      </c>
      <c r="F38" s="11"/>
      <c r="G38" s="3"/>
      <c r="H38" s="12"/>
    </row>
    <row r="39" spans="2:8" x14ac:dyDescent="0.25">
      <c r="B39" s="5" t="s">
        <v>30</v>
      </c>
      <c r="C39" s="6">
        <f t="shared" si="1"/>
        <v>53.1</v>
      </c>
      <c r="D39" s="3">
        <v>55.6</v>
      </c>
      <c r="E39" s="3">
        <v>50.6</v>
      </c>
      <c r="G39" s="12"/>
      <c r="H39" s="3"/>
    </row>
    <row r="40" spans="2:8" x14ac:dyDescent="0.25">
      <c r="B40" s="5" t="s">
        <v>4</v>
      </c>
      <c r="C40" s="6">
        <f t="shared" si="1"/>
        <v>35.6</v>
      </c>
      <c r="D40" s="3">
        <v>34</v>
      </c>
      <c r="E40" s="3">
        <v>37.200000000000003</v>
      </c>
    </row>
    <row r="41" spans="2:8" x14ac:dyDescent="0.25">
      <c r="B41" s="5" t="s">
        <v>31</v>
      </c>
      <c r="C41" s="6">
        <f t="shared" si="1"/>
        <v>46.349999999999994</v>
      </c>
      <c r="D41" s="3">
        <v>46.4</v>
      </c>
      <c r="E41" s="3">
        <v>46.3</v>
      </c>
    </row>
    <row r="42" spans="2:8" ht="15.75" thickBot="1" x14ac:dyDescent="0.3">
      <c r="B42" s="7" t="s">
        <v>32</v>
      </c>
      <c r="C42" s="9">
        <f t="shared" si="1"/>
        <v>45.75</v>
      </c>
      <c r="D42" s="3">
        <v>47.2</v>
      </c>
      <c r="E42" s="3">
        <v>44.3</v>
      </c>
      <c r="F42" s="11"/>
      <c r="G42" s="12"/>
      <c r="H42" s="3"/>
    </row>
    <row r="44" spans="2:8" x14ac:dyDescent="0.25">
      <c r="B44" s="10" t="s">
        <v>9</v>
      </c>
    </row>
    <row r="63" spans="2:6" ht="15.75" thickBot="1" x14ac:dyDescent="0.3">
      <c r="B63" t="s">
        <v>12</v>
      </c>
    </row>
    <row r="64" spans="2:6" x14ac:dyDescent="0.25">
      <c r="B64" s="4"/>
      <c r="C64" s="47" t="s">
        <v>13</v>
      </c>
      <c r="D64" s="47" t="s">
        <v>60</v>
      </c>
      <c r="E64" s="51" t="s">
        <v>15</v>
      </c>
      <c r="F64" s="52" t="s">
        <v>14</v>
      </c>
    </row>
    <row r="65" spans="2:6" x14ac:dyDescent="0.25">
      <c r="B65" s="5" t="s">
        <v>3</v>
      </c>
      <c r="C65" s="1">
        <v>16.2</v>
      </c>
      <c r="D65" s="1">
        <v>18.12</v>
      </c>
      <c r="E65" s="53">
        <f t="shared" ref="E65:E74" si="2">+(D65-C65)/D65</f>
        <v>0.10596026490066233</v>
      </c>
      <c r="F65" s="49">
        <f t="shared" ref="F65:F74" si="3">+D65-C65</f>
        <v>1.9200000000000017</v>
      </c>
    </row>
    <row r="66" spans="2:6" x14ac:dyDescent="0.25">
      <c r="B66" s="5" t="s">
        <v>2</v>
      </c>
      <c r="C66" s="1">
        <v>16.52</v>
      </c>
      <c r="D66" s="1">
        <v>17.510000000000002</v>
      </c>
      <c r="E66" s="53">
        <f t="shared" si="2"/>
        <v>5.6539120502570067E-2</v>
      </c>
      <c r="F66" s="49">
        <f t="shared" si="3"/>
        <v>0.99000000000000199</v>
      </c>
    </row>
    <row r="67" spans="2:6" x14ac:dyDescent="0.25">
      <c r="B67" s="5" t="s">
        <v>1</v>
      </c>
      <c r="C67" s="1">
        <v>16.63</v>
      </c>
      <c r="D67" s="1">
        <v>17.75</v>
      </c>
      <c r="E67" s="53">
        <f t="shared" si="2"/>
        <v>6.3098591549295827E-2</v>
      </c>
      <c r="F67" s="49">
        <f t="shared" si="3"/>
        <v>1.120000000000001</v>
      </c>
    </row>
    <row r="68" spans="2:6" x14ac:dyDescent="0.25">
      <c r="B68" s="5" t="s">
        <v>28</v>
      </c>
      <c r="C68" s="1">
        <v>16.82</v>
      </c>
      <c r="D68" s="1">
        <v>18.350000000000001</v>
      </c>
      <c r="E68" s="53">
        <f t="shared" si="2"/>
        <v>8.3378746594005501E-2</v>
      </c>
      <c r="F68" s="49">
        <f t="shared" si="3"/>
        <v>1.5300000000000011</v>
      </c>
    </row>
    <row r="69" spans="2:6" x14ac:dyDescent="0.25">
      <c r="B69" s="5" t="s">
        <v>0</v>
      </c>
      <c r="C69" s="1">
        <v>16.260000000000002</v>
      </c>
      <c r="D69" s="1">
        <v>17.43</v>
      </c>
      <c r="E69" s="53">
        <f t="shared" si="2"/>
        <v>6.7125645438898346E-2</v>
      </c>
      <c r="F69" s="49">
        <f t="shared" si="3"/>
        <v>1.1699999999999982</v>
      </c>
    </row>
    <row r="70" spans="2:6" x14ac:dyDescent="0.25">
      <c r="B70" s="5" t="s">
        <v>29</v>
      </c>
      <c r="C70" s="1">
        <v>16.27</v>
      </c>
      <c r="D70" s="1">
        <v>17.36</v>
      </c>
      <c r="E70" s="53">
        <f t="shared" si="2"/>
        <v>6.2788018433179715E-2</v>
      </c>
      <c r="F70" s="49">
        <f t="shared" si="3"/>
        <v>1.0899999999999999</v>
      </c>
    </row>
    <row r="71" spans="2:6" x14ac:dyDescent="0.25">
      <c r="B71" s="5" t="s">
        <v>30</v>
      </c>
      <c r="C71" s="1">
        <v>16.190000000000001</v>
      </c>
      <c r="D71" s="1">
        <v>16.77</v>
      </c>
      <c r="E71" s="53">
        <f t="shared" si="2"/>
        <v>3.4585569469290298E-2</v>
      </c>
      <c r="F71" s="49">
        <f t="shared" si="3"/>
        <v>0.57999999999999829</v>
      </c>
    </row>
    <row r="72" spans="2:6" x14ac:dyDescent="0.25">
      <c r="B72" s="5" t="s">
        <v>4</v>
      </c>
      <c r="C72" s="1">
        <v>16.73</v>
      </c>
      <c r="D72" s="1">
        <v>18.41</v>
      </c>
      <c r="E72" s="53">
        <f t="shared" si="2"/>
        <v>9.1254752851711016E-2</v>
      </c>
      <c r="F72" s="49">
        <f t="shared" si="3"/>
        <v>1.6799999999999997</v>
      </c>
    </row>
    <row r="73" spans="2:6" x14ac:dyDescent="0.25">
      <c r="B73" s="5" t="s">
        <v>31</v>
      </c>
      <c r="C73" s="1">
        <v>16.82</v>
      </c>
      <c r="D73" s="1">
        <v>18.12</v>
      </c>
      <c r="E73" s="53">
        <f t="shared" si="2"/>
        <v>7.1743929359823433E-2</v>
      </c>
      <c r="F73" s="49">
        <f t="shared" si="3"/>
        <v>1.3000000000000007</v>
      </c>
    </row>
    <row r="74" spans="2:6" ht="15.75" thickBot="1" x14ac:dyDescent="0.3">
      <c r="B74" s="7" t="s">
        <v>32</v>
      </c>
      <c r="C74" s="48">
        <v>20.63</v>
      </c>
      <c r="D74" s="48">
        <v>32.19</v>
      </c>
      <c r="E74" s="54">
        <f t="shared" si="2"/>
        <v>0.35911773842808326</v>
      </c>
      <c r="F74" s="50">
        <f t="shared" si="3"/>
        <v>11.559999999999999</v>
      </c>
    </row>
    <row r="102" spans="2:3" ht="15.75" thickBot="1" x14ac:dyDescent="0.3">
      <c r="B102" t="s">
        <v>16</v>
      </c>
    </row>
    <row r="103" spans="2:3" x14ac:dyDescent="0.25">
      <c r="B103" s="4"/>
      <c r="C103" s="8" t="s">
        <v>17</v>
      </c>
    </row>
    <row r="104" spans="2:3" x14ac:dyDescent="0.25">
      <c r="B104" s="5" t="s">
        <v>3</v>
      </c>
      <c r="C104" s="16">
        <v>94</v>
      </c>
    </row>
    <row r="105" spans="2:3" x14ac:dyDescent="0.25">
      <c r="B105" s="5" t="s">
        <v>2</v>
      </c>
      <c r="C105" s="16">
        <v>93</v>
      </c>
    </row>
    <row r="106" spans="2:3" x14ac:dyDescent="0.25">
      <c r="B106" s="5" t="s">
        <v>1</v>
      </c>
      <c r="C106" s="16">
        <v>86</v>
      </c>
    </row>
    <row r="107" spans="2:3" x14ac:dyDescent="0.25">
      <c r="B107" s="5" t="s">
        <v>28</v>
      </c>
      <c r="C107" s="16">
        <v>92</v>
      </c>
    </row>
    <row r="108" spans="2:3" x14ac:dyDescent="0.25">
      <c r="B108" s="5" t="s">
        <v>0</v>
      </c>
      <c r="C108" s="16">
        <v>86</v>
      </c>
    </row>
    <row r="109" spans="2:3" x14ac:dyDescent="0.25">
      <c r="B109" s="5" t="s">
        <v>29</v>
      </c>
      <c r="C109" s="16">
        <v>92</v>
      </c>
    </row>
    <row r="110" spans="2:3" x14ac:dyDescent="0.25">
      <c r="B110" s="5" t="s">
        <v>30</v>
      </c>
      <c r="C110" s="16">
        <v>92</v>
      </c>
    </row>
    <row r="111" spans="2:3" x14ac:dyDescent="0.25">
      <c r="B111" s="5" t="s">
        <v>4</v>
      </c>
      <c r="C111" s="16">
        <v>95</v>
      </c>
    </row>
    <row r="112" spans="2:3" x14ac:dyDescent="0.25">
      <c r="B112" s="5" t="s">
        <v>31</v>
      </c>
      <c r="C112" s="16">
        <v>97</v>
      </c>
    </row>
    <row r="113" spans="2:3" ht="15.75" thickBot="1" x14ac:dyDescent="0.3">
      <c r="B113" s="7" t="s">
        <v>32</v>
      </c>
      <c r="C113" s="17">
        <v>82</v>
      </c>
    </row>
    <row r="121" spans="2:3" ht="15.75" thickBot="1" x14ac:dyDescent="0.3">
      <c r="B121" t="s">
        <v>18</v>
      </c>
    </row>
    <row r="122" spans="2:3" x14ac:dyDescent="0.25">
      <c r="B122" s="4"/>
      <c r="C122" s="37" t="s">
        <v>37</v>
      </c>
    </row>
    <row r="123" spans="2:3" x14ac:dyDescent="0.25">
      <c r="B123" s="5" t="s">
        <v>3</v>
      </c>
      <c r="C123" s="38">
        <v>2.34</v>
      </c>
    </row>
    <row r="124" spans="2:3" x14ac:dyDescent="0.25">
      <c r="B124" s="5" t="s">
        <v>2</v>
      </c>
      <c r="C124" s="38">
        <v>2.34</v>
      </c>
    </row>
    <row r="125" spans="2:3" x14ac:dyDescent="0.25">
      <c r="B125" s="5" t="s">
        <v>1</v>
      </c>
      <c r="C125" s="38">
        <v>2.31</v>
      </c>
    </row>
    <row r="126" spans="2:3" x14ac:dyDescent="0.25">
      <c r="B126" s="5" t="s">
        <v>28</v>
      </c>
      <c r="C126" s="38">
        <v>2.33</v>
      </c>
    </row>
    <row r="127" spans="2:3" x14ac:dyDescent="0.25">
      <c r="B127" s="5" t="s">
        <v>0</v>
      </c>
      <c r="C127" s="38">
        <v>2.2599999999999998</v>
      </c>
    </row>
    <row r="128" spans="2:3" x14ac:dyDescent="0.25">
      <c r="B128" s="5" t="s">
        <v>29</v>
      </c>
      <c r="C128" s="38">
        <v>2.23</v>
      </c>
    </row>
    <row r="129" spans="2:3" x14ac:dyDescent="0.25">
      <c r="B129" s="5" t="s">
        <v>30</v>
      </c>
      <c r="C129" s="38">
        <v>2.0299999999999998</v>
      </c>
    </row>
    <row r="130" spans="2:3" x14ac:dyDescent="0.25">
      <c r="B130" s="5" t="s">
        <v>4</v>
      </c>
      <c r="C130" s="38">
        <v>2.42</v>
      </c>
    </row>
    <row r="131" spans="2:3" x14ac:dyDescent="0.25">
      <c r="B131" s="5" t="s">
        <v>31</v>
      </c>
      <c r="C131" s="38">
        <v>2.35</v>
      </c>
    </row>
    <row r="132" spans="2:3" ht="15.75" thickBot="1" x14ac:dyDescent="0.3">
      <c r="B132" s="7" t="s">
        <v>32</v>
      </c>
      <c r="C132" s="39">
        <v>3.91</v>
      </c>
    </row>
    <row r="134" spans="2:3" x14ac:dyDescent="0.25">
      <c r="B134" t="s">
        <v>36</v>
      </c>
    </row>
    <row r="135" spans="2:3" x14ac:dyDescent="0.25">
      <c r="B135" t="s">
        <v>20</v>
      </c>
    </row>
    <row r="136" spans="2:3" x14ac:dyDescent="0.25">
      <c r="B136" t="s">
        <v>38</v>
      </c>
    </row>
    <row r="139" spans="2:3" ht="15.75" thickBot="1" x14ac:dyDescent="0.3"/>
    <row r="140" spans="2:3" x14ac:dyDescent="0.25">
      <c r="B140" s="4"/>
      <c r="C140" s="15" t="s">
        <v>19</v>
      </c>
    </row>
    <row r="141" spans="2:3" x14ac:dyDescent="0.25">
      <c r="B141" s="5" t="s">
        <v>3</v>
      </c>
      <c r="C141" s="13">
        <v>0.05</v>
      </c>
    </row>
    <row r="142" spans="2:3" x14ac:dyDescent="0.25">
      <c r="B142" s="5" t="s">
        <v>2</v>
      </c>
      <c r="C142" s="13">
        <v>0.05</v>
      </c>
    </row>
    <row r="143" spans="2:3" x14ac:dyDescent="0.25">
      <c r="B143" s="5" t="s">
        <v>1</v>
      </c>
      <c r="C143" s="13">
        <v>0.04</v>
      </c>
    </row>
    <row r="144" spans="2:3" x14ac:dyDescent="0.25">
      <c r="B144" s="5" t="s">
        <v>28</v>
      </c>
      <c r="C144" s="13">
        <v>0.04</v>
      </c>
    </row>
    <row r="145" spans="2:5" x14ac:dyDescent="0.25">
      <c r="B145" s="5" t="s">
        <v>0</v>
      </c>
      <c r="C145" s="13">
        <v>0.04</v>
      </c>
    </row>
    <row r="146" spans="2:5" x14ac:dyDescent="0.25">
      <c r="B146" s="5" t="s">
        <v>29</v>
      </c>
      <c r="C146" s="13">
        <v>0.03</v>
      </c>
    </row>
    <row r="147" spans="2:5" x14ac:dyDescent="0.25">
      <c r="B147" s="5" t="s">
        <v>30</v>
      </c>
      <c r="C147" s="13">
        <v>0.02</v>
      </c>
    </row>
    <row r="148" spans="2:5" x14ac:dyDescent="0.25">
      <c r="B148" s="5" t="s">
        <v>4</v>
      </c>
      <c r="C148" s="13">
        <v>0.04</v>
      </c>
    </row>
    <row r="149" spans="2:5" x14ac:dyDescent="0.25">
      <c r="B149" s="5" t="s">
        <v>31</v>
      </c>
      <c r="C149" s="13">
        <v>7.0000000000000007E-2</v>
      </c>
    </row>
    <row r="150" spans="2:5" ht="15.75" thickBot="1" x14ac:dyDescent="0.3">
      <c r="B150" s="7" t="s">
        <v>32</v>
      </c>
      <c r="C150" s="14">
        <v>0.17</v>
      </c>
    </row>
    <row r="152" spans="2:5" x14ac:dyDescent="0.25">
      <c r="B152" s="5" t="s">
        <v>49</v>
      </c>
    </row>
    <row r="157" spans="2:5" ht="15.75" thickBot="1" x14ac:dyDescent="0.3">
      <c r="B157" t="s">
        <v>21</v>
      </c>
    </row>
    <row r="158" spans="2:5" x14ac:dyDescent="0.25">
      <c r="B158" s="4"/>
      <c r="C158" s="18" t="s">
        <v>33</v>
      </c>
      <c r="D158" s="22" t="s">
        <v>23</v>
      </c>
      <c r="E158" s="25" t="s">
        <v>22</v>
      </c>
    </row>
    <row r="159" spans="2:5" x14ac:dyDescent="0.25">
      <c r="B159" s="5" t="s">
        <v>3</v>
      </c>
      <c r="C159" s="20">
        <v>50</v>
      </c>
      <c r="D159" s="23">
        <v>4.3099999999999996</v>
      </c>
      <c r="E159" s="26">
        <f>+D159/(1000*0.008*0.006)</f>
        <v>89.791666666666657</v>
      </c>
    </row>
    <row r="160" spans="2:5" x14ac:dyDescent="0.25">
      <c r="B160" s="5" t="s">
        <v>2</v>
      </c>
      <c r="C160" s="20">
        <v>65</v>
      </c>
      <c r="D160" s="23">
        <v>3.66</v>
      </c>
      <c r="E160" s="26">
        <f t="shared" ref="E160:E168" si="4">+D160/(1000*0.008*0.006)</f>
        <v>76.25</v>
      </c>
    </row>
    <row r="161" spans="2:5" x14ac:dyDescent="0.25">
      <c r="B161" s="5" t="s">
        <v>1</v>
      </c>
      <c r="C161" s="20">
        <v>69</v>
      </c>
      <c r="D161" s="23">
        <v>3.48</v>
      </c>
      <c r="E161" s="26">
        <f t="shared" si="4"/>
        <v>72.5</v>
      </c>
    </row>
    <row r="162" spans="2:5" x14ac:dyDescent="0.25">
      <c r="B162" s="5" t="s">
        <v>28</v>
      </c>
      <c r="C162" s="20">
        <v>121</v>
      </c>
      <c r="D162" s="23">
        <v>0.9</v>
      </c>
      <c r="E162" s="26">
        <f t="shared" si="4"/>
        <v>18.75</v>
      </c>
    </row>
    <row r="163" spans="2:5" x14ac:dyDescent="0.25">
      <c r="B163" s="5" t="s">
        <v>0</v>
      </c>
      <c r="C163" s="20">
        <v>115</v>
      </c>
      <c r="D163" s="23">
        <v>1.17</v>
      </c>
      <c r="E163" s="26">
        <f t="shared" si="4"/>
        <v>24.374999999999996</v>
      </c>
    </row>
    <row r="164" spans="2:5" x14ac:dyDescent="0.25">
      <c r="B164" s="5" t="s">
        <v>29</v>
      </c>
      <c r="C164" s="20">
        <v>66</v>
      </c>
      <c r="D164" s="23">
        <v>3.62</v>
      </c>
      <c r="E164" s="26">
        <f t="shared" si="4"/>
        <v>75.416666666666671</v>
      </c>
    </row>
    <row r="165" spans="2:5" x14ac:dyDescent="0.25">
      <c r="B165" s="5" t="s">
        <v>30</v>
      </c>
      <c r="C165" s="20">
        <v>107</v>
      </c>
      <c r="D165" s="23">
        <v>1.55</v>
      </c>
      <c r="E165" s="26">
        <f t="shared" si="4"/>
        <v>32.291666666666664</v>
      </c>
    </row>
    <row r="166" spans="2:5" x14ac:dyDescent="0.25">
      <c r="B166" s="5" t="s">
        <v>4</v>
      </c>
      <c r="C166" s="20">
        <v>0</v>
      </c>
      <c r="D166" s="23">
        <v>5.37</v>
      </c>
      <c r="E166" s="26">
        <f t="shared" si="4"/>
        <v>111.875</v>
      </c>
    </row>
    <row r="167" spans="2:5" x14ac:dyDescent="0.25">
      <c r="B167" s="5" t="s">
        <v>31</v>
      </c>
      <c r="C167" s="20">
        <v>19</v>
      </c>
      <c r="D167" s="23">
        <v>5.21</v>
      </c>
      <c r="E167" s="26">
        <f t="shared" si="4"/>
        <v>108.54166666666666</v>
      </c>
    </row>
    <row r="168" spans="2:5" ht="15.75" thickBot="1" x14ac:dyDescent="0.3">
      <c r="B168" s="7" t="s">
        <v>32</v>
      </c>
      <c r="C168" s="19">
        <v>102</v>
      </c>
      <c r="D168" s="24">
        <v>1.8</v>
      </c>
      <c r="E168" s="27">
        <f t="shared" si="4"/>
        <v>37.5</v>
      </c>
    </row>
    <row r="170" spans="2:5" x14ac:dyDescent="0.25">
      <c r="B170" t="s">
        <v>34</v>
      </c>
      <c r="C170" s="20">
        <v>145</v>
      </c>
    </row>
    <row r="172" spans="2:5" x14ac:dyDescent="0.25">
      <c r="B172" s="10" t="s">
        <v>35</v>
      </c>
    </row>
    <row r="173" spans="2:5" x14ac:dyDescent="0.25">
      <c r="B173" t="s">
        <v>59</v>
      </c>
    </row>
    <row r="202" spans="2:3" x14ac:dyDescent="0.25">
      <c r="B202" t="s">
        <v>24</v>
      </c>
      <c r="C202">
        <v>54000</v>
      </c>
    </row>
    <row r="203" spans="2:3" x14ac:dyDescent="0.25">
      <c r="B203" t="s">
        <v>25</v>
      </c>
      <c r="C203">
        <v>2500</v>
      </c>
    </row>
    <row r="204" spans="2:3" x14ac:dyDescent="0.25">
      <c r="B204" t="s">
        <v>26</v>
      </c>
      <c r="C204">
        <v>1500</v>
      </c>
    </row>
    <row r="229" spans="3:4" ht="15.75" thickBot="1" x14ac:dyDescent="0.3"/>
    <row r="230" spans="3:4" x14ac:dyDescent="0.25">
      <c r="C230" s="4"/>
      <c r="D230" s="8" t="s">
        <v>44</v>
      </c>
    </row>
    <row r="231" spans="3:4" x14ac:dyDescent="0.25">
      <c r="C231" s="5" t="s">
        <v>3</v>
      </c>
      <c r="D231" s="16">
        <v>1</v>
      </c>
    </row>
    <row r="232" spans="3:4" x14ac:dyDescent="0.25">
      <c r="C232" s="5" t="s">
        <v>2</v>
      </c>
      <c r="D232" s="16">
        <v>1</v>
      </c>
    </row>
    <row r="233" spans="3:4" x14ac:dyDescent="0.25">
      <c r="C233" s="5" t="s">
        <v>1</v>
      </c>
      <c r="D233" s="16">
        <v>3</v>
      </c>
    </row>
    <row r="234" spans="3:4" x14ac:dyDescent="0.25">
      <c r="C234" s="5" t="s">
        <v>28</v>
      </c>
      <c r="D234" s="16">
        <v>5</v>
      </c>
    </row>
    <row r="235" spans="3:4" x14ac:dyDescent="0.25">
      <c r="C235" s="5" t="s">
        <v>0</v>
      </c>
      <c r="D235" s="16">
        <v>3</v>
      </c>
    </row>
    <row r="236" spans="3:4" x14ac:dyDescent="0.25">
      <c r="C236" s="5" t="s">
        <v>29</v>
      </c>
      <c r="D236" s="16">
        <v>4</v>
      </c>
    </row>
    <row r="237" spans="3:4" x14ac:dyDescent="0.25">
      <c r="C237" s="5" t="s">
        <v>30</v>
      </c>
      <c r="D237" s="16">
        <v>2</v>
      </c>
    </row>
    <row r="238" spans="3:4" x14ac:dyDescent="0.25">
      <c r="C238" s="5" t="s">
        <v>4</v>
      </c>
      <c r="D238" s="16">
        <v>3</v>
      </c>
    </row>
    <row r="239" spans="3:4" x14ac:dyDescent="0.25">
      <c r="C239" s="5" t="s">
        <v>31</v>
      </c>
      <c r="D239" s="16">
        <v>4</v>
      </c>
    </row>
    <row r="240" spans="3:4" ht="15.75" thickBot="1" x14ac:dyDescent="0.3">
      <c r="C240" s="7" t="s">
        <v>32</v>
      </c>
      <c r="D240" s="17">
        <v>5</v>
      </c>
    </row>
    <row r="242" spans="3:5" x14ac:dyDescent="0.25">
      <c r="C242" s="21">
        <v>1</v>
      </c>
      <c r="D242" t="s">
        <v>43</v>
      </c>
    </row>
    <row r="243" spans="3:5" x14ac:dyDescent="0.25">
      <c r="C243">
        <v>2</v>
      </c>
      <c r="D243" t="s">
        <v>42</v>
      </c>
    </row>
    <row r="244" spans="3:5" x14ac:dyDescent="0.25">
      <c r="C244" s="21">
        <v>3</v>
      </c>
      <c r="D244" t="s">
        <v>40</v>
      </c>
    </row>
    <row r="245" spans="3:5" x14ac:dyDescent="0.25">
      <c r="C245">
        <v>4</v>
      </c>
      <c r="D245" t="s">
        <v>41</v>
      </c>
    </row>
    <row r="246" spans="3:5" x14ac:dyDescent="0.25">
      <c r="C246">
        <v>5</v>
      </c>
      <c r="D246" t="s">
        <v>39</v>
      </c>
    </row>
    <row r="254" spans="3:5" ht="15.75" thickBot="1" x14ac:dyDescent="0.3"/>
    <row r="255" spans="3:5" x14ac:dyDescent="0.25">
      <c r="C255" s="4"/>
      <c r="D255" s="8" t="s">
        <v>45</v>
      </c>
      <c r="E255" s="1" t="s">
        <v>46</v>
      </c>
    </row>
    <row r="256" spans="3:5" x14ac:dyDescent="0.25">
      <c r="C256" s="5" t="s">
        <v>3</v>
      </c>
      <c r="D256" s="28">
        <v>79.650000000000006</v>
      </c>
      <c r="E256" s="30">
        <f>+(80-D256)/80</f>
        <v>4.3749999999999293E-3</v>
      </c>
    </row>
    <row r="257" spans="3:5" x14ac:dyDescent="0.25">
      <c r="C257" s="5" t="s">
        <v>2</v>
      </c>
      <c r="D257" s="28">
        <v>79.55</v>
      </c>
      <c r="E257" s="30">
        <f t="shared" ref="E257:E265" si="5">+(80-D257)/80</f>
        <v>5.6250000000000354E-3</v>
      </c>
    </row>
    <row r="258" spans="3:5" x14ac:dyDescent="0.25">
      <c r="C258" s="5" t="s">
        <v>1</v>
      </c>
      <c r="D258" s="28">
        <v>79.59</v>
      </c>
      <c r="E258" s="30">
        <f t="shared" si="5"/>
        <v>5.1249999999999577E-3</v>
      </c>
    </row>
    <row r="259" spans="3:5" x14ac:dyDescent="0.25">
      <c r="C259" s="5" t="s">
        <v>28</v>
      </c>
      <c r="D259" s="28">
        <v>79.62</v>
      </c>
      <c r="E259" s="30">
        <f t="shared" si="5"/>
        <v>4.7499999999999435E-3</v>
      </c>
    </row>
    <row r="260" spans="3:5" x14ac:dyDescent="0.25">
      <c r="C260" s="5" t="s">
        <v>0</v>
      </c>
      <c r="D260" s="28">
        <v>79.56</v>
      </c>
      <c r="E260" s="30">
        <f t="shared" si="5"/>
        <v>5.4999999999999719E-3</v>
      </c>
    </row>
    <row r="261" spans="3:5" x14ac:dyDescent="0.25">
      <c r="C261" s="5" t="s">
        <v>29</v>
      </c>
      <c r="D261" s="28">
        <v>79.59</v>
      </c>
      <c r="E261" s="30">
        <f t="shared" si="5"/>
        <v>5.1249999999999577E-3</v>
      </c>
    </row>
    <row r="262" spans="3:5" x14ac:dyDescent="0.25">
      <c r="C262" s="5" t="s">
        <v>30</v>
      </c>
      <c r="D262" s="28">
        <v>79.59</v>
      </c>
      <c r="E262" s="30">
        <f t="shared" si="5"/>
        <v>5.1249999999999577E-3</v>
      </c>
    </row>
    <row r="263" spans="3:5" x14ac:dyDescent="0.25">
      <c r="C263" s="5" t="s">
        <v>4</v>
      </c>
      <c r="D263" s="28">
        <v>79.5</v>
      </c>
      <c r="E263" s="30">
        <f t="shared" si="5"/>
        <v>6.2500000000000003E-3</v>
      </c>
    </row>
    <row r="264" spans="3:5" x14ac:dyDescent="0.25">
      <c r="C264" s="5" t="s">
        <v>31</v>
      </c>
      <c r="D264" s="28">
        <v>79.61</v>
      </c>
      <c r="E264" s="30">
        <f t="shared" si="5"/>
        <v>4.8750000000000069E-3</v>
      </c>
    </row>
    <row r="265" spans="3:5" ht="15.75" thickBot="1" x14ac:dyDescent="0.3">
      <c r="C265" s="7" t="s">
        <v>32</v>
      </c>
      <c r="D265" s="29">
        <v>79.66</v>
      </c>
      <c r="E265" s="30">
        <f t="shared" si="5"/>
        <v>4.2500000000000428E-3</v>
      </c>
    </row>
    <row r="279" spans="3:5" ht="15.75" thickBot="1" x14ac:dyDescent="0.3"/>
    <row r="280" spans="3:5" x14ac:dyDescent="0.25">
      <c r="C280" s="4"/>
      <c r="D280" s="32" t="s">
        <v>47</v>
      </c>
      <c r="E280" s="33" t="s">
        <v>48</v>
      </c>
    </row>
    <row r="281" spans="3:5" x14ac:dyDescent="0.25">
      <c r="C281" s="5" t="s">
        <v>3</v>
      </c>
      <c r="D281" s="31">
        <v>3.1549999999999998</v>
      </c>
      <c r="E281" s="34">
        <v>4.681</v>
      </c>
    </row>
    <row r="282" spans="3:5" x14ac:dyDescent="0.25">
      <c r="C282" s="5" t="s">
        <v>2</v>
      </c>
      <c r="D282" s="31">
        <v>3.157</v>
      </c>
      <c r="E282" s="34">
        <v>4.6980000000000004</v>
      </c>
    </row>
    <row r="283" spans="3:5" x14ac:dyDescent="0.25">
      <c r="C283" s="5" t="s">
        <v>1</v>
      </c>
      <c r="D283" s="31">
        <v>3.1190000000000002</v>
      </c>
      <c r="E283" s="34">
        <v>4.6360000000000001</v>
      </c>
    </row>
    <row r="284" spans="3:5" x14ac:dyDescent="0.25">
      <c r="C284" s="5" t="s">
        <v>28</v>
      </c>
      <c r="D284" s="31">
        <v>3.4220000000000002</v>
      </c>
      <c r="E284" s="34">
        <v>5.0670000000000002</v>
      </c>
    </row>
    <row r="285" spans="3:5" x14ac:dyDescent="0.25">
      <c r="C285" s="5" t="s">
        <v>0</v>
      </c>
      <c r="D285" s="31">
        <v>3.0859999999999999</v>
      </c>
      <c r="E285" s="34">
        <v>4.6040000000000001</v>
      </c>
    </row>
    <row r="286" spans="3:5" x14ac:dyDescent="0.25">
      <c r="C286" s="5" t="s">
        <v>29</v>
      </c>
      <c r="D286" s="31">
        <v>3.218</v>
      </c>
      <c r="E286" s="34">
        <v>4.7789999999999999</v>
      </c>
    </row>
    <row r="287" spans="3:5" x14ac:dyDescent="0.25">
      <c r="C287" s="5" t="s">
        <v>30</v>
      </c>
      <c r="D287" s="31">
        <v>3.0779999999999998</v>
      </c>
      <c r="E287" s="34">
        <v>4.5830000000000002</v>
      </c>
    </row>
    <row r="288" spans="3:5" x14ac:dyDescent="0.25">
      <c r="C288" s="5" t="s">
        <v>4</v>
      </c>
      <c r="D288" s="31">
        <v>3.1139999999999999</v>
      </c>
      <c r="E288" s="34">
        <v>4.6180000000000003</v>
      </c>
    </row>
    <row r="289" spans="3:5" x14ac:dyDescent="0.25">
      <c r="C289" s="5" t="s">
        <v>31</v>
      </c>
      <c r="D289" s="31">
        <v>3.1850000000000001</v>
      </c>
      <c r="E289" s="34">
        <v>4.72</v>
      </c>
    </row>
    <row r="290" spans="3:5" ht="15.75" thickBot="1" x14ac:dyDescent="0.3">
      <c r="C290" s="7" t="s">
        <v>32</v>
      </c>
      <c r="D290" s="35">
        <v>3.0649999999999999</v>
      </c>
      <c r="E290" s="36">
        <v>4.5209999999999999</v>
      </c>
    </row>
  </sheetData>
  <sortState xmlns:xlrd2="http://schemas.microsoft.com/office/spreadsheetml/2017/richdata2" ref="B33:I42">
    <sortCondition ref="C33:C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B8AA-57E2-4B7A-B39F-7A10C6EA7F22}">
  <dimension ref="B2:K152"/>
  <sheetViews>
    <sheetView tabSelected="1" topLeftCell="A128" zoomScale="175" zoomScaleNormal="175" workbookViewId="0">
      <selection activeCell="L144" sqref="L144"/>
    </sheetView>
  </sheetViews>
  <sheetFormatPr defaultRowHeight="15" x14ac:dyDescent="0.25"/>
  <cols>
    <col min="1" max="1" width="3.42578125" customWidth="1"/>
    <col min="2" max="2" width="15" customWidth="1"/>
    <col min="3" max="3" width="14" customWidth="1"/>
    <col min="4" max="4" width="12.28515625" customWidth="1"/>
    <col min="5" max="5" width="11.28515625" customWidth="1"/>
    <col min="6" max="6" width="10.5703125" customWidth="1"/>
    <col min="18" max="18" width="13.28515625" customWidth="1"/>
  </cols>
  <sheetData>
    <row r="2" spans="2:6" x14ac:dyDescent="0.25">
      <c r="B2" t="s">
        <v>27</v>
      </c>
    </row>
    <row r="4" spans="2:6" ht="15.75" thickBot="1" x14ac:dyDescent="0.3">
      <c r="B4" t="s">
        <v>11</v>
      </c>
    </row>
    <row r="5" spans="2:6" x14ac:dyDescent="0.25">
      <c r="B5" s="4"/>
      <c r="C5" s="8" t="s">
        <v>7</v>
      </c>
      <c r="D5" s="2" t="s">
        <v>5</v>
      </c>
      <c r="E5" s="2" t="s">
        <v>6</v>
      </c>
      <c r="F5" s="40" t="s">
        <v>54</v>
      </c>
    </row>
    <row r="6" spans="2:6" x14ac:dyDescent="0.25">
      <c r="B6" s="5" t="s">
        <v>28</v>
      </c>
      <c r="C6" s="6">
        <f t="shared" ref="C6:C15" si="0">AVERAGE(D6:E6)</f>
        <v>75.400000000000006</v>
      </c>
      <c r="D6" s="3">
        <v>73</v>
      </c>
      <c r="E6" s="3">
        <v>77.8</v>
      </c>
      <c r="F6" s="40">
        <v>10</v>
      </c>
    </row>
    <row r="7" spans="2:6" x14ac:dyDescent="0.25">
      <c r="B7" s="5" t="s">
        <v>2</v>
      </c>
      <c r="C7" s="6">
        <f t="shared" si="0"/>
        <v>67.849999999999994</v>
      </c>
      <c r="D7" s="3">
        <v>67.3</v>
      </c>
      <c r="E7" s="3">
        <v>68.400000000000006</v>
      </c>
      <c r="F7" s="40">
        <v>9</v>
      </c>
    </row>
    <row r="8" spans="2:6" x14ac:dyDescent="0.25">
      <c r="B8" s="5" t="s">
        <v>29</v>
      </c>
      <c r="C8" s="6">
        <f t="shared" si="0"/>
        <v>66.849999999999994</v>
      </c>
      <c r="D8" s="3">
        <v>67.099999999999994</v>
      </c>
      <c r="E8" s="3">
        <v>66.599999999999994</v>
      </c>
      <c r="F8" s="40">
        <v>8</v>
      </c>
    </row>
    <row r="9" spans="2:6" x14ac:dyDescent="0.25">
      <c r="B9" s="5" t="s">
        <v>3</v>
      </c>
      <c r="C9" s="6">
        <f t="shared" si="0"/>
        <v>66.800000000000011</v>
      </c>
      <c r="D9" s="3">
        <v>64.7</v>
      </c>
      <c r="E9" s="3">
        <v>68.900000000000006</v>
      </c>
      <c r="F9" s="40">
        <v>7</v>
      </c>
    </row>
    <row r="10" spans="2:6" x14ac:dyDescent="0.25">
      <c r="B10" s="5" t="s">
        <v>30</v>
      </c>
      <c r="C10" s="6">
        <f t="shared" si="0"/>
        <v>64.099999999999994</v>
      </c>
      <c r="D10" s="3">
        <v>64.400000000000006</v>
      </c>
      <c r="E10" s="3">
        <v>63.8</v>
      </c>
      <c r="F10" s="40">
        <v>6</v>
      </c>
    </row>
    <row r="11" spans="2:6" x14ac:dyDescent="0.25">
      <c r="B11" s="5" t="s">
        <v>0</v>
      </c>
      <c r="C11" s="6">
        <f t="shared" si="0"/>
        <v>63</v>
      </c>
      <c r="D11" s="3">
        <v>63.3</v>
      </c>
      <c r="E11" s="3">
        <v>62.7</v>
      </c>
      <c r="F11" s="40">
        <v>5</v>
      </c>
    </row>
    <row r="12" spans="2:6" x14ac:dyDescent="0.25">
      <c r="B12" s="5" t="s">
        <v>1</v>
      </c>
      <c r="C12" s="6">
        <f t="shared" si="0"/>
        <v>62.2</v>
      </c>
      <c r="D12" s="3">
        <v>63.1</v>
      </c>
      <c r="E12" s="3">
        <v>61.3</v>
      </c>
      <c r="F12" s="40">
        <v>4</v>
      </c>
    </row>
    <row r="13" spans="2:6" x14ac:dyDescent="0.25">
      <c r="B13" s="5" t="s">
        <v>31</v>
      </c>
      <c r="C13" s="6">
        <f t="shared" si="0"/>
        <v>60.8</v>
      </c>
      <c r="D13" s="3">
        <v>58.8</v>
      </c>
      <c r="E13" s="3">
        <v>62.8</v>
      </c>
      <c r="F13" s="40">
        <v>3</v>
      </c>
    </row>
    <row r="14" spans="2:6" x14ac:dyDescent="0.25">
      <c r="B14" s="5" t="s">
        <v>4</v>
      </c>
      <c r="C14" s="6">
        <f t="shared" si="0"/>
        <v>59.099999999999994</v>
      </c>
      <c r="D14" s="3">
        <v>60.8</v>
      </c>
      <c r="E14" s="3">
        <v>57.4</v>
      </c>
      <c r="F14" s="40">
        <v>2</v>
      </c>
    </row>
    <row r="15" spans="2:6" ht="15.75" thickBot="1" x14ac:dyDescent="0.3">
      <c r="B15" s="7" t="s">
        <v>32</v>
      </c>
      <c r="C15" s="9">
        <f t="shared" si="0"/>
        <v>47.55</v>
      </c>
      <c r="D15" s="3">
        <v>48.6</v>
      </c>
      <c r="E15" s="3">
        <v>46.5</v>
      </c>
      <c r="F15" s="40">
        <v>1</v>
      </c>
    </row>
    <row r="17" spans="2:8" x14ac:dyDescent="0.25">
      <c r="B17" s="10" t="s">
        <v>10</v>
      </c>
    </row>
    <row r="21" spans="2:8" ht="15.75" thickBot="1" x14ac:dyDescent="0.3">
      <c r="B21" t="s">
        <v>8</v>
      </c>
    </row>
    <row r="22" spans="2:8" x14ac:dyDescent="0.25">
      <c r="B22" s="4"/>
      <c r="C22" s="8" t="s">
        <v>7</v>
      </c>
      <c r="D22" s="2" t="s">
        <v>5</v>
      </c>
      <c r="E22" s="2" t="s">
        <v>6</v>
      </c>
      <c r="F22" s="40" t="s">
        <v>54</v>
      </c>
    </row>
    <row r="23" spans="2:8" x14ac:dyDescent="0.25">
      <c r="B23" s="5" t="s">
        <v>30</v>
      </c>
      <c r="C23" s="6">
        <f t="shared" ref="C23:C32" si="1">AVERAGE(D23:E23)</f>
        <v>53.1</v>
      </c>
      <c r="D23" s="3">
        <v>55.6</v>
      </c>
      <c r="E23" s="3">
        <v>50.6</v>
      </c>
      <c r="F23" s="40">
        <v>10</v>
      </c>
    </row>
    <row r="24" spans="2:8" x14ac:dyDescent="0.25">
      <c r="B24" s="5" t="s">
        <v>31</v>
      </c>
      <c r="C24" s="6">
        <f t="shared" si="1"/>
        <v>46.349999999999994</v>
      </c>
      <c r="D24" s="3">
        <v>46.4</v>
      </c>
      <c r="E24" s="3">
        <v>46.3</v>
      </c>
      <c r="F24" s="40">
        <v>9</v>
      </c>
    </row>
    <row r="25" spans="2:8" x14ac:dyDescent="0.25">
      <c r="B25" s="5" t="s">
        <v>32</v>
      </c>
      <c r="C25" s="6">
        <f t="shared" si="1"/>
        <v>45.75</v>
      </c>
      <c r="D25" s="3">
        <v>47.2</v>
      </c>
      <c r="E25" s="3">
        <v>44.3</v>
      </c>
      <c r="F25" s="40">
        <v>8</v>
      </c>
    </row>
    <row r="26" spans="2:8" x14ac:dyDescent="0.25">
      <c r="B26" s="5" t="s">
        <v>29</v>
      </c>
      <c r="C26" s="6">
        <f t="shared" si="1"/>
        <v>41.8</v>
      </c>
      <c r="D26" s="3">
        <v>42.6</v>
      </c>
      <c r="E26" s="3">
        <v>41</v>
      </c>
      <c r="F26" s="40">
        <v>7</v>
      </c>
      <c r="G26" s="3"/>
      <c r="H26" s="12"/>
    </row>
    <row r="27" spans="2:8" x14ac:dyDescent="0.25">
      <c r="B27" s="5" t="s">
        <v>3</v>
      </c>
      <c r="C27" s="6">
        <f t="shared" si="1"/>
        <v>39.900000000000006</v>
      </c>
      <c r="D27" s="3">
        <v>41.1</v>
      </c>
      <c r="E27" s="3">
        <v>38.700000000000003</v>
      </c>
      <c r="F27" s="40">
        <v>6</v>
      </c>
    </row>
    <row r="28" spans="2:8" x14ac:dyDescent="0.25">
      <c r="B28" s="5" t="s">
        <v>1</v>
      </c>
      <c r="C28" s="6">
        <f t="shared" si="1"/>
        <v>38.950000000000003</v>
      </c>
      <c r="D28" s="3">
        <v>35.6</v>
      </c>
      <c r="E28" s="3">
        <v>42.3</v>
      </c>
      <c r="F28" s="40">
        <v>5</v>
      </c>
      <c r="G28" s="3"/>
      <c r="H28" s="12"/>
    </row>
    <row r="29" spans="2:8" x14ac:dyDescent="0.25">
      <c r="B29" s="5" t="s">
        <v>4</v>
      </c>
      <c r="C29" s="6">
        <f t="shared" si="1"/>
        <v>35.6</v>
      </c>
      <c r="D29" s="3">
        <v>34</v>
      </c>
      <c r="E29" s="3">
        <v>37.200000000000003</v>
      </c>
      <c r="F29" s="40">
        <v>4</v>
      </c>
      <c r="G29" s="12"/>
      <c r="H29" s="3"/>
    </row>
    <row r="30" spans="2:8" x14ac:dyDescent="0.25">
      <c r="B30" s="5" t="s">
        <v>0</v>
      </c>
      <c r="C30" s="6">
        <f t="shared" si="1"/>
        <v>35.200000000000003</v>
      </c>
      <c r="D30" s="3">
        <v>34.9</v>
      </c>
      <c r="E30" s="3">
        <v>35.5</v>
      </c>
      <c r="F30" s="40">
        <v>3</v>
      </c>
    </row>
    <row r="31" spans="2:8" x14ac:dyDescent="0.25">
      <c r="B31" s="5" t="s">
        <v>2</v>
      </c>
      <c r="C31" s="6">
        <f t="shared" si="1"/>
        <v>33.549999999999997</v>
      </c>
      <c r="D31" s="3">
        <v>32.299999999999997</v>
      </c>
      <c r="E31" s="3">
        <v>34.799999999999997</v>
      </c>
      <c r="F31" s="40">
        <v>2</v>
      </c>
    </row>
    <row r="32" spans="2:8" ht="15.75" thickBot="1" x14ac:dyDescent="0.3">
      <c r="B32" s="7" t="s">
        <v>28</v>
      </c>
      <c r="C32" s="9">
        <f t="shared" si="1"/>
        <v>31.05</v>
      </c>
      <c r="D32" s="3">
        <v>34.6</v>
      </c>
      <c r="E32" s="3">
        <v>27.5</v>
      </c>
      <c r="F32" s="40">
        <v>1</v>
      </c>
      <c r="G32" s="12"/>
      <c r="H32" s="3"/>
    </row>
    <row r="34" spans="2:7" x14ac:dyDescent="0.25">
      <c r="B34" s="10" t="s">
        <v>9</v>
      </c>
    </row>
    <row r="37" spans="2:7" ht="15.75" thickBot="1" x14ac:dyDescent="0.3">
      <c r="B37" t="s">
        <v>12</v>
      </c>
    </row>
    <row r="38" spans="2:7" x14ac:dyDescent="0.25">
      <c r="B38" s="4"/>
      <c r="C38" s="47" t="s">
        <v>13</v>
      </c>
      <c r="D38" s="47" t="s">
        <v>60</v>
      </c>
      <c r="E38" s="22" t="s">
        <v>15</v>
      </c>
      <c r="F38" s="37" t="s">
        <v>14</v>
      </c>
      <c r="G38" s="40" t="s">
        <v>54</v>
      </c>
    </row>
    <row r="39" spans="2:7" x14ac:dyDescent="0.25">
      <c r="B39" s="5" t="s">
        <v>30</v>
      </c>
      <c r="C39" s="1">
        <v>16.190000000000001</v>
      </c>
      <c r="D39" s="1">
        <v>16.77</v>
      </c>
      <c r="E39" s="55">
        <f t="shared" ref="E39:E48" si="2">+(D39-C39)/D39</f>
        <v>3.4585569469290298E-2</v>
      </c>
      <c r="F39" s="38">
        <f t="shared" ref="F39:F48" si="3">+D39-C39</f>
        <v>0.57999999999999829</v>
      </c>
      <c r="G39" s="40">
        <v>10</v>
      </c>
    </row>
    <row r="40" spans="2:7" x14ac:dyDescent="0.25">
      <c r="B40" s="5" t="s">
        <v>2</v>
      </c>
      <c r="C40" s="1">
        <v>16.52</v>
      </c>
      <c r="D40" s="1">
        <v>17.510000000000002</v>
      </c>
      <c r="E40" s="55">
        <f t="shared" si="2"/>
        <v>5.6539120502570067E-2</v>
      </c>
      <c r="F40" s="38">
        <f t="shared" si="3"/>
        <v>0.99000000000000199</v>
      </c>
      <c r="G40" s="40">
        <v>9</v>
      </c>
    </row>
    <row r="41" spans="2:7" x14ac:dyDescent="0.25">
      <c r="B41" s="5" t="s">
        <v>29</v>
      </c>
      <c r="C41" s="1">
        <v>16.27</v>
      </c>
      <c r="D41" s="1">
        <v>17.36</v>
      </c>
      <c r="E41" s="55">
        <f t="shared" si="2"/>
        <v>6.2788018433179715E-2</v>
      </c>
      <c r="F41" s="38">
        <f t="shared" si="3"/>
        <v>1.0899999999999999</v>
      </c>
      <c r="G41" s="40">
        <v>8</v>
      </c>
    </row>
    <row r="42" spans="2:7" x14ac:dyDescent="0.25">
      <c r="B42" s="5" t="s">
        <v>1</v>
      </c>
      <c r="C42" s="1">
        <v>16.63</v>
      </c>
      <c r="D42" s="1">
        <v>17.75</v>
      </c>
      <c r="E42" s="55">
        <f t="shared" si="2"/>
        <v>6.3098591549295827E-2</v>
      </c>
      <c r="F42" s="38">
        <f t="shared" si="3"/>
        <v>1.120000000000001</v>
      </c>
      <c r="G42" s="40">
        <v>7</v>
      </c>
    </row>
    <row r="43" spans="2:7" x14ac:dyDescent="0.25">
      <c r="B43" s="5" t="s">
        <v>0</v>
      </c>
      <c r="C43" s="1">
        <v>16.260000000000002</v>
      </c>
      <c r="D43" s="1">
        <v>17.43</v>
      </c>
      <c r="E43" s="55">
        <f t="shared" si="2"/>
        <v>6.7125645438898346E-2</v>
      </c>
      <c r="F43" s="38">
        <f t="shared" si="3"/>
        <v>1.1699999999999982</v>
      </c>
      <c r="G43" s="40">
        <v>6</v>
      </c>
    </row>
    <row r="44" spans="2:7" x14ac:dyDescent="0.25">
      <c r="B44" s="5" t="s">
        <v>31</v>
      </c>
      <c r="C44" s="1">
        <v>16.82</v>
      </c>
      <c r="D44" s="1">
        <v>18.12</v>
      </c>
      <c r="E44" s="55">
        <f t="shared" si="2"/>
        <v>7.1743929359823433E-2</v>
      </c>
      <c r="F44" s="38">
        <f t="shared" si="3"/>
        <v>1.3000000000000007</v>
      </c>
      <c r="G44" s="40">
        <v>5</v>
      </c>
    </row>
    <row r="45" spans="2:7" x14ac:dyDescent="0.25">
      <c r="B45" s="5" t="s">
        <v>28</v>
      </c>
      <c r="C45" s="1">
        <v>16.82</v>
      </c>
      <c r="D45" s="1">
        <v>18.350000000000001</v>
      </c>
      <c r="E45" s="55">
        <f t="shared" si="2"/>
        <v>8.3378746594005501E-2</v>
      </c>
      <c r="F45" s="38">
        <f t="shared" si="3"/>
        <v>1.5300000000000011</v>
      </c>
      <c r="G45" s="40">
        <v>4</v>
      </c>
    </row>
    <row r="46" spans="2:7" x14ac:dyDescent="0.25">
      <c r="B46" s="5" t="s">
        <v>4</v>
      </c>
      <c r="C46" s="1">
        <v>16.73</v>
      </c>
      <c r="D46" s="1">
        <v>18.41</v>
      </c>
      <c r="E46" s="55">
        <f t="shared" si="2"/>
        <v>9.1254752851711016E-2</v>
      </c>
      <c r="F46" s="38">
        <f t="shared" si="3"/>
        <v>1.6799999999999997</v>
      </c>
      <c r="G46" s="40">
        <v>3</v>
      </c>
    </row>
    <row r="47" spans="2:7" x14ac:dyDescent="0.25">
      <c r="B47" s="5" t="s">
        <v>3</v>
      </c>
      <c r="C47" s="1">
        <v>16.2</v>
      </c>
      <c r="D47" s="1">
        <v>18.12</v>
      </c>
      <c r="E47" s="55">
        <f t="shared" si="2"/>
        <v>0.10596026490066233</v>
      </c>
      <c r="F47" s="38">
        <f t="shared" si="3"/>
        <v>1.9200000000000017</v>
      </c>
      <c r="G47" s="40">
        <v>2</v>
      </c>
    </row>
    <row r="48" spans="2:7" ht="15.75" thickBot="1" x14ac:dyDescent="0.3">
      <c r="B48" s="7" t="s">
        <v>32</v>
      </c>
      <c r="C48" s="48">
        <v>20.63</v>
      </c>
      <c r="D48" s="48">
        <v>32.19</v>
      </c>
      <c r="E48" s="56">
        <f t="shared" si="2"/>
        <v>0.35911773842808326</v>
      </c>
      <c r="F48" s="39">
        <f t="shared" si="3"/>
        <v>11.559999999999999</v>
      </c>
      <c r="G48" s="40">
        <v>1</v>
      </c>
    </row>
    <row r="52" spans="2:4" ht="15.75" thickBot="1" x14ac:dyDescent="0.3">
      <c r="B52" t="s">
        <v>16</v>
      </c>
    </row>
    <row r="53" spans="2:4" x14ac:dyDescent="0.25">
      <c r="B53" s="4"/>
      <c r="C53" s="8" t="s">
        <v>17</v>
      </c>
      <c r="D53" s="40" t="s">
        <v>54</v>
      </c>
    </row>
    <row r="54" spans="2:4" x14ac:dyDescent="0.25">
      <c r="B54" s="5" t="s">
        <v>31</v>
      </c>
      <c r="C54" s="16">
        <v>97</v>
      </c>
      <c r="D54" s="40">
        <v>10</v>
      </c>
    </row>
    <row r="55" spans="2:4" x14ac:dyDescent="0.25">
      <c r="B55" s="5" t="s">
        <v>4</v>
      </c>
      <c r="C55" s="16">
        <v>95</v>
      </c>
      <c r="D55" s="40">
        <v>9</v>
      </c>
    </row>
    <row r="56" spans="2:4" x14ac:dyDescent="0.25">
      <c r="B56" s="5" t="s">
        <v>3</v>
      </c>
      <c r="C56" s="16">
        <v>94</v>
      </c>
      <c r="D56" s="40">
        <v>8</v>
      </c>
    </row>
    <row r="57" spans="2:4" x14ac:dyDescent="0.25">
      <c r="B57" s="5" t="s">
        <v>2</v>
      </c>
      <c r="C57" s="16">
        <v>93</v>
      </c>
      <c r="D57" s="40">
        <v>7</v>
      </c>
    </row>
    <row r="58" spans="2:4" x14ac:dyDescent="0.25">
      <c r="B58" s="5" t="s">
        <v>28</v>
      </c>
      <c r="C58" s="16">
        <v>92</v>
      </c>
      <c r="D58" s="40">
        <v>6</v>
      </c>
    </row>
    <row r="59" spans="2:4" x14ac:dyDescent="0.25">
      <c r="B59" s="5" t="s">
        <v>29</v>
      </c>
      <c r="C59" s="16">
        <v>92</v>
      </c>
      <c r="D59" s="40">
        <v>6</v>
      </c>
    </row>
    <row r="60" spans="2:4" x14ac:dyDescent="0.25">
      <c r="B60" s="5" t="s">
        <v>30</v>
      </c>
      <c r="C60" s="16">
        <v>92</v>
      </c>
      <c r="D60" s="40">
        <v>6</v>
      </c>
    </row>
    <row r="61" spans="2:4" x14ac:dyDescent="0.25">
      <c r="B61" s="5" t="s">
        <v>1</v>
      </c>
      <c r="C61" s="16">
        <v>86</v>
      </c>
      <c r="D61" s="40">
        <v>3</v>
      </c>
    </row>
    <row r="62" spans="2:4" x14ac:dyDescent="0.25">
      <c r="B62" s="5" t="s">
        <v>0</v>
      </c>
      <c r="C62" s="16">
        <v>86</v>
      </c>
      <c r="D62" s="40">
        <v>3</v>
      </c>
    </row>
    <row r="63" spans="2:4" ht="15.75" thickBot="1" x14ac:dyDescent="0.3">
      <c r="B63" s="7" t="s">
        <v>32</v>
      </c>
      <c r="C63" s="17">
        <v>82</v>
      </c>
      <c r="D63" s="40">
        <v>1</v>
      </c>
    </row>
    <row r="71" spans="2:4" ht="15.75" thickBot="1" x14ac:dyDescent="0.3">
      <c r="B71" t="s">
        <v>18</v>
      </c>
    </row>
    <row r="72" spans="2:4" x14ac:dyDescent="0.25">
      <c r="B72" s="4"/>
      <c r="C72" s="37" t="s">
        <v>37</v>
      </c>
      <c r="D72" s="40" t="s">
        <v>54</v>
      </c>
    </row>
    <row r="73" spans="2:4" x14ac:dyDescent="0.25">
      <c r="B73" s="5" t="s">
        <v>30</v>
      </c>
      <c r="C73" s="38">
        <v>2.0299999999999998</v>
      </c>
      <c r="D73" s="40">
        <v>10</v>
      </c>
    </row>
    <row r="74" spans="2:4" x14ac:dyDescent="0.25">
      <c r="B74" s="5" t="s">
        <v>29</v>
      </c>
      <c r="C74" s="38">
        <v>2.23</v>
      </c>
      <c r="D74" s="40">
        <v>9</v>
      </c>
    </row>
    <row r="75" spans="2:4" x14ac:dyDescent="0.25">
      <c r="B75" s="5" t="s">
        <v>0</v>
      </c>
      <c r="C75" s="38">
        <v>2.2599999999999998</v>
      </c>
      <c r="D75" s="40">
        <v>8</v>
      </c>
    </row>
    <row r="76" spans="2:4" x14ac:dyDescent="0.25">
      <c r="B76" s="5" t="s">
        <v>1</v>
      </c>
      <c r="C76" s="38">
        <v>2.31</v>
      </c>
      <c r="D76" s="40">
        <v>7</v>
      </c>
    </row>
    <row r="77" spans="2:4" x14ac:dyDescent="0.25">
      <c r="B77" s="5" t="s">
        <v>28</v>
      </c>
      <c r="C77" s="38">
        <v>2.33</v>
      </c>
      <c r="D77" s="40">
        <v>6</v>
      </c>
    </row>
    <row r="78" spans="2:4" x14ac:dyDescent="0.25">
      <c r="B78" s="5" t="s">
        <v>3</v>
      </c>
      <c r="C78" s="38">
        <v>2.34</v>
      </c>
      <c r="D78" s="40">
        <v>5</v>
      </c>
    </row>
    <row r="79" spans="2:4" x14ac:dyDescent="0.25">
      <c r="B79" s="5" t="s">
        <v>2</v>
      </c>
      <c r="C79" s="38">
        <v>2.34</v>
      </c>
      <c r="D79" s="40">
        <v>5</v>
      </c>
    </row>
    <row r="80" spans="2:4" x14ac:dyDescent="0.25">
      <c r="B80" s="5" t="s">
        <v>31</v>
      </c>
      <c r="C80" s="38">
        <v>2.35</v>
      </c>
      <c r="D80" s="40">
        <v>3</v>
      </c>
    </row>
    <row r="81" spans="2:6" x14ac:dyDescent="0.25">
      <c r="B81" s="5" t="s">
        <v>4</v>
      </c>
      <c r="C81" s="38">
        <v>2.42</v>
      </c>
      <c r="D81" s="40">
        <v>2</v>
      </c>
    </row>
    <row r="82" spans="2:6" ht="15.75" thickBot="1" x14ac:dyDescent="0.3">
      <c r="B82" s="7" t="s">
        <v>32</v>
      </c>
      <c r="C82" s="39">
        <v>3.91</v>
      </c>
      <c r="D82" s="40">
        <v>1</v>
      </c>
    </row>
    <row r="84" spans="2:6" x14ac:dyDescent="0.25">
      <c r="B84" t="s">
        <v>36</v>
      </c>
    </row>
    <row r="85" spans="2:6" x14ac:dyDescent="0.25">
      <c r="B85" t="s">
        <v>20</v>
      </c>
    </row>
    <row r="86" spans="2:6" x14ac:dyDescent="0.25">
      <c r="B86" t="s">
        <v>38</v>
      </c>
    </row>
    <row r="90" spans="2:6" ht="15.75" thickBot="1" x14ac:dyDescent="0.3">
      <c r="B90" t="s">
        <v>21</v>
      </c>
    </row>
    <row r="91" spans="2:6" x14ac:dyDescent="0.25">
      <c r="B91" s="4"/>
      <c r="C91" s="18" t="s">
        <v>33</v>
      </c>
      <c r="D91" s="22" t="s">
        <v>23</v>
      </c>
      <c r="E91" s="25" t="s">
        <v>22</v>
      </c>
      <c r="F91" s="40" t="s">
        <v>54</v>
      </c>
    </row>
    <row r="92" spans="2:6" x14ac:dyDescent="0.25">
      <c r="B92" s="5" t="s">
        <v>4</v>
      </c>
      <c r="C92" s="20">
        <v>0</v>
      </c>
      <c r="D92" s="23">
        <v>5.37</v>
      </c>
      <c r="E92" s="26">
        <f t="shared" ref="E92:E101" si="4">+D92/(1000*0.008*0.006)</f>
        <v>111.875</v>
      </c>
      <c r="F92" s="40">
        <v>10</v>
      </c>
    </row>
    <row r="93" spans="2:6" x14ac:dyDescent="0.25">
      <c r="B93" s="5" t="s">
        <v>31</v>
      </c>
      <c r="C93" s="20">
        <v>19</v>
      </c>
      <c r="D93" s="23">
        <v>5.21</v>
      </c>
      <c r="E93" s="26">
        <f t="shared" si="4"/>
        <v>108.54166666666666</v>
      </c>
      <c r="F93" s="40">
        <v>9</v>
      </c>
    </row>
    <row r="94" spans="2:6" x14ac:dyDescent="0.25">
      <c r="B94" s="5" t="s">
        <v>3</v>
      </c>
      <c r="C94" s="20">
        <v>50</v>
      </c>
      <c r="D94" s="23">
        <v>4.3099999999999996</v>
      </c>
      <c r="E94" s="26">
        <f t="shared" si="4"/>
        <v>89.791666666666657</v>
      </c>
      <c r="F94" s="40">
        <v>8</v>
      </c>
    </row>
    <row r="95" spans="2:6" x14ac:dyDescent="0.25">
      <c r="B95" s="5" t="s">
        <v>2</v>
      </c>
      <c r="C95" s="20">
        <v>65</v>
      </c>
      <c r="D95" s="23">
        <v>3.66</v>
      </c>
      <c r="E95" s="26">
        <f t="shared" si="4"/>
        <v>76.25</v>
      </c>
      <c r="F95" s="40">
        <v>7</v>
      </c>
    </row>
    <row r="96" spans="2:6" x14ac:dyDescent="0.25">
      <c r="B96" s="5" t="s">
        <v>29</v>
      </c>
      <c r="C96" s="20">
        <v>66</v>
      </c>
      <c r="D96" s="23">
        <v>3.62</v>
      </c>
      <c r="E96" s="26">
        <f t="shared" si="4"/>
        <v>75.416666666666671</v>
      </c>
      <c r="F96" s="40">
        <v>6</v>
      </c>
    </row>
    <row r="97" spans="2:6" x14ac:dyDescent="0.25">
      <c r="B97" s="5" t="s">
        <v>1</v>
      </c>
      <c r="C97" s="20">
        <v>69</v>
      </c>
      <c r="D97" s="23">
        <v>3.48</v>
      </c>
      <c r="E97" s="26">
        <f t="shared" si="4"/>
        <v>72.5</v>
      </c>
      <c r="F97" s="40">
        <v>5</v>
      </c>
    </row>
    <row r="98" spans="2:6" x14ac:dyDescent="0.25">
      <c r="B98" s="5" t="s">
        <v>32</v>
      </c>
      <c r="C98" s="20">
        <v>102</v>
      </c>
      <c r="D98" s="23">
        <v>1.8</v>
      </c>
      <c r="E98" s="26">
        <f t="shared" si="4"/>
        <v>37.5</v>
      </c>
      <c r="F98" s="40">
        <v>4</v>
      </c>
    </row>
    <row r="99" spans="2:6" x14ac:dyDescent="0.25">
      <c r="B99" s="5" t="s">
        <v>30</v>
      </c>
      <c r="C99" s="20">
        <v>107</v>
      </c>
      <c r="D99" s="23">
        <v>1.55</v>
      </c>
      <c r="E99" s="26">
        <f t="shared" si="4"/>
        <v>32.291666666666664</v>
      </c>
      <c r="F99" s="40">
        <v>3</v>
      </c>
    </row>
    <row r="100" spans="2:6" x14ac:dyDescent="0.25">
      <c r="B100" s="5" t="s">
        <v>0</v>
      </c>
      <c r="C100" s="20">
        <v>115</v>
      </c>
      <c r="D100" s="23">
        <v>1.17</v>
      </c>
      <c r="E100" s="26">
        <f t="shared" si="4"/>
        <v>24.374999999999996</v>
      </c>
      <c r="F100" s="40">
        <v>2</v>
      </c>
    </row>
    <row r="101" spans="2:6" ht="15.75" thickBot="1" x14ac:dyDescent="0.3">
      <c r="B101" s="7" t="s">
        <v>28</v>
      </c>
      <c r="C101" s="19">
        <v>121</v>
      </c>
      <c r="D101" s="24">
        <v>0.9</v>
      </c>
      <c r="E101" s="27">
        <f t="shared" si="4"/>
        <v>18.75</v>
      </c>
      <c r="F101" s="40">
        <v>1</v>
      </c>
    </row>
    <row r="103" spans="2:6" x14ac:dyDescent="0.25">
      <c r="B103" t="s">
        <v>34</v>
      </c>
      <c r="C103" s="20">
        <v>145</v>
      </c>
    </row>
    <row r="105" spans="2:6" x14ac:dyDescent="0.25">
      <c r="B105" s="10" t="s">
        <v>35</v>
      </c>
    </row>
    <row r="110" spans="2:6" ht="15.75" thickBot="1" x14ac:dyDescent="0.3"/>
    <row r="111" spans="2:6" x14ac:dyDescent="0.25">
      <c r="C111" s="4"/>
      <c r="D111" s="8" t="s">
        <v>44</v>
      </c>
      <c r="E111" s="40" t="s">
        <v>54</v>
      </c>
    </row>
    <row r="112" spans="2:6" x14ac:dyDescent="0.25">
      <c r="C112" s="5" t="s">
        <v>28</v>
      </c>
      <c r="D112" s="49">
        <v>5</v>
      </c>
      <c r="E112" s="40">
        <v>10</v>
      </c>
    </row>
    <row r="113" spans="3:5" x14ac:dyDescent="0.25">
      <c r="C113" s="5" t="s">
        <v>32</v>
      </c>
      <c r="D113" s="49">
        <v>5</v>
      </c>
      <c r="E113" s="40">
        <v>10</v>
      </c>
    </row>
    <row r="114" spans="3:5" x14ac:dyDescent="0.25">
      <c r="C114" s="5" t="s">
        <v>29</v>
      </c>
      <c r="D114" s="49">
        <v>4.0999999999999996</v>
      </c>
      <c r="E114" s="40">
        <v>8</v>
      </c>
    </row>
    <row r="115" spans="3:5" x14ac:dyDescent="0.25">
      <c r="C115" s="5" t="s">
        <v>31</v>
      </c>
      <c r="D115" s="49">
        <v>4</v>
      </c>
      <c r="E115" s="40">
        <v>7</v>
      </c>
    </row>
    <row r="116" spans="3:5" x14ac:dyDescent="0.25">
      <c r="C116" s="5" t="s">
        <v>1</v>
      </c>
      <c r="D116" s="49">
        <v>3.1</v>
      </c>
      <c r="E116" s="40">
        <v>6</v>
      </c>
    </row>
    <row r="117" spans="3:5" x14ac:dyDescent="0.25">
      <c r="C117" s="5" t="s">
        <v>4</v>
      </c>
      <c r="D117" s="49">
        <v>3.1</v>
      </c>
      <c r="E117" s="40">
        <v>6</v>
      </c>
    </row>
    <row r="118" spans="3:5" x14ac:dyDescent="0.25">
      <c r="C118" s="5" t="s">
        <v>0</v>
      </c>
      <c r="D118" s="49">
        <v>3</v>
      </c>
      <c r="E118" s="40">
        <v>4</v>
      </c>
    </row>
    <row r="119" spans="3:5" x14ac:dyDescent="0.25">
      <c r="C119" s="5" t="s">
        <v>30</v>
      </c>
      <c r="D119" s="49">
        <v>2</v>
      </c>
      <c r="E119" s="40">
        <v>3</v>
      </c>
    </row>
    <row r="120" spans="3:5" x14ac:dyDescent="0.25">
      <c r="C120" s="5" t="s">
        <v>2</v>
      </c>
      <c r="D120" s="49">
        <v>1.1000000000000001</v>
      </c>
      <c r="E120" s="40">
        <v>2</v>
      </c>
    </row>
    <row r="121" spans="3:5" ht="15.75" thickBot="1" x14ac:dyDescent="0.3">
      <c r="C121" s="7" t="s">
        <v>3</v>
      </c>
      <c r="D121" s="50">
        <v>1</v>
      </c>
      <c r="E121" s="40">
        <v>1</v>
      </c>
    </row>
    <row r="123" spans="3:5" x14ac:dyDescent="0.25">
      <c r="C123" s="21">
        <v>1</v>
      </c>
      <c r="D123" t="s">
        <v>43</v>
      </c>
    </row>
    <row r="124" spans="3:5" x14ac:dyDescent="0.25">
      <c r="C124">
        <v>2</v>
      </c>
      <c r="D124" t="s">
        <v>42</v>
      </c>
    </row>
    <row r="125" spans="3:5" x14ac:dyDescent="0.25">
      <c r="C125" s="21">
        <v>3</v>
      </c>
      <c r="D125" t="s">
        <v>40</v>
      </c>
    </row>
    <row r="126" spans="3:5" x14ac:dyDescent="0.25">
      <c r="C126">
        <v>4</v>
      </c>
      <c r="D126" t="s">
        <v>41</v>
      </c>
    </row>
    <row r="127" spans="3:5" x14ac:dyDescent="0.25">
      <c r="C127">
        <v>5</v>
      </c>
      <c r="D127" t="s">
        <v>39</v>
      </c>
    </row>
    <row r="130" spans="2:11" x14ac:dyDescent="0.25">
      <c r="C130" t="s">
        <v>58</v>
      </c>
    </row>
    <row r="132" spans="2:11" x14ac:dyDescent="0.25">
      <c r="C132" s="41"/>
      <c r="D132" s="42" t="s">
        <v>50</v>
      </c>
      <c r="E132" s="42" t="s">
        <v>51</v>
      </c>
      <c r="F132" s="42" t="s">
        <v>52</v>
      </c>
      <c r="G132" s="42" t="s">
        <v>53</v>
      </c>
      <c r="H132" s="42" t="s">
        <v>18</v>
      </c>
      <c r="I132" s="42" t="s">
        <v>55</v>
      </c>
      <c r="J132" s="42" t="s">
        <v>56</v>
      </c>
      <c r="K132" s="42" t="s">
        <v>57</v>
      </c>
    </row>
    <row r="133" spans="2:11" x14ac:dyDescent="0.25">
      <c r="B133" s="57"/>
      <c r="C133" s="41" t="s">
        <v>29</v>
      </c>
      <c r="D133" s="43">
        <f t="shared" ref="D133:D142" si="5">VLOOKUP(C133,$B$6:$F$15,5,0)</f>
        <v>8</v>
      </c>
      <c r="E133" s="43">
        <f t="shared" ref="E133:E142" si="6">VLOOKUP(C133,$B$23:$F$32,5,0)</f>
        <v>7</v>
      </c>
      <c r="F133" s="43">
        <f t="shared" ref="F133:F142" si="7">VLOOKUP(C133,$B$39:$G$48,6,0)</f>
        <v>8</v>
      </c>
      <c r="G133" s="43">
        <f t="shared" ref="G133:G142" si="8">VLOOKUP(C133,$B$54:$D$63,3,0)</f>
        <v>6</v>
      </c>
      <c r="H133" s="43">
        <f t="shared" ref="H133:H142" si="9">VLOOKUP(C133,$B$73:$D$82,3,0)</f>
        <v>9</v>
      </c>
      <c r="I133" s="43">
        <f t="shared" ref="I133:I142" si="10">VLOOKUP(C133,$B$92:$F$101,5,0)</f>
        <v>6</v>
      </c>
      <c r="J133" s="43">
        <f t="shared" ref="J133:J142" si="11">VLOOKUP(C133,$C$112:$E$121,3,0)</f>
        <v>8</v>
      </c>
      <c r="K133" s="42">
        <f t="shared" ref="K133:K142" si="12">SUM(D133:J133)</f>
        <v>52</v>
      </c>
    </row>
    <row r="134" spans="2:11" x14ac:dyDescent="0.25">
      <c r="B134" s="57"/>
      <c r="C134" s="41" t="s">
        <v>30</v>
      </c>
      <c r="D134" s="43">
        <f t="shared" si="5"/>
        <v>6</v>
      </c>
      <c r="E134" s="43">
        <f t="shared" si="6"/>
        <v>10</v>
      </c>
      <c r="F134" s="43">
        <f t="shared" si="7"/>
        <v>10</v>
      </c>
      <c r="G134" s="43">
        <f t="shared" si="8"/>
        <v>6</v>
      </c>
      <c r="H134" s="43">
        <f t="shared" si="9"/>
        <v>10</v>
      </c>
      <c r="I134" s="43">
        <f t="shared" si="10"/>
        <v>3</v>
      </c>
      <c r="J134" s="43">
        <f t="shared" si="11"/>
        <v>3</v>
      </c>
      <c r="K134" s="42">
        <f t="shared" si="12"/>
        <v>48</v>
      </c>
    </row>
    <row r="135" spans="2:11" x14ac:dyDescent="0.25">
      <c r="B135" s="57"/>
      <c r="C135" s="41" t="s">
        <v>31</v>
      </c>
      <c r="D135" s="43">
        <f t="shared" si="5"/>
        <v>3</v>
      </c>
      <c r="E135" s="43">
        <f t="shared" si="6"/>
        <v>9</v>
      </c>
      <c r="F135" s="43">
        <f t="shared" si="7"/>
        <v>5</v>
      </c>
      <c r="G135" s="43">
        <f t="shared" si="8"/>
        <v>10</v>
      </c>
      <c r="H135" s="43">
        <f t="shared" si="9"/>
        <v>3</v>
      </c>
      <c r="I135" s="43">
        <f t="shared" si="10"/>
        <v>9</v>
      </c>
      <c r="J135" s="43">
        <f t="shared" si="11"/>
        <v>7</v>
      </c>
      <c r="K135" s="42">
        <f t="shared" si="12"/>
        <v>46</v>
      </c>
    </row>
    <row r="136" spans="2:11" x14ac:dyDescent="0.25">
      <c r="B136" s="57"/>
      <c r="C136" s="41" t="s">
        <v>2</v>
      </c>
      <c r="D136" s="43">
        <f t="shared" si="5"/>
        <v>9</v>
      </c>
      <c r="E136" s="43">
        <f t="shared" si="6"/>
        <v>2</v>
      </c>
      <c r="F136" s="43">
        <f t="shared" si="7"/>
        <v>9</v>
      </c>
      <c r="G136" s="43">
        <f t="shared" si="8"/>
        <v>7</v>
      </c>
      <c r="H136" s="43">
        <f t="shared" si="9"/>
        <v>5</v>
      </c>
      <c r="I136" s="43">
        <f t="shared" si="10"/>
        <v>7</v>
      </c>
      <c r="J136" s="43">
        <f t="shared" si="11"/>
        <v>2</v>
      </c>
      <c r="K136" s="42">
        <f t="shared" si="12"/>
        <v>41</v>
      </c>
    </row>
    <row r="137" spans="2:11" x14ac:dyDescent="0.25">
      <c r="B137" s="57"/>
      <c r="C137" s="41" t="s">
        <v>28</v>
      </c>
      <c r="D137" s="43">
        <f t="shared" si="5"/>
        <v>10</v>
      </c>
      <c r="E137" s="43">
        <f t="shared" si="6"/>
        <v>1</v>
      </c>
      <c r="F137" s="43">
        <f t="shared" si="7"/>
        <v>4</v>
      </c>
      <c r="G137" s="43">
        <f t="shared" si="8"/>
        <v>6</v>
      </c>
      <c r="H137" s="43">
        <f t="shared" si="9"/>
        <v>6</v>
      </c>
      <c r="I137" s="43">
        <f t="shared" si="10"/>
        <v>1</v>
      </c>
      <c r="J137" s="43">
        <f t="shared" si="11"/>
        <v>10</v>
      </c>
      <c r="K137" s="42">
        <f t="shared" si="12"/>
        <v>38</v>
      </c>
    </row>
    <row r="138" spans="2:11" x14ac:dyDescent="0.25">
      <c r="B138" s="57"/>
      <c r="C138" s="41" t="s">
        <v>1</v>
      </c>
      <c r="D138" s="43">
        <f t="shared" si="5"/>
        <v>4</v>
      </c>
      <c r="E138" s="43">
        <f t="shared" si="6"/>
        <v>5</v>
      </c>
      <c r="F138" s="43">
        <f t="shared" si="7"/>
        <v>7</v>
      </c>
      <c r="G138" s="43">
        <f t="shared" si="8"/>
        <v>3</v>
      </c>
      <c r="H138" s="43">
        <f t="shared" si="9"/>
        <v>7</v>
      </c>
      <c r="I138" s="43">
        <f t="shared" si="10"/>
        <v>5</v>
      </c>
      <c r="J138" s="43">
        <f t="shared" si="11"/>
        <v>6</v>
      </c>
      <c r="K138" s="42">
        <f t="shared" si="12"/>
        <v>37</v>
      </c>
    </row>
    <row r="139" spans="2:11" x14ac:dyDescent="0.25">
      <c r="B139" s="57"/>
      <c r="C139" s="41" t="s">
        <v>3</v>
      </c>
      <c r="D139" s="43">
        <f t="shared" si="5"/>
        <v>7</v>
      </c>
      <c r="E139" s="43">
        <f t="shared" si="6"/>
        <v>6</v>
      </c>
      <c r="F139" s="43">
        <f t="shared" si="7"/>
        <v>2</v>
      </c>
      <c r="G139" s="43">
        <f t="shared" si="8"/>
        <v>8</v>
      </c>
      <c r="H139" s="43">
        <f t="shared" si="9"/>
        <v>5</v>
      </c>
      <c r="I139" s="43">
        <f t="shared" si="10"/>
        <v>8</v>
      </c>
      <c r="J139" s="43">
        <f t="shared" si="11"/>
        <v>1</v>
      </c>
      <c r="K139" s="42">
        <f t="shared" si="12"/>
        <v>37</v>
      </c>
    </row>
    <row r="140" spans="2:11" x14ac:dyDescent="0.25">
      <c r="B140" s="57"/>
      <c r="C140" s="41" t="s">
        <v>4</v>
      </c>
      <c r="D140" s="43">
        <f t="shared" si="5"/>
        <v>2</v>
      </c>
      <c r="E140" s="43">
        <f t="shared" si="6"/>
        <v>4</v>
      </c>
      <c r="F140" s="43">
        <f t="shared" si="7"/>
        <v>3</v>
      </c>
      <c r="G140" s="43">
        <f t="shared" si="8"/>
        <v>9</v>
      </c>
      <c r="H140" s="43">
        <f t="shared" si="9"/>
        <v>2</v>
      </c>
      <c r="I140" s="43">
        <f t="shared" si="10"/>
        <v>10</v>
      </c>
      <c r="J140" s="43">
        <f t="shared" si="11"/>
        <v>6</v>
      </c>
      <c r="K140" s="42">
        <f t="shared" si="12"/>
        <v>36</v>
      </c>
    </row>
    <row r="141" spans="2:11" x14ac:dyDescent="0.25">
      <c r="B141" s="57"/>
      <c r="C141" s="41" t="s">
        <v>0</v>
      </c>
      <c r="D141" s="43">
        <f t="shared" si="5"/>
        <v>5</v>
      </c>
      <c r="E141" s="43">
        <f t="shared" si="6"/>
        <v>3</v>
      </c>
      <c r="F141" s="43">
        <f t="shared" si="7"/>
        <v>6</v>
      </c>
      <c r="G141" s="43">
        <f t="shared" si="8"/>
        <v>3</v>
      </c>
      <c r="H141" s="43">
        <f t="shared" si="9"/>
        <v>8</v>
      </c>
      <c r="I141" s="43">
        <f t="shared" si="10"/>
        <v>2</v>
      </c>
      <c r="J141" s="43">
        <f t="shared" si="11"/>
        <v>4</v>
      </c>
      <c r="K141" s="42">
        <f t="shared" si="12"/>
        <v>31</v>
      </c>
    </row>
    <row r="142" spans="2:11" x14ac:dyDescent="0.25">
      <c r="B142" s="57"/>
      <c r="C142" s="41" t="s">
        <v>32</v>
      </c>
      <c r="D142" s="43">
        <f t="shared" si="5"/>
        <v>1</v>
      </c>
      <c r="E142" s="43">
        <f t="shared" si="6"/>
        <v>8</v>
      </c>
      <c r="F142" s="43">
        <f t="shared" si="7"/>
        <v>1</v>
      </c>
      <c r="G142" s="43">
        <f t="shared" si="8"/>
        <v>1</v>
      </c>
      <c r="H142" s="43">
        <f t="shared" si="9"/>
        <v>1</v>
      </c>
      <c r="I142" s="43">
        <f t="shared" si="10"/>
        <v>4</v>
      </c>
      <c r="J142" s="43">
        <f t="shared" si="11"/>
        <v>10</v>
      </c>
      <c r="K142" s="42">
        <f t="shared" si="12"/>
        <v>26</v>
      </c>
    </row>
    <row r="149" spans="4:6" ht="15.75" x14ac:dyDescent="0.25">
      <c r="E149" s="46" t="s">
        <v>29</v>
      </c>
    </row>
    <row r="150" spans="4:6" ht="21" x14ac:dyDescent="0.35">
      <c r="D150" s="46" t="s">
        <v>30</v>
      </c>
      <c r="E150" s="58">
        <v>1</v>
      </c>
      <c r="F150" s="44"/>
    </row>
    <row r="151" spans="4:6" ht="15.75" x14ac:dyDescent="0.25">
      <c r="D151" s="59">
        <v>2</v>
      </c>
      <c r="E151" s="58"/>
      <c r="F151" s="46" t="s">
        <v>31</v>
      </c>
    </row>
    <row r="152" spans="4:6" ht="21" x14ac:dyDescent="0.25">
      <c r="D152" s="59"/>
      <c r="E152" s="58"/>
      <c r="F152" s="45">
        <v>3</v>
      </c>
    </row>
  </sheetData>
  <sortState xmlns:xlrd2="http://schemas.microsoft.com/office/spreadsheetml/2017/richdata2" ref="C133:K142">
    <sortCondition descending="1" ref="K133:K142"/>
    <sortCondition ref="C133:C142"/>
  </sortState>
  <mergeCells count="2">
    <mergeCell ref="E150:E152"/>
    <mergeCell ref="D151:D1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Gáspár</dc:creator>
  <cp:lastModifiedBy>Igor Gáspár</cp:lastModifiedBy>
  <dcterms:created xsi:type="dcterms:W3CDTF">2024-06-21T11:00:32Z</dcterms:created>
  <dcterms:modified xsi:type="dcterms:W3CDTF">2024-09-10T08:00:32Z</dcterms:modified>
</cp:coreProperties>
</file>