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nka\2021\mytechfun\www\download\410\"/>
    </mc:Choice>
  </mc:AlternateContent>
  <xr:revisionPtr revIDLastSave="0" documentId="13_ncr:1_{366A59F6-A5E7-47C8-923E-97D9541B2225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5" i="1" l="1"/>
  <c r="E205" i="1" s="1"/>
  <c r="G16" i="1" l="1"/>
  <c r="F16" i="1"/>
  <c r="E16" i="1"/>
  <c r="D16" i="1"/>
  <c r="G15" i="1"/>
  <c r="F15" i="1"/>
  <c r="E15" i="1"/>
  <c r="D15" i="1"/>
  <c r="C16" i="1"/>
  <c r="C15" i="1"/>
  <c r="D85" i="1"/>
  <c r="D84" i="1"/>
  <c r="E52" i="1" l="1"/>
  <c r="C106" i="1" l="1"/>
  <c r="D106" i="1"/>
  <c r="E106" i="1"/>
  <c r="F106" i="1"/>
  <c r="F105" i="1"/>
  <c r="E105" i="1"/>
  <c r="D105" i="1"/>
  <c r="C105" i="1"/>
  <c r="E51" i="1"/>
  <c r="F51" i="1" s="1"/>
  <c r="D73" i="1"/>
  <c r="D72" i="1"/>
  <c r="E39" i="1"/>
  <c r="F39" i="1" s="1"/>
  <c r="D204" i="1"/>
  <c r="E204" i="1" s="1"/>
  <c r="F52" i="1"/>
  <c r="E38" i="1"/>
  <c r="F38" i="1" s="1"/>
</calcChain>
</file>

<file path=xl/sharedStrings.xml><?xml version="1.0" encoding="utf-8"?>
<sst xmlns="http://schemas.openxmlformats.org/spreadsheetml/2006/main" count="101" uniqueCount="64">
  <si>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</si>
  <si>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</si>
  <si>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</si>
  <si>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</si>
  <si>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</si>
  <si>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</si>
  <si>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</si>
  <si>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</si>
  <si>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</si>
  <si>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</si>
  <si>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</si>
  <si>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</si>
  <si>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</si>
  <si>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</si>
  <si>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</si>
  <si>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</si>
  <si>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</si>
  <si>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</si>
  <si>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</si>
  <si>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</si>
  <si>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</si>
  <si>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</si>
  <si>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</si>
  <si>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kJ/m²</t>
  </si>
  <si>
    <t>Average (kg)</t>
  </si>
  <si>
    <t>MPa</t>
  </si>
  <si>
    <t>Settings:</t>
  </si>
  <si>
    <t>1.25kg</t>
  </si>
  <si>
    <t>2.5kg</t>
  </si>
  <si>
    <t>5kg</t>
  </si>
  <si>
    <t>10kg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</si>
  <si>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</si>
  <si>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</si>
  <si>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</si>
  <si>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</si>
  <si>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</si>
  <si>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</si>
  <si>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</si>
  <si>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</si>
  <si>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</si>
  <si>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</si>
  <si>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</si>
  <si>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</si>
  <si>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</si>
  <si>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</si>
  <si>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>More info about bending in next graph</t>
  </si>
  <si>
    <t>it is not recommended to use object continuously at this temp.</t>
  </si>
  <si>
    <t>(smaller values are better)</t>
  </si>
  <si>
    <t xml:space="preserve">Test object on Printables: </t>
  </si>
  <si>
    <t>https://www.printables.com/model/465670-mytechfun-test-objects</t>
  </si>
  <si>
    <t xml:space="preserve">This is only a 15-minute test, </t>
  </si>
  <si>
    <t>HORIZONTAL</t>
  </si>
  <si>
    <t>VERTICAL</t>
  </si>
  <si>
    <t>-</t>
  </si>
  <si>
    <t>VERTICAL (layer adhesion is important)</t>
  </si>
  <si>
    <t>The difference between 2 days:</t>
  </si>
  <si>
    <t>Eryone PETG vs PETG-CF</t>
  </si>
  <si>
    <t>MyTechFun, 2024-10-30</t>
  </si>
  <si>
    <t>PETG</t>
  </si>
  <si>
    <t>PETG-CF</t>
  </si>
  <si>
    <t>250/80°C</t>
  </si>
  <si>
    <t>P1P, Flow: 7 mm³/s, 0.4mm nozzle</t>
  </si>
  <si>
    <t>X1C, Flow: 7 mm³/s (hardened steel nozzle)</t>
  </si>
  <si>
    <t>Both textured PEI, no glue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</si>
</sst>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\+0%;\-0%;0%"/>
  </numFmts>
  <fonts count="2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i/>
      <sz val="10"/>
      <color theme="4"/>
      <name val="Calibri"/>
      <family val="2"/>
      <charset val="238"/>
      <scheme val="minor"/>
    </font>
    <font>
      <i/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0"/>
      <color theme="1" tint="0.499984740745262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i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57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/>
    <xf numFmtId="165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164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0" fillId="0" borderId="16" xfId="0" applyBorder="1"/>
    <xf numFmtId="0" fontId="10" fillId="0" borderId="14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7" xfId="0" applyBorder="1"/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 applyAlignment="1">
      <alignment horizontal="left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center"/>
    </xf>
    <xf numFmtId="0" fontId="1" fillId="0" borderId="20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6" xfId="0" applyNumberFormat="1" applyFont="1" applyBorder="1" applyAlignment="1">
      <alignment horizontal="center"/>
    </xf>
    <xf numFmtId="2" fontId="12" fillId="0" borderId="7" xfId="0" applyNumberFormat="1" applyFon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vertical="center"/>
    </xf>
    <xf numFmtId="0" fontId="16" fillId="0" borderId="0" xfId="0" applyFont="1"/>
    <xf numFmtId="0" fontId="17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2" fontId="0" fillId="5" borderId="23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19" xfId="0" applyBorder="1"/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9" fillId="0" borderId="0" xfId="0" applyFont="1"/>
    <xf numFmtId="0" fontId="12" fillId="0" borderId="0" xfId="0" applyFont="1"/>
    <xf numFmtId="2" fontId="18" fillId="0" borderId="7" xfId="0" applyNumberFormat="1" applyFont="1" applyBorder="1" applyAlignment="1">
      <alignment horizontal="center"/>
    </xf>
    <xf numFmtId="0" fontId="22" fillId="0" borderId="0" xfId="0" applyFont="1"/>
    <xf numFmtId="0" fontId="0" fillId="0" borderId="5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18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8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2" fontId="18" fillId="0" borderId="3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2" fontId="5" fillId="0" borderId="28" xfId="0" applyNumberFormat="1" applyFont="1" applyBorder="1" applyAlignment="1">
      <alignment horizontal="center"/>
    </xf>
    <xf numFmtId="2" fontId="5" fillId="0" borderId="29" xfId="0" applyNumberFormat="1" applyFont="1" applyBorder="1" applyAlignment="1">
      <alignment horizontal="center"/>
    </xf>
    <xf numFmtId="2" fontId="5" fillId="0" borderId="3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/>
    <xf numFmtId="164" fontId="15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6" fillId="0" borderId="0" xfId="0" applyFont="1"/>
    <xf numFmtId="164" fontId="1" fillId="0" borderId="6" xfId="0" applyNumberFormat="1" applyFont="1" applyBorder="1" applyAlignment="1">
      <alignment horizontal="center"/>
    </xf>
    <xf numFmtId="0" fontId="11" fillId="0" borderId="2" xfId="0" applyFont="1" applyBorder="1"/>
    <xf numFmtId="0" fontId="3" fillId="0" borderId="5" xfId="0" applyFont="1" applyBorder="1"/>
    <xf numFmtId="0" fontId="3" fillId="0" borderId="0" xfId="0" applyFont="1" applyAlignment="1">
      <alignment horizontal="center"/>
    </xf>
    <xf numFmtId="10" fontId="3" fillId="0" borderId="0" xfId="1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Tensile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 (kg)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Sheet1!$B$38:$B$39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Sheet1!$E$38:$E$39</c:f>
              <c:numCache>
                <c:formatCode>0.0</c:formatCode>
                <c:ptCount val="2"/>
                <c:pt idx="0">
                  <c:v>85.25</c:v>
                </c:pt>
                <c:pt idx="1">
                  <c:v>79.599999999999994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(vertical) </a:t>
            </a:r>
            <a:r>
              <a:rPr lang="en-US"/>
              <a:t>Max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Sheet1!$D$187</c:f>
              <c:strCache>
                <c:ptCount val="1"/>
                <c:pt idx="0">
                  <c:v>Max Nm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Sheet1!$B$188:$B$189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Sheet1!$D$188:$D$189</c:f>
              <c:numCache>
                <c:formatCode>0.0</c:formatCode>
                <c:ptCount val="2"/>
                <c:pt idx="0" formatCode="General">
                  <c:v>1.1000000000000001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C50-BDCC-F9ACF0E3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8992704"/>
        <c:axId val="348993664"/>
      </c:barChart>
      <c:catAx>
        <c:axId val="3489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3664"/>
        <c:crosses val="autoZero"/>
        <c:auto val="1"/>
        <c:lblAlgn val="ctr"/>
        <c:lblOffset val="100"/>
        <c:noMultiLvlLbl val="0"/>
      </c:catAx>
      <c:valAx>
        <c:axId val="348993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899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(changes between 2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PETG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Sheet1!$C$15:$G$15</c:f>
              <c:numCache>
                <c:formatCode>0.00</c:formatCode>
                <c:ptCount val="5"/>
                <c:pt idx="0">
                  <c:v>0.31000000000000227</c:v>
                </c:pt>
                <c:pt idx="1">
                  <c:v>0.14999999999999858</c:v>
                </c:pt>
                <c:pt idx="2">
                  <c:v>8.0000000000001847E-2</c:v>
                </c:pt>
                <c:pt idx="3">
                  <c:v>7.9999999999998295E-2</c:v>
                </c:pt>
                <c:pt idx="4">
                  <c:v>0.10000000000000142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4-4ABA-A989-25102900111B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PETG-CF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Sheet1!$C$14:$G$14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Sheet1!$C$16:$G$16</c:f>
              <c:numCache>
                <c:formatCode>0.00</c:formatCode>
                <c:ptCount val="5"/>
                <c:pt idx="0">
                  <c:v>0.33999999999999986</c:v>
                </c:pt>
                <c:pt idx="1">
                  <c:v>0.11000000000000121</c:v>
                </c:pt>
                <c:pt idx="2">
                  <c:v>8.9999999999999858E-2</c:v>
                </c:pt>
                <c:pt idx="3">
                  <c:v>3.9999999999999147E-2</c:v>
                </c:pt>
                <c:pt idx="4">
                  <c:v>2.000000000000135E-2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4-4ABA-A989-25102900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08128"/>
        <c:axId val="820117728"/>
      </c:scatterChart>
      <c:valAx>
        <c:axId val="8201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17728"/>
        <c:crosses val="autoZero"/>
        <c:crossBetween val="midCat"/>
      </c:valAx>
      <c:valAx>
        <c:axId val="8201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in</a:t>
            </a:r>
            <a:r>
              <a:rPr lang="hu-HU" baseline="0"/>
              <a:t> the creep test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PETG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Sheet1!$D$9:$I$9</c:f>
              <c:numCache>
                <c:formatCode>0.00</c:formatCode>
                <c:ptCount val="6"/>
                <c:pt idx="0">
                  <c:v>16.809999999999999</c:v>
                </c:pt>
                <c:pt idx="1">
                  <c:v>17.12</c:v>
                </c:pt>
                <c:pt idx="2">
                  <c:v>17.27</c:v>
                </c:pt>
                <c:pt idx="3">
                  <c:v>17.350000000000001</c:v>
                </c:pt>
                <c:pt idx="4">
                  <c:v>17.43</c:v>
                </c:pt>
                <c:pt idx="5">
                  <c:v>17.53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FF1-8345-EBB443A22D5F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PETG-CF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Sheet1!$D$8:$I$8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Sheet1!$D$10:$I$10</c:f>
              <c:numCache>
                <c:formatCode>0.00</c:formatCode>
                <c:ptCount val="6"/>
                <c:pt idx="0">
                  <c:v>15.03</c:v>
                </c:pt>
                <c:pt idx="1">
                  <c:v>15.37</c:v>
                </c:pt>
                <c:pt idx="2">
                  <c:v>15.48</c:v>
                </c:pt>
                <c:pt idx="3">
                  <c:v>15.57</c:v>
                </c:pt>
                <c:pt idx="4">
                  <c:v>15.61</c:v>
                </c:pt>
                <c:pt idx="5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FF1-8345-EBB443A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125408"/>
        <c:axId val="820133568"/>
      </c:scatterChart>
      <c:valAx>
        <c:axId val="82012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33568"/>
        <c:crosses val="autoZero"/>
        <c:crossBetween val="midCat"/>
      </c:valAx>
      <c:valAx>
        <c:axId val="820133568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2012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Sheet1!$B$51:$B$52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Sheet1!$E$51:$E$52</c:f>
              <c:numCache>
                <c:formatCode>0.0</c:formatCode>
                <c:ptCount val="2"/>
                <c:pt idx="0">
                  <c:v>43.150000000000006</c:v>
                </c:pt>
                <c:pt idx="1">
                  <c:v>41.349999999999994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Shear stress, horizontal,</a:t>
            </a:r>
            <a:r>
              <a:rPr lang="hu-HU" baseline="0"/>
              <a:t> </a:t>
            </a:r>
            <a:r>
              <a:rPr lang="hu-HU"/>
              <a:t>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Sheet1!$B$72:$B$73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Sheet1!$C$72:$C$73</c:f>
              <c:numCache>
                <c:formatCode>0.0</c:formatCode>
                <c:ptCount val="2"/>
                <c:pt idx="0">
                  <c:v>112.5</c:v>
                </c:pt>
                <c:pt idx="1">
                  <c:v>116.4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 sec. (mm)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Sheet1!$C$104</c:f>
              <c:strCache>
                <c:ptCount val="1"/>
                <c:pt idx="0">
                  <c:v>1.25kg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Sheet1!$C$105:$C$106</c:f>
              <c:numCache>
                <c:formatCode>0.00</c:formatCode>
                <c:ptCount val="2"/>
                <c:pt idx="0">
                  <c:v>0.28999999999999998</c:v>
                </c:pt>
                <c:pt idx="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Sheet1!$D$104</c:f>
              <c:strCache>
                <c:ptCount val="1"/>
                <c:pt idx="0">
                  <c:v>2.5kg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Sheet1!$D$105:$D$106</c:f>
              <c:numCache>
                <c:formatCode>0.00</c:formatCode>
                <c:ptCount val="2"/>
                <c:pt idx="0">
                  <c:v>0.69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Sheet1!$E$104</c:f>
              <c:strCache>
                <c:ptCount val="1"/>
                <c:pt idx="0">
                  <c:v>5kg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Sheet1!$E$105:$E$106</c:f>
              <c:numCache>
                <c:formatCode>0.00</c:formatCode>
                <c:ptCount val="2"/>
                <c:pt idx="0">
                  <c:v>1.43</c:v>
                </c:pt>
                <c:pt idx="1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Sheet1!$F$104</c:f>
              <c:strCache>
                <c:ptCount val="1"/>
                <c:pt idx="0">
                  <c:v>10kg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Sheet1!$B$105:$B$106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Sheet1!$F$105:$F$106</c:f>
              <c:numCache>
                <c:formatCode>0.00</c:formatCode>
                <c:ptCount val="2"/>
                <c:pt idx="0">
                  <c:v>3.01</c:v>
                </c:pt>
                <c:pt idx="1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 break [kJ/m²]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Sheet1!$E$203</c:f>
              <c:strCache>
                <c:ptCount val="1"/>
                <c:pt idx="0">
                  <c:v>kJ/m²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Sheet1!$B$204:$B$205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Sheet1!$E$204:$E$205</c:f>
              <c:numCache>
                <c:formatCode>0.0</c:formatCode>
                <c:ptCount val="2"/>
                <c:pt idx="0">
                  <c:v>2.7590625000000002</c:v>
                </c:pt>
                <c:pt idx="1">
                  <c:v>1.839375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Temperature, deform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Sheet1!$C$231</c:f>
              <c:strCache>
                <c:ptCount val="1"/>
                <c:pt idx="0">
                  <c:v>Deform °C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Sheet1!$B$232:$B$233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Sheet1!$C$232:$C$233</c:f>
              <c:numCache>
                <c:formatCode>General</c:formatCode>
                <c:ptCount val="2"/>
                <c:pt idx="0">
                  <c:v>67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PETG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Sheet1!$C$136:$N$136</c:f>
              <c:numCache>
                <c:formatCode>0.00</c:formatCode>
                <c:ptCount val="12"/>
                <c:pt idx="0">
                  <c:v>0.28999999999999998</c:v>
                </c:pt>
                <c:pt idx="1">
                  <c:v>0.28999999999999998</c:v>
                </c:pt>
                <c:pt idx="2">
                  <c:v>0.3</c:v>
                </c:pt>
                <c:pt idx="3">
                  <c:v>0.69</c:v>
                </c:pt>
                <c:pt idx="4">
                  <c:v>0.69</c:v>
                </c:pt>
                <c:pt idx="5">
                  <c:v>0.69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2.96</c:v>
                </c:pt>
                <c:pt idx="10">
                  <c:v>3.01</c:v>
                </c:pt>
                <c:pt idx="11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Sheet1!$B$137</c:f>
              <c:strCache>
                <c:ptCount val="1"/>
                <c:pt idx="0">
                  <c:v>PETG-CF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lumMod val="20000"/>
                  <a:lumOff val="80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Sheet1!$C$135:$N$135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Sheet1!$C$137:$N$137</c:f>
              <c:numCache>
                <c:formatCode>0.00</c:formatCode>
                <c:ptCount val="12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0.61</c:v>
                </c:pt>
                <c:pt idx="4">
                  <c:v>0.62</c:v>
                </c:pt>
                <c:pt idx="5">
                  <c:v>0.62</c:v>
                </c:pt>
                <c:pt idx="6">
                  <c:v>1.18</c:v>
                </c:pt>
                <c:pt idx="7">
                  <c:v>1.19</c:v>
                </c:pt>
                <c:pt idx="8">
                  <c:v>1.22</c:v>
                </c:pt>
                <c:pt idx="9">
                  <c:v>2.52</c:v>
                </c:pt>
                <c:pt idx="10">
                  <c:v>2.64</c:v>
                </c:pt>
                <c:pt idx="11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(horizontal)</a:t>
            </a:r>
            <a:r>
              <a:rPr lang="hu-HU" baseline="0"/>
              <a:t> </a:t>
            </a:r>
            <a:r>
              <a:rPr lang="en-US"/>
              <a:t>Load at 90°</a:t>
            </a:r>
            <a:r>
              <a:rPr lang="hu-HU"/>
              <a:t> [Nm]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Sheet1!$C$179</c:f>
              <c:strCache>
                <c:ptCount val="1"/>
                <c:pt idx="0">
                  <c:v>Load at 90°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Sheet1!$B$180:$B$181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Sheet1!$C$180:$C$181</c:f>
              <c:numCache>
                <c:formatCode>General</c:formatCode>
                <c:ptCount val="2"/>
                <c:pt idx="0">
                  <c:v>0.9</c:v>
                </c:pt>
                <c:pt idx="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62E-BB88-7C1AB6BED0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59023"/>
        <c:axId val="1261194639"/>
      </c:barChart>
      <c:catAx>
        <c:axId val="13652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61194639"/>
        <c:crosses val="autoZero"/>
        <c:auto val="1"/>
        <c:lblAlgn val="ctr"/>
        <c:lblOffset val="100"/>
        <c:noMultiLvlLbl val="0"/>
      </c:catAx>
      <c:valAx>
        <c:axId val="1261194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6525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Vertical objects, break load</a:t>
            </a:r>
            <a:r>
              <a:rPr lang="en-US"/>
              <a:t> </a:t>
            </a:r>
            <a:r>
              <a:rPr lang="hu-HU"/>
              <a:t>(</a:t>
            </a:r>
            <a:r>
              <a:rPr lang="en-US"/>
              <a:t>kg</a:t>
            </a:r>
            <a:r>
              <a:rPr lang="hu-H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Break kg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Sheet1!$B$84:$B$85</c:f>
              <c:strCache>
                <c:ptCount val="2"/>
                <c:pt idx="0">
                  <c:v>PETG</c:v>
                </c:pt>
                <c:pt idx="1">
                  <c:v>PETG-CF</c:v>
                </c:pt>
              </c:strCache>
            </c:strRef>
          </c:cat>
          <c:val>
            <c:numRef>
              <c:f>Sheet1!$C$84:$C$85</c:f>
              <c:numCache>
                <c:formatCode>0.0</c:formatCode>
                <c:ptCount val="2"/>
                <c:pt idx="0">
                  <c:v>92.2</c:v>
                </c:pt>
                <c:pt idx="1">
                  <c:v>99.7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8-4611-9149-D97B598E3D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4766751"/>
        <c:axId val="614768191"/>
      </c:barChart>
      <c:catAx>
        <c:axId val="6147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8191"/>
        <c:crosses val="autoZero"/>
        <c:auto val="1"/>
        <c:lblAlgn val="ctr"/>
        <c:lblOffset val="100"/>
        <c:noMultiLvlLbl val="0"/>
      </c:catAx>
      <c:valAx>
        <c:axId val="61476819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147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9.xml"/><Relationship Id="rId18" Type="http://schemas.openxmlformats.org/officeDocument/2006/relationships/chart" Target="../charts/chart11.xml"/><Relationship Id="rId3" Type="http://schemas.openxmlformats.org/officeDocument/2006/relationships/chart" Target="../charts/chart3.xml"/><Relationship Id="rId21" Type="http://schemas.openxmlformats.org/officeDocument/2006/relationships/image" Target="../media/image9.png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8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image" Target="../media/image3.png"/><Relationship Id="rId19" Type="http://schemas.openxmlformats.org/officeDocument/2006/relationships/chart" Target="../charts/chart12.xml"/><Relationship Id="rId4" Type="http://schemas.openxmlformats.org/officeDocument/2006/relationships/chart" Target="../charts/chart4.xml"/><Relationship Id="rId9" Type="http://schemas.openxmlformats.org/officeDocument/2006/relationships/image" Target="../media/image2.png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5484</xdr:colOff>
      <xdr:row>34</xdr:row>
      <xdr:rowOff>172098</xdr:rowOff>
    </xdr:from>
    <xdr:to>
      <xdr:col>13</xdr:col>
      <xdr:colOff>230188</xdr:colOff>
      <xdr:row>63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34</xdr:row>
      <xdr:rowOff>166688</xdr:rowOff>
    </xdr:from>
    <xdr:to>
      <xdr:col>20</xdr:col>
      <xdr:colOff>105353</xdr:colOff>
      <xdr:row>63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11674</xdr:colOff>
      <xdr:row>67</xdr:row>
      <xdr:rowOff>119063</xdr:rowOff>
    </xdr:from>
    <xdr:to>
      <xdr:col>13</xdr:col>
      <xdr:colOff>222251</xdr:colOff>
      <xdr:row>95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3735</xdr:colOff>
      <xdr:row>101</xdr:row>
      <xdr:rowOff>84742</xdr:rowOff>
    </xdr:from>
    <xdr:to>
      <xdr:col>15</xdr:col>
      <xdr:colOff>7937</xdr:colOff>
      <xdr:row>129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2494</xdr:colOff>
      <xdr:row>201</xdr:row>
      <xdr:rowOff>171110</xdr:rowOff>
    </xdr:from>
    <xdr:to>
      <xdr:col>14</xdr:col>
      <xdr:colOff>152400</xdr:colOff>
      <xdr:row>226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3401</xdr:colOff>
      <xdr:row>228</xdr:row>
      <xdr:rowOff>170388</xdr:rowOff>
    </xdr:from>
    <xdr:to>
      <xdr:col>14</xdr:col>
      <xdr:colOff>150709</xdr:colOff>
      <xdr:row>248</xdr:row>
      <xdr:rowOff>19051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51592</xdr:colOff>
      <xdr:row>140</xdr:row>
      <xdr:rowOff>0</xdr:rowOff>
    </xdr:from>
    <xdr:to>
      <xdr:col>14</xdr:col>
      <xdr:colOff>515937</xdr:colOff>
      <xdr:row>169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113</xdr:row>
      <xdr:rowOff>0</xdr:rowOff>
    </xdr:from>
    <xdr:to>
      <xdr:col>4</xdr:col>
      <xdr:colOff>799823</xdr:colOff>
      <xdr:row>121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67</xdr:row>
      <xdr:rowOff>39688</xdr:rowOff>
    </xdr:from>
    <xdr:to>
      <xdr:col>6</xdr:col>
      <xdr:colOff>263524</xdr:colOff>
      <xdr:row>80</xdr:row>
      <xdr:rowOff>75924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3500" y="18629313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208</xdr:row>
      <xdr:rowOff>111123</xdr:rowOff>
    </xdr:from>
    <xdr:to>
      <xdr:col>3</xdr:col>
      <xdr:colOff>349802</xdr:colOff>
      <xdr:row>221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238</xdr:row>
      <xdr:rowOff>127000</xdr:rowOff>
    </xdr:from>
    <xdr:to>
      <xdr:col>3</xdr:col>
      <xdr:colOff>585858</xdr:colOff>
      <xdr:row>244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  <xdr:oneCellAnchor>
    <xdr:from>
      <xdr:col>2</xdr:col>
      <xdr:colOff>3392</xdr:colOff>
      <xdr:row>153</xdr:row>
      <xdr:rowOff>143435</xdr:rowOff>
    </xdr:from>
    <xdr:ext cx="8809143" cy="781111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CD380FE-E6BB-08F9-B21A-EFFAD3884948}"/>
            </a:ext>
          </a:extLst>
        </xdr:cNvPr>
        <xdr:cNvSpPr/>
      </xdr:nvSpPr>
      <xdr:spPr>
        <a:xfrm>
          <a:off x="987642" y="29281998"/>
          <a:ext cx="8809143" cy="78111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u-HU" sz="4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1,25 kg		2.5</a:t>
          </a:r>
          <a:r>
            <a:rPr lang="hu-HU" sz="4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kg		5 kg		10 kg</a:t>
          </a:r>
          <a:endParaRPr lang="en-US" sz="4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6</xdr:col>
      <xdr:colOff>609599</xdr:colOff>
      <xdr:row>175</xdr:row>
      <xdr:rowOff>185736</xdr:rowOff>
    </xdr:from>
    <xdr:to>
      <xdr:col>12</xdr:col>
      <xdr:colOff>769937</xdr:colOff>
      <xdr:row>195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1998DB-DDBE-3376-BBB0-403CA8794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317500</xdr:colOff>
      <xdr:row>67</xdr:row>
      <xdr:rowOff>100805</xdr:rowOff>
    </xdr:from>
    <xdr:to>
      <xdr:col>20</xdr:col>
      <xdr:colOff>47625</xdr:colOff>
      <xdr:row>95</xdr:row>
      <xdr:rowOff>39687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A38E3EE-F371-2316-8785-891C81041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111124</xdr:colOff>
      <xdr:row>175</xdr:row>
      <xdr:rowOff>188117</xdr:rowOff>
    </xdr:from>
    <xdr:to>
      <xdr:col>18</xdr:col>
      <xdr:colOff>555624</xdr:colOff>
      <xdr:row>195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ADFC4-3A69-8F04-2321-E3769B6CE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</xdr:col>
      <xdr:colOff>556292</xdr:colOff>
      <xdr:row>37</xdr:row>
      <xdr:rowOff>31750</xdr:rowOff>
    </xdr:from>
    <xdr:to>
      <xdr:col>11</xdr:col>
      <xdr:colOff>484187</xdr:colOff>
      <xdr:row>43</xdr:row>
      <xdr:rowOff>10948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C1D0467-3205-2620-BDA3-4ABB350C5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0105" y="7135813"/>
          <a:ext cx="1658270" cy="1130135"/>
        </a:xfrm>
        <a:prstGeom prst="rect">
          <a:avLst/>
        </a:prstGeom>
      </xdr:spPr>
    </xdr:pic>
    <xdr:clientData/>
  </xdr:twoCellAnchor>
  <xdr:twoCellAnchor editAs="oneCell">
    <xdr:from>
      <xdr:col>17</xdr:col>
      <xdr:colOff>306039</xdr:colOff>
      <xdr:row>37</xdr:row>
      <xdr:rowOff>165875</xdr:rowOff>
    </xdr:from>
    <xdr:to>
      <xdr:col>18</xdr:col>
      <xdr:colOff>343676</xdr:colOff>
      <xdr:row>46</xdr:row>
      <xdr:rowOff>95250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3E42E6D-3DB9-D607-8C2E-8A8EF9FBB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1102" y="7269938"/>
          <a:ext cx="1053637" cy="1651812"/>
        </a:xfrm>
        <a:prstGeom prst="rect">
          <a:avLst/>
        </a:prstGeom>
      </xdr:spPr>
    </xdr:pic>
    <xdr:clientData/>
  </xdr:twoCellAnchor>
  <xdr:twoCellAnchor editAs="oneCell">
    <xdr:from>
      <xdr:col>2</xdr:col>
      <xdr:colOff>805796</xdr:colOff>
      <xdr:row>83</xdr:row>
      <xdr:rowOff>134004</xdr:rowOff>
    </xdr:from>
    <xdr:to>
      <xdr:col>6</xdr:col>
      <xdr:colOff>318156</xdr:colOff>
      <xdr:row>92</xdr:row>
      <xdr:rowOff>80031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A0A1034-183B-482A-9EB9-C37CF7B9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24088" y="21377275"/>
          <a:ext cx="1668463" cy="2536548"/>
        </a:xfrm>
        <a:prstGeom prst="rect">
          <a:avLst/>
        </a:prstGeom>
      </xdr:spPr>
    </xdr:pic>
    <xdr:clientData/>
  </xdr:twoCellAnchor>
  <xdr:twoCellAnchor editAs="oneCell">
    <xdr:from>
      <xdr:col>8</xdr:col>
      <xdr:colOff>354686</xdr:colOff>
      <xdr:row>184</xdr:row>
      <xdr:rowOff>173498</xdr:rowOff>
    </xdr:from>
    <xdr:to>
      <xdr:col>11</xdr:col>
      <xdr:colOff>60770</xdr:colOff>
      <xdr:row>191</xdr:row>
      <xdr:rowOff>46033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D829C00-D6E2-4ED0-8FBB-AC12A6F7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483121" y="40867241"/>
          <a:ext cx="1246856" cy="2182584"/>
        </a:xfrm>
        <a:prstGeom prst="rect">
          <a:avLst/>
        </a:prstGeom>
      </xdr:spPr>
    </xdr:pic>
    <xdr:clientData/>
  </xdr:twoCellAnchor>
  <xdr:twoCellAnchor editAs="oneCell">
    <xdr:from>
      <xdr:col>15</xdr:col>
      <xdr:colOff>329971</xdr:colOff>
      <xdr:row>180</xdr:row>
      <xdr:rowOff>43089</xdr:rowOff>
    </xdr:from>
    <xdr:to>
      <xdr:col>16</xdr:col>
      <xdr:colOff>760399</xdr:colOff>
      <xdr:row>191</xdr:row>
      <xdr:rowOff>75744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1757" y="40429089"/>
          <a:ext cx="1246856" cy="2182584"/>
        </a:xfrm>
        <a:prstGeom prst="rect">
          <a:avLst/>
        </a:prstGeom>
      </xdr:spPr>
    </xdr:pic>
    <xdr:clientData/>
  </xdr:twoCellAnchor>
  <xdr:twoCellAnchor>
    <xdr:from>
      <xdr:col>2</xdr:col>
      <xdr:colOff>161925</xdr:colOff>
      <xdr:row>17</xdr:row>
      <xdr:rowOff>52387</xdr:rowOff>
    </xdr:from>
    <xdr:to>
      <xdr:col>8</xdr:col>
      <xdr:colOff>723900</xdr:colOff>
      <xdr:row>34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8CFB-95AA-310F-6E91-2E2DEB8B0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4</xdr:row>
      <xdr:rowOff>90486</xdr:rowOff>
    </xdr:from>
    <xdr:to>
      <xdr:col>18</xdr:col>
      <xdr:colOff>49695</xdr:colOff>
      <xdr:row>26</xdr:row>
      <xdr:rowOff>57977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26A377-9476-E984-B1A7-EC457BC2D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7</xdr:col>
      <xdr:colOff>137046</xdr:colOff>
      <xdr:row>19</xdr:row>
      <xdr:rowOff>3923</xdr:rowOff>
    </xdr:from>
    <xdr:to>
      <xdr:col>8</xdr:col>
      <xdr:colOff>424961</xdr:colOff>
      <xdr:row>28</xdr:row>
      <xdr:rowOff>60644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4988" y="3682038"/>
          <a:ext cx="1291704" cy="1771221"/>
        </a:xfrm>
        <a:prstGeom prst="rect">
          <a:avLst/>
        </a:prstGeom>
      </xdr:spPr>
    </xdr:pic>
    <xdr:clientData/>
  </xdr:twoCellAnchor>
  <xdr:twoCellAnchor editAs="oneCell">
    <xdr:from>
      <xdr:col>16</xdr:col>
      <xdr:colOff>296899</xdr:colOff>
      <xdr:row>15</xdr:row>
      <xdr:rowOff>138452</xdr:rowOff>
    </xdr:from>
    <xdr:to>
      <xdr:col>17</xdr:col>
      <xdr:colOff>700287</xdr:colOff>
      <xdr:row>24</xdr:row>
      <xdr:rowOff>23018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41988F2-1E04-4FC1-AF56-E3A906A4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4964" y="3053930"/>
          <a:ext cx="1173671" cy="1607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1:S260"/>
  <sheetViews>
    <sheetView tabSelected="1" zoomScale="115" zoomScaleNormal="115" workbookViewId="0"/>
  </sheetViews>
  <sheetFormatPr defaultRowHeight="15" x14ac:dyDescent="0.25"/>
  <cols>
    <col min="1" max="1" width="3.28515625" customWidth="1"/>
    <col min="2" max="2" width="14.7109375" customWidth="1"/>
    <col min="3" max="3" width="12.5703125" customWidth="1"/>
    <col min="4" max="4" width="10.7109375" bestFit="1" customWidth="1"/>
    <col min="5" max="5" width="13.42578125" bestFit="1" customWidth="1"/>
    <col min="6" max="6" width="8.5703125" bestFit="1" customWidth="1"/>
    <col min="7" max="7" width="9.5703125" bestFit="1" customWidth="1"/>
    <col min="8" max="8" width="15" bestFit="1" customWidth="1"/>
    <col min="9" max="9" width="11" bestFit="1" customWidth="1"/>
    <col min="10" max="10" width="15" bestFit="1" customWidth="1"/>
    <col min="11" max="11" width="11" bestFit="1" customWidth="1"/>
    <col min="12" max="12" width="8" bestFit="1" customWidth="1"/>
    <col min="13" max="13" width="12.28515625" customWidth="1"/>
    <col min="14" max="14" width="10.57031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1" spans="1:18" ht="15.75" thickBot="1" x14ac:dyDescent="0.3">
      <c r="M1" t="s">
        <v>26</v>
      </c>
      <c r="O1" s="82"/>
    </row>
    <row r="2" spans="1:18" x14ac:dyDescent="0.25">
      <c r="A2" s="3"/>
      <c r="B2" s="3" t="s">
        <v>56</v>
      </c>
      <c r="M2" s="151" t="s">
        <v>58</v>
      </c>
      <c r="N2" s="98" t="s">
        <v>60</v>
      </c>
      <c r="O2" s="77" t="s">
        <v>61</v>
      </c>
    </row>
    <row r="3" spans="1:18" ht="15.75" thickBot="1" x14ac:dyDescent="0.3">
      <c r="A3" s="3"/>
      <c r="B3" t="s">
        <v>57</v>
      </c>
      <c r="M3" s="152" t="s">
        <v>59</v>
      </c>
      <c r="N3" s="99" t="s">
        <v>60</v>
      </c>
      <c r="O3" s="77" t="s">
        <v>62</v>
      </c>
      <c r="R3" s="81"/>
    </row>
    <row r="4" spans="1:18" x14ac:dyDescent="0.25">
      <c r="A4" s="3"/>
      <c r="B4" s="79" t="s">
        <v>48</v>
      </c>
      <c r="D4" s="78" t="s">
        <v>49</v>
      </c>
      <c r="O4" s="77" t="s">
        <v>63</v>
      </c>
      <c r="R4" s="81"/>
    </row>
    <row r="5" spans="1:18" x14ac:dyDescent="0.25">
      <c r="A5" s="3"/>
      <c r="B5" s="3"/>
      <c r="M5" s="108"/>
      <c r="O5" s="77"/>
      <c r="R5" s="81"/>
    </row>
    <row r="6" spans="1:18" x14ac:dyDescent="0.25">
      <c r="A6" s="3"/>
      <c r="B6" s="9" t="s">
        <v>22</v>
      </c>
      <c r="K6" s="14"/>
      <c r="L6" s="14"/>
    </row>
    <row r="7" spans="1:18" ht="15.75" thickBot="1" x14ac:dyDescent="0.3">
      <c r="A7" s="3"/>
      <c r="B7" t="s">
        <v>21</v>
      </c>
    </row>
    <row r="8" spans="1:18" ht="15.75" thickBot="1" x14ac:dyDescent="0.3">
      <c r="A8" s="3"/>
      <c r="B8" s="26"/>
      <c r="C8" s="135" t="s">
        <v>20</v>
      </c>
      <c r="D8" s="139">
        <v>0</v>
      </c>
      <c r="E8" s="140">
        <v>1</v>
      </c>
      <c r="F8" s="140">
        <v>2</v>
      </c>
      <c r="G8" s="140">
        <v>3</v>
      </c>
      <c r="H8" s="140">
        <v>4</v>
      </c>
      <c r="I8" s="141">
        <v>5</v>
      </c>
      <c r="J8" s="41"/>
    </row>
    <row r="9" spans="1:18" x14ac:dyDescent="0.25">
      <c r="A9" s="3"/>
      <c r="B9" s="151" t="s">
        <v>58</v>
      </c>
      <c r="C9" s="115">
        <v>12</v>
      </c>
      <c r="D9" s="136">
        <v>16.809999999999999</v>
      </c>
      <c r="E9" s="137">
        <v>17.12</v>
      </c>
      <c r="F9" s="137">
        <v>17.27</v>
      </c>
      <c r="G9" s="137">
        <v>17.350000000000001</v>
      </c>
      <c r="H9" s="137">
        <v>17.43</v>
      </c>
      <c r="I9" s="138">
        <v>17.53</v>
      </c>
      <c r="J9" s="41"/>
    </row>
    <row r="10" spans="1:18" ht="15.75" thickBot="1" x14ac:dyDescent="0.3">
      <c r="A10" s="3"/>
      <c r="B10" s="152" t="s">
        <v>59</v>
      </c>
      <c r="C10" s="116">
        <v>12</v>
      </c>
      <c r="D10" s="117">
        <v>15.03</v>
      </c>
      <c r="E10" s="97">
        <v>15.37</v>
      </c>
      <c r="F10" s="118">
        <v>15.48</v>
      </c>
      <c r="G10" s="97">
        <v>15.57</v>
      </c>
      <c r="H10" s="97">
        <v>15.61</v>
      </c>
      <c r="I10" s="107">
        <v>15.63</v>
      </c>
      <c r="J10" s="41"/>
    </row>
    <row r="11" spans="1:18" x14ac:dyDescent="0.25">
      <c r="A11" s="3"/>
      <c r="B11" s="17"/>
      <c r="C11" s="123"/>
      <c r="D11" s="124"/>
      <c r="E11" s="124"/>
      <c r="F11" s="125"/>
      <c r="G11" s="124"/>
      <c r="H11" s="124"/>
      <c r="I11" s="125"/>
      <c r="J11" s="41"/>
    </row>
    <row r="12" spans="1:18" x14ac:dyDescent="0.25">
      <c r="B12" s="108"/>
      <c r="C12" s="123"/>
      <c r="D12" s="124"/>
      <c r="E12" s="124"/>
      <c r="F12" s="125"/>
      <c r="G12" s="124"/>
      <c r="H12" s="124"/>
      <c r="I12" s="125"/>
      <c r="J12" s="42"/>
    </row>
    <row r="13" spans="1:18" ht="15.75" thickBot="1" x14ac:dyDescent="0.3">
      <c r="B13" t="s">
        <v>55</v>
      </c>
    </row>
    <row r="14" spans="1:18" ht="15.75" thickBot="1" x14ac:dyDescent="0.3">
      <c r="B14" s="2"/>
      <c r="C14" s="90">
        <v>1</v>
      </c>
      <c r="D14" s="130">
        <v>2</v>
      </c>
      <c r="E14" s="84">
        <v>3</v>
      </c>
      <c r="F14" s="84">
        <v>4</v>
      </c>
      <c r="G14" s="85">
        <v>5</v>
      </c>
      <c r="H14" s="41"/>
      <c r="I14" s="41"/>
      <c r="K14" s="10"/>
      <c r="L14" s="10"/>
    </row>
    <row r="15" spans="1:18" x14ac:dyDescent="0.25">
      <c r="B15" s="151" t="s">
        <v>58</v>
      </c>
      <c r="C15" s="131">
        <f>+E9-D9</f>
        <v>0.31000000000000227</v>
      </c>
      <c r="D15" s="132">
        <f t="shared" ref="D15:G15" si="0">+F9-E9</f>
        <v>0.14999999999999858</v>
      </c>
      <c r="E15" s="132">
        <f t="shared" si="0"/>
        <v>8.0000000000001847E-2</v>
      </c>
      <c r="F15" s="132">
        <f t="shared" si="0"/>
        <v>7.9999999999998295E-2</v>
      </c>
      <c r="G15" s="133">
        <f t="shared" si="0"/>
        <v>0.10000000000000142</v>
      </c>
      <c r="H15" s="124"/>
      <c r="I15" s="124"/>
    </row>
    <row r="16" spans="1:18" ht="15.75" thickBot="1" x14ac:dyDescent="0.3">
      <c r="B16" s="152" t="s">
        <v>59</v>
      </c>
      <c r="C16" s="134">
        <f>+E10-D10</f>
        <v>0.33999999999999986</v>
      </c>
      <c r="D16" s="118">
        <f t="shared" ref="D16:G16" si="1">+F10-E10</f>
        <v>0.11000000000000121</v>
      </c>
      <c r="E16" s="118">
        <f t="shared" si="1"/>
        <v>8.9999999999999858E-2</v>
      </c>
      <c r="F16" s="118">
        <f t="shared" si="1"/>
        <v>3.9999999999999147E-2</v>
      </c>
      <c r="G16" s="107">
        <f t="shared" si="1"/>
        <v>2.000000000000135E-2</v>
      </c>
      <c r="H16" s="124"/>
      <c r="I16" s="125"/>
    </row>
    <row r="17" spans="2:8" x14ac:dyDescent="0.25">
      <c r="B17" s="105"/>
      <c r="C17" s="10"/>
      <c r="D17" s="10"/>
      <c r="E17" s="10"/>
      <c r="F17" s="10"/>
      <c r="G17" s="10"/>
      <c r="H17" s="10"/>
    </row>
    <row r="18" spans="2:8" x14ac:dyDescent="0.25">
      <c r="B18" s="106"/>
      <c r="C18" s="10"/>
      <c r="D18" s="10"/>
      <c r="E18" s="10"/>
      <c r="F18" s="10"/>
      <c r="G18" s="10"/>
    </row>
    <row r="19" spans="2:8" x14ac:dyDescent="0.25">
      <c r="B19" s="39"/>
      <c r="C19" s="10"/>
      <c r="D19" s="10"/>
      <c r="E19" s="10"/>
      <c r="F19" s="10"/>
      <c r="G19" s="10"/>
    </row>
    <row r="31" spans="2:8" x14ac:dyDescent="0.25">
      <c r="B31" s="3"/>
    </row>
    <row r="32" spans="2:8" x14ac:dyDescent="0.25">
      <c r="B32" s="3"/>
    </row>
    <row r="33" spans="1:19" x14ac:dyDescent="0.25">
      <c r="B33" s="3"/>
    </row>
    <row r="36" spans="1:19" ht="15.75" thickBot="1" x14ac:dyDescent="0.3">
      <c r="B36" t="s">
        <v>0</v>
      </c>
      <c r="S36" s="16"/>
    </row>
    <row r="37" spans="1:19" ht="15.75" thickBot="1" x14ac:dyDescent="0.3">
      <c r="B37" s="100"/>
      <c r="C37" s="6" t="s">
        <v>1</v>
      </c>
      <c r="D37" s="43" t="s">
        <v>2</v>
      </c>
      <c r="E37" s="50" t="s">
        <v>24</v>
      </c>
      <c r="F37" s="12" t="s">
        <v>25</v>
      </c>
      <c r="R37" s="3"/>
      <c r="S37" s="16"/>
    </row>
    <row r="38" spans="1:19" x14ac:dyDescent="0.25">
      <c r="B38" s="151" t="s">
        <v>58</v>
      </c>
      <c r="C38" s="93">
        <v>84</v>
      </c>
      <c r="D38" s="93">
        <v>86.5</v>
      </c>
      <c r="E38" s="101">
        <f>AVERAGE(C38:D38)</f>
        <v>85.25</v>
      </c>
      <c r="F38" s="13">
        <f>+E38*9.81/(1000000*0.004*0.004)</f>
        <v>52.268906250000001</v>
      </c>
      <c r="R38" s="17"/>
      <c r="S38" s="18"/>
    </row>
    <row r="39" spans="1:19" ht="15.75" thickBot="1" x14ac:dyDescent="0.3">
      <c r="B39" s="152" t="s">
        <v>59</v>
      </c>
      <c r="C39" s="94">
        <v>81.400000000000006</v>
      </c>
      <c r="D39" s="94">
        <v>77.8</v>
      </c>
      <c r="E39" s="102">
        <f t="shared" ref="E39" si="2">AVERAGE(C39:D39)</f>
        <v>79.599999999999994</v>
      </c>
      <c r="F39" s="13">
        <f t="shared" ref="F39" si="3">+E39*9.81/(1000000*0.004*0.004)</f>
        <v>48.804749999999999</v>
      </c>
      <c r="G39" s="44"/>
      <c r="R39" s="3"/>
      <c r="S39" s="18"/>
    </row>
    <row r="40" spans="1:19" x14ac:dyDescent="0.25">
      <c r="A40" s="48"/>
      <c r="B40" t="s">
        <v>18</v>
      </c>
      <c r="C40" s="114"/>
      <c r="D40" s="114"/>
      <c r="E40" s="18"/>
      <c r="F40" s="13"/>
      <c r="R40" s="3"/>
      <c r="S40" s="18"/>
    </row>
    <row r="41" spans="1:19" x14ac:dyDescent="0.25">
      <c r="B41" s="108"/>
      <c r="C41" s="114"/>
      <c r="D41" s="114"/>
      <c r="E41" s="18"/>
      <c r="F41" s="13"/>
    </row>
    <row r="42" spans="1:19" x14ac:dyDescent="0.25">
      <c r="C42" s="10"/>
      <c r="D42" s="10"/>
      <c r="E42" s="16"/>
      <c r="F42" s="13"/>
    </row>
    <row r="46" spans="1:19" x14ac:dyDescent="0.25">
      <c r="B46" s="5"/>
      <c r="M46" s="21"/>
    </row>
    <row r="47" spans="1:19" x14ac:dyDescent="0.25">
      <c r="B47" s="5"/>
      <c r="M47" s="21"/>
    </row>
    <row r="48" spans="1:19" x14ac:dyDescent="0.25">
      <c r="B48" s="5"/>
      <c r="M48" s="21"/>
    </row>
    <row r="49" spans="1:13" ht="15.75" thickBot="1" x14ac:dyDescent="0.3">
      <c r="B49" t="s">
        <v>4</v>
      </c>
      <c r="M49" s="21"/>
    </row>
    <row r="50" spans="1:13" ht="15.75" thickBot="1" x14ac:dyDescent="0.3">
      <c r="B50" s="2"/>
      <c r="C50" s="6" t="s">
        <v>1</v>
      </c>
      <c r="D50" s="43" t="s">
        <v>2</v>
      </c>
      <c r="E50" s="50" t="s">
        <v>3</v>
      </c>
      <c r="F50" s="12" t="s">
        <v>25</v>
      </c>
      <c r="M50" s="21"/>
    </row>
    <row r="51" spans="1:13" x14ac:dyDescent="0.25">
      <c r="B51" s="151" t="s">
        <v>58</v>
      </c>
      <c r="C51" s="92">
        <v>42.6</v>
      </c>
      <c r="D51" s="93">
        <v>43.7</v>
      </c>
      <c r="E51" s="101">
        <f>AVERAGE(C51:D51)</f>
        <v>43.150000000000006</v>
      </c>
      <c r="F51" s="13">
        <f>+E51*9.81/(1000000*0.004*0.004)</f>
        <v>26.456343750000006</v>
      </c>
      <c r="G51" s="44"/>
      <c r="M51" s="21"/>
    </row>
    <row r="52" spans="1:13" ht="15.75" thickBot="1" x14ac:dyDescent="0.3">
      <c r="B52" s="152" t="s">
        <v>59</v>
      </c>
      <c r="C52" s="91">
        <v>41.9</v>
      </c>
      <c r="D52" s="94">
        <v>40.799999999999997</v>
      </c>
      <c r="E52" s="102">
        <f>AVERAGE(C52:D52)</f>
        <v>41.349999999999994</v>
      </c>
      <c r="F52" s="13">
        <f>+E52*9.81/(1000000*0.004*0.004)</f>
        <v>25.352718749999998</v>
      </c>
      <c r="M52" s="21"/>
    </row>
    <row r="53" spans="1:13" x14ac:dyDescent="0.25">
      <c r="A53" s="48"/>
      <c r="B53" t="s">
        <v>19</v>
      </c>
      <c r="C53" s="155"/>
      <c r="D53" s="155"/>
      <c r="E53" s="156"/>
      <c r="F53" s="13"/>
      <c r="M53" s="21"/>
    </row>
    <row r="54" spans="1:13" x14ac:dyDescent="0.25">
      <c r="C54" s="114"/>
      <c r="D54" s="114"/>
      <c r="E54" s="18"/>
      <c r="F54" s="13"/>
      <c r="M54" s="21"/>
    </row>
    <row r="55" spans="1:13" x14ac:dyDescent="0.25">
      <c r="M55" s="21"/>
    </row>
    <row r="56" spans="1:13" x14ac:dyDescent="0.25">
      <c r="B56" s="77"/>
      <c r="C56" s="78"/>
      <c r="D56" s="78"/>
      <c r="E56" s="78"/>
      <c r="F56" s="78"/>
      <c r="M56" s="21"/>
    </row>
    <row r="57" spans="1:13" x14ac:dyDescent="0.25">
      <c r="B57" s="78"/>
      <c r="C57" s="144"/>
      <c r="D57" s="144"/>
      <c r="E57" s="145"/>
      <c r="F57" s="142"/>
      <c r="M57" s="21"/>
    </row>
    <row r="58" spans="1:13" x14ac:dyDescent="0.25">
      <c r="B58" s="146"/>
      <c r="C58" s="147"/>
      <c r="D58" s="147"/>
      <c r="E58" s="148"/>
      <c r="F58" s="143"/>
      <c r="M58" s="21"/>
    </row>
    <row r="59" spans="1:13" x14ac:dyDescent="0.25">
      <c r="B59" s="149"/>
      <c r="C59" s="147"/>
      <c r="D59" s="147"/>
      <c r="E59" s="148"/>
      <c r="F59" s="143"/>
      <c r="M59" s="21"/>
    </row>
    <row r="60" spans="1:13" x14ac:dyDescent="0.25">
      <c r="B60" s="78"/>
      <c r="C60" s="147"/>
      <c r="D60" s="147"/>
      <c r="E60" s="148"/>
      <c r="F60" s="143"/>
      <c r="M60" s="21"/>
    </row>
    <row r="61" spans="1:13" x14ac:dyDescent="0.25">
      <c r="M61" s="21"/>
    </row>
    <row r="62" spans="1:13" x14ac:dyDescent="0.25">
      <c r="M62" s="21"/>
    </row>
    <row r="63" spans="1:13" x14ac:dyDescent="0.25">
      <c r="M63" s="21"/>
    </row>
    <row r="64" spans="1:13" x14ac:dyDescent="0.25">
      <c r="M64" s="21"/>
    </row>
    <row r="65" spans="2:13" x14ac:dyDescent="0.25">
      <c r="M65" s="21"/>
    </row>
    <row r="66" spans="2:13" x14ac:dyDescent="0.25">
      <c r="M66" s="21"/>
    </row>
    <row r="67" spans="2:13" x14ac:dyDescent="0.25">
      <c r="B67" s="3"/>
      <c r="M67" s="21"/>
    </row>
    <row r="68" spans="2:13" x14ac:dyDescent="0.25">
      <c r="B68" s="3"/>
      <c r="M68" s="21"/>
    </row>
    <row r="69" spans="2:13" x14ac:dyDescent="0.25">
      <c r="B69" t="s">
        <v>6</v>
      </c>
      <c r="M69" s="21"/>
    </row>
    <row r="70" spans="2:13" ht="15.75" thickBot="1" x14ac:dyDescent="0.3">
      <c r="B70" s="103" t="s">
        <v>51</v>
      </c>
      <c r="M70" s="21"/>
    </row>
    <row r="71" spans="2:13" ht="15.75" thickBot="1" x14ac:dyDescent="0.3">
      <c r="B71" s="2"/>
      <c r="C71" s="7" t="s">
        <v>7</v>
      </c>
      <c r="D71" s="12" t="s">
        <v>25</v>
      </c>
      <c r="M71" s="21"/>
    </row>
    <row r="72" spans="2:13" x14ac:dyDescent="0.25">
      <c r="B72" s="151" t="s">
        <v>58</v>
      </c>
      <c r="C72" s="95">
        <v>112.5</v>
      </c>
      <c r="D72" s="13">
        <f>+C72*9.81/(1000000*2*0.005*0.005*PI()/4)</f>
        <v>28.103579851166877</v>
      </c>
      <c r="E72" s="44"/>
      <c r="M72" s="21"/>
    </row>
    <row r="73" spans="2:13" ht="15.75" thickBot="1" x14ac:dyDescent="0.3">
      <c r="B73" s="152" t="s">
        <v>59</v>
      </c>
      <c r="C73" s="96">
        <v>116.4</v>
      </c>
      <c r="D73" s="13">
        <f>+C73*9.81/(1000000*2*0.005*0.005*PI()/4)</f>
        <v>29.07783728600733</v>
      </c>
      <c r="M73" s="21"/>
    </row>
    <row r="74" spans="2:13" x14ac:dyDescent="0.25">
      <c r="B74" s="3" t="s">
        <v>8</v>
      </c>
      <c r="C74" s="18"/>
      <c r="D74" s="13"/>
      <c r="M74" s="21"/>
    </row>
    <row r="75" spans="2:13" x14ac:dyDescent="0.25">
      <c r="B75" s="108"/>
      <c r="C75" s="18"/>
      <c r="D75" s="13"/>
      <c r="M75" s="21"/>
    </row>
    <row r="76" spans="2:13" x14ac:dyDescent="0.25">
      <c r="C76" s="16"/>
      <c r="D76" s="13"/>
      <c r="M76" s="21"/>
    </row>
    <row r="77" spans="2:13" x14ac:dyDescent="0.25">
      <c r="B77" s="3"/>
      <c r="M77" s="21"/>
    </row>
    <row r="78" spans="2:13" x14ac:dyDescent="0.25">
      <c r="B78" s="3"/>
      <c r="M78" s="21"/>
    </row>
    <row r="79" spans="2:13" x14ac:dyDescent="0.25">
      <c r="B79" s="3"/>
      <c r="M79" s="21"/>
    </row>
    <row r="80" spans="2:13" x14ac:dyDescent="0.25">
      <c r="B80" s="3"/>
      <c r="M80" s="21"/>
    </row>
    <row r="81" spans="2:13" x14ac:dyDescent="0.25">
      <c r="B81" s="3"/>
      <c r="M81" s="21"/>
    </row>
    <row r="82" spans="2:13" ht="15.75" thickBot="1" x14ac:dyDescent="0.3">
      <c r="B82" s="103" t="s">
        <v>52</v>
      </c>
      <c r="M82" s="21"/>
    </row>
    <row r="83" spans="2:13" ht="15.75" thickBot="1" x14ac:dyDescent="0.3">
      <c r="B83" s="2"/>
      <c r="C83" s="7" t="s">
        <v>7</v>
      </c>
      <c r="D83" s="12" t="s">
        <v>25</v>
      </c>
      <c r="M83" s="21"/>
    </row>
    <row r="84" spans="2:13" x14ac:dyDescent="0.25">
      <c r="B84" s="151" t="s">
        <v>58</v>
      </c>
      <c r="C84" s="95">
        <v>92.2</v>
      </c>
      <c r="D84" s="13">
        <f>+C84*9.81/(1000000*2*0.005*0.005*PI()/4)</f>
        <v>23.032444998022989</v>
      </c>
      <c r="M84" s="21"/>
    </row>
    <row r="85" spans="2:13" ht="15.75" thickBot="1" x14ac:dyDescent="0.3">
      <c r="B85" s="152" t="s">
        <v>59</v>
      </c>
      <c r="C85" s="96">
        <v>99.7</v>
      </c>
      <c r="D85" s="13">
        <f>+C85*9.81/(1000000*2*0.005*0.005*PI()/4)</f>
        <v>24.906016988100784</v>
      </c>
      <c r="M85" s="21"/>
    </row>
    <row r="86" spans="2:13" x14ac:dyDescent="0.25">
      <c r="B86" s="3" t="s">
        <v>8</v>
      </c>
      <c r="C86" s="18"/>
      <c r="D86" s="13"/>
      <c r="M86" s="21"/>
    </row>
    <row r="87" spans="2:13" x14ac:dyDescent="0.25">
      <c r="B87" s="108"/>
      <c r="C87" s="18"/>
      <c r="D87" s="13"/>
      <c r="M87" s="21"/>
    </row>
    <row r="88" spans="2:13" x14ac:dyDescent="0.25">
      <c r="C88" s="16"/>
      <c r="D88" s="13"/>
      <c r="M88" s="21"/>
    </row>
    <row r="89" spans="2:13" x14ac:dyDescent="0.25">
      <c r="B89" s="3"/>
      <c r="M89" s="21"/>
    </row>
    <row r="90" spans="2:13" x14ac:dyDescent="0.25">
      <c r="B90" s="3"/>
      <c r="M90" s="21"/>
    </row>
    <row r="91" spans="2:13" x14ac:dyDescent="0.25">
      <c r="B91" s="3"/>
      <c r="M91" s="21"/>
    </row>
    <row r="92" spans="2:13" x14ac:dyDescent="0.25">
      <c r="B92" s="3"/>
      <c r="M92" s="21"/>
    </row>
    <row r="93" spans="2:13" x14ac:dyDescent="0.25">
      <c r="B93" s="3"/>
      <c r="M93" s="21"/>
    </row>
    <row r="94" spans="2:13" x14ac:dyDescent="0.25">
      <c r="B94" s="3"/>
      <c r="M94" s="21"/>
    </row>
    <row r="95" spans="2:13" x14ac:dyDescent="0.25">
      <c r="B95" s="3"/>
      <c r="M95" s="21"/>
    </row>
    <row r="96" spans="2:13" x14ac:dyDescent="0.25">
      <c r="B96" s="3"/>
      <c r="M96" s="21"/>
    </row>
    <row r="97" spans="2:13" x14ac:dyDescent="0.25">
      <c r="B97" s="3"/>
      <c r="M97" s="21"/>
    </row>
    <row r="98" spans="2:13" x14ac:dyDescent="0.25">
      <c r="B98" s="3"/>
      <c r="M98" s="21"/>
    </row>
    <row r="99" spans="2:13" x14ac:dyDescent="0.25">
      <c r="B99" s="3"/>
      <c r="M99" s="21"/>
    </row>
    <row r="100" spans="2:13" x14ac:dyDescent="0.25">
      <c r="B100" s="3"/>
      <c r="M100" s="21"/>
    </row>
    <row r="101" spans="2:13" x14ac:dyDescent="0.25">
      <c r="B101" s="5"/>
      <c r="M101" s="21"/>
    </row>
    <row r="102" spans="2:13" x14ac:dyDescent="0.25">
      <c r="B102" s="5"/>
      <c r="M102" s="21"/>
    </row>
    <row r="103" spans="2:13" ht="15.75" thickBot="1" x14ac:dyDescent="0.3">
      <c r="B103" t="s">
        <v>44</v>
      </c>
      <c r="M103" s="21"/>
    </row>
    <row r="104" spans="2:13" ht="15.75" thickBot="1" x14ac:dyDescent="0.3">
      <c r="B104" s="22"/>
      <c r="C104" s="23" t="s">
        <v>27</v>
      </c>
      <c r="D104" s="24" t="s">
        <v>28</v>
      </c>
      <c r="E104" s="24" t="s">
        <v>29</v>
      </c>
      <c r="F104" s="25" t="s">
        <v>30</v>
      </c>
      <c r="M104" s="21"/>
    </row>
    <row r="105" spans="2:13" x14ac:dyDescent="0.25">
      <c r="B105" s="151" t="s">
        <v>58</v>
      </c>
      <c r="C105" s="45">
        <f>+Sheet1!D136</f>
        <v>0.28999999999999998</v>
      </c>
      <c r="D105" s="46">
        <f>+Sheet1!G136</f>
        <v>0.69</v>
      </c>
      <c r="E105" s="46">
        <f>+Sheet1!J136</f>
        <v>1.43</v>
      </c>
      <c r="F105" s="47">
        <f>+Sheet1!M136</f>
        <v>3.01</v>
      </c>
      <c r="M105" s="21"/>
    </row>
    <row r="106" spans="2:13" ht="15.75" thickBot="1" x14ac:dyDescent="0.3">
      <c r="B106" s="152" t="s">
        <v>59</v>
      </c>
      <c r="C106" s="51">
        <f>+Sheet1!D137</f>
        <v>0.32</v>
      </c>
      <c r="D106" s="52">
        <f>+Sheet1!G137</f>
        <v>0.62</v>
      </c>
      <c r="E106" s="52">
        <f>+Sheet1!J137</f>
        <v>1.19</v>
      </c>
      <c r="F106" s="53">
        <f>+Sheet1!M137</f>
        <v>2.64</v>
      </c>
      <c r="M106" s="21"/>
    </row>
    <row r="107" spans="2:13" x14ac:dyDescent="0.25">
      <c r="B107" s="17"/>
      <c r="C107" s="113"/>
      <c r="D107" s="113"/>
      <c r="E107" s="113"/>
      <c r="F107" s="113"/>
      <c r="M107" s="21"/>
    </row>
    <row r="108" spans="2:13" x14ac:dyDescent="0.25">
      <c r="B108" s="108"/>
      <c r="C108" s="113"/>
      <c r="D108" s="113"/>
      <c r="E108" s="113"/>
      <c r="F108" s="113"/>
      <c r="M108" s="21"/>
    </row>
    <row r="109" spans="2:13" x14ac:dyDescent="0.25">
      <c r="B109" t="s">
        <v>5</v>
      </c>
      <c r="C109" s="16"/>
      <c r="D109" s="10"/>
      <c r="E109" s="41"/>
      <c r="F109" s="41"/>
      <c r="M109" s="21"/>
    </row>
    <row r="110" spans="2:13" x14ac:dyDescent="0.25">
      <c r="B110" s="39" t="s">
        <v>45</v>
      </c>
      <c r="C110" s="16"/>
      <c r="D110" s="10"/>
      <c r="E110" s="41"/>
      <c r="F110" s="41"/>
      <c r="M110" s="21"/>
    </row>
    <row r="111" spans="2:13" x14ac:dyDescent="0.25">
      <c r="B111" s="21" t="s">
        <v>47</v>
      </c>
      <c r="M111" s="21"/>
    </row>
    <row r="112" spans="2:13" x14ac:dyDescent="0.25">
      <c r="B112" s="39"/>
      <c r="M112" s="21"/>
    </row>
    <row r="113" spans="2:13" x14ac:dyDescent="0.25">
      <c r="B113" s="39"/>
      <c r="M113" s="21"/>
    </row>
    <row r="114" spans="2:13" x14ac:dyDescent="0.25">
      <c r="B114" s="39"/>
      <c r="M114" s="21"/>
    </row>
    <row r="115" spans="2:13" x14ac:dyDescent="0.25">
      <c r="B115" s="39"/>
      <c r="M115" s="21"/>
    </row>
    <row r="116" spans="2:13" x14ac:dyDescent="0.25">
      <c r="B116" s="39"/>
      <c r="M116" s="21"/>
    </row>
    <row r="117" spans="2:13" x14ac:dyDescent="0.25">
      <c r="B117" s="39"/>
      <c r="M117" s="21"/>
    </row>
    <row r="118" spans="2:13" x14ac:dyDescent="0.25">
      <c r="B118" s="39"/>
      <c r="M118" s="21"/>
    </row>
    <row r="119" spans="2:13" x14ac:dyDescent="0.25">
      <c r="B119" s="39"/>
      <c r="M119" s="21"/>
    </row>
    <row r="120" spans="2:13" x14ac:dyDescent="0.25">
      <c r="B120" s="39"/>
      <c r="M120" s="21"/>
    </row>
    <row r="121" spans="2:13" x14ac:dyDescent="0.25">
      <c r="B121" s="39"/>
      <c r="M121" s="21"/>
    </row>
    <row r="122" spans="2:13" x14ac:dyDescent="0.25">
      <c r="B122" s="39"/>
      <c r="M122" s="21"/>
    </row>
    <row r="123" spans="2:13" x14ac:dyDescent="0.25">
      <c r="B123" s="39"/>
      <c r="M123" s="21"/>
    </row>
    <row r="124" spans="2:13" x14ac:dyDescent="0.25">
      <c r="B124" s="39"/>
      <c r="M124" s="21"/>
    </row>
    <row r="125" spans="2:13" x14ac:dyDescent="0.25">
      <c r="B125" s="39"/>
      <c r="M125" s="21"/>
    </row>
    <row r="126" spans="2:13" x14ac:dyDescent="0.25">
      <c r="B126" s="39"/>
      <c r="M126" s="21"/>
    </row>
    <row r="127" spans="2:13" x14ac:dyDescent="0.25">
      <c r="B127" s="39"/>
      <c r="M127" s="21"/>
    </row>
    <row r="128" spans="2:13" x14ac:dyDescent="0.25">
      <c r="B128" s="39"/>
      <c r="M128" s="21"/>
    </row>
    <row r="129" spans="2:14" x14ac:dyDescent="0.25">
      <c r="B129" s="39"/>
      <c r="M129" s="21"/>
    </row>
    <row r="130" spans="2:14" x14ac:dyDescent="0.25">
      <c r="B130" s="39"/>
      <c r="M130" s="21"/>
    </row>
    <row r="131" spans="2:14" x14ac:dyDescent="0.25">
      <c r="B131" s="39"/>
      <c r="M131" s="21"/>
    </row>
    <row r="132" spans="2:14" x14ac:dyDescent="0.25">
      <c r="B132" s="39"/>
      <c r="M132" s="21"/>
    </row>
    <row r="133" spans="2:14" x14ac:dyDescent="0.25">
      <c r="B133" s="39"/>
      <c r="M133" s="21"/>
    </row>
    <row r="134" spans="2:14" ht="15.75" thickBot="1" x14ac:dyDescent="0.3">
      <c r="B134" t="s">
        <v>43</v>
      </c>
    </row>
    <row r="135" spans="2:14" ht="15.75" thickBot="1" x14ac:dyDescent="0.3">
      <c r="B135" s="26"/>
      <c r="C135" s="27" t="s">
        <v>32</v>
      </c>
      <c r="D135" s="28" t="s">
        <v>31</v>
      </c>
      <c r="E135" s="29" t="s">
        <v>34</v>
      </c>
      <c r="F135" s="30" t="s">
        <v>33</v>
      </c>
      <c r="G135" s="31" t="s">
        <v>35</v>
      </c>
      <c r="H135" s="32" t="s">
        <v>36</v>
      </c>
      <c r="I135" s="33" t="s">
        <v>37</v>
      </c>
      <c r="J135" s="34" t="s">
        <v>38</v>
      </c>
      <c r="K135" s="35" t="s">
        <v>39</v>
      </c>
      <c r="L135" s="36" t="s">
        <v>40</v>
      </c>
      <c r="M135" s="37" t="s">
        <v>41</v>
      </c>
      <c r="N135" s="38" t="s">
        <v>42</v>
      </c>
    </row>
    <row r="136" spans="2:14" x14ac:dyDescent="0.25">
      <c r="B136" s="151" t="s">
        <v>58</v>
      </c>
      <c r="C136" s="54">
        <v>0.28999999999999998</v>
      </c>
      <c r="D136" s="55">
        <v>0.28999999999999998</v>
      </c>
      <c r="E136" s="86">
        <v>0.3</v>
      </c>
      <c r="F136" s="56">
        <v>0.69</v>
      </c>
      <c r="G136" s="57">
        <v>0.69</v>
      </c>
      <c r="H136" s="58">
        <v>0.69</v>
      </c>
      <c r="I136" s="59">
        <v>1.43</v>
      </c>
      <c r="J136" s="60">
        <v>1.43</v>
      </c>
      <c r="K136" s="61">
        <v>1.43</v>
      </c>
      <c r="L136" s="88">
        <v>2.96</v>
      </c>
      <c r="M136" s="62">
        <v>3.01</v>
      </c>
      <c r="N136" s="63">
        <v>3.03</v>
      </c>
    </row>
    <row r="137" spans="2:14" ht="15.75" thickBot="1" x14ac:dyDescent="0.3">
      <c r="B137" s="152" t="s">
        <v>59</v>
      </c>
      <c r="C137" s="64">
        <v>0.32</v>
      </c>
      <c r="D137" s="65">
        <v>0.32</v>
      </c>
      <c r="E137" s="87">
        <v>0.32</v>
      </c>
      <c r="F137" s="66">
        <v>0.61</v>
      </c>
      <c r="G137" s="67">
        <v>0.62</v>
      </c>
      <c r="H137" s="68">
        <v>0.62</v>
      </c>
      <c r="I137" s="69">
        <v>1.18</v>
      </c>
      <c r="J137" s="70">
        <v>1.19</v>
      </c>
      <c r="K137" s="71">
        <v>1.22</v>
      </c>
      <c r="L137" s="89">
        <v>2.52</v>
      </c>
      <c r="M137" s="72">
        <v>2.64</v>
      </c>
      <c r="N137" s="73">
        <v>2.68</v>
      </c>
    </row>
    <row r="138" spans="2:14" x14ac:dyDescent="0.25">
      <c r="B138" s="17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</row>
    <row r="139" spans="2:14" x14ac:dyDescent="0.25">
      <c r="B139" s="108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</row>
    <row r="140" spans="2:14" x14ac:dyDescent="0.25">
      <c r="B140" s="39"/>
      <c r="M140" s="21"/>
    </row>
    <row r="141" spans="2:14" x14ac:dyDescent="0.25">
      <c r="B141" s="39"/>
      <c r="M141" s="21"/>
    </row>
    <row r="142" spans="2:14" x14ac:dyDescent="0.25">
      <c r="B142" s="39"/>
      <c r="M142" s="21"/>
    </row>
    <row r="143" spans="2:14" x14ac:dyDescent="0.25">
      <c r="B143" s="39"/>
      <c r="M143" s="21"/>
    </row>
    <row r="144" spans="2:14" x14ac:dyDescent="0.25">
      <c r="B144" s="39"/>
      <c r="M144" s="21"/>
    </row>
    <row r="145" spans="2:13" x14ac:dyDescent="0.25">
      <c r="B145" s="39"/>
      <c r="M145" s="21"/>
    </row>
    <row r="146" spans="2:13" x14ac:dyDescent="0.25">
      <c r="B146" s="39"/>
      <c r="M146" s="21"/>
    </row>
    <row r="147" spans="2:13" x14ac:dyDescent="0.25">
      <c r="B147" s="39"/>
      <c r="M147" s="21"/>
    </row>
    <row r="148" spans="2:13" x14ac:dyDescent="0.25">
      <c r="B148" s="39"/>
      <c r="M148" s="21"/>
    </row>
    <row r="149" spans="2:13" x14ac:dyDescent="0.25">
      <c r="B149" s="39"/>
      <c r="M149" s="21"/>
    </row>
    <row r="150" spans="2:13" x14ac:dyDescent="0.25">
      <c r="B150" s="39"/>
      <c r="M150" s="21"/>
    </row>
    <row r="151" spans="2:13" x14ac:dyDescent="0.25">
      <c r="B151" s="39"/>
      <c r="M151" s="21"/>
    </row>
    <row r="152" spans="2:13" x14ac:dyDescent="0.25">
      <c r="B152" s="39"/>
      <c r="M152" s="21"/>
    </row>
    <row r="153" spans="2:13" x14ac:dyDescent="0.25">
      <c r="B153" s="39"/>
      <c r="M153" s="21"/>
    </row>
    <row r="154" spans="2:13" x14ac:dyDescent="0.25">
      <c r="B154" s="39"/>
      <c r="M154" s="21"/>
    </row>
    <row r="155" spans="2:13" x14ac:dyDescent="0.25">
      <c r="B155" s="39"/>
      <c r="M155" s="21"/>
    </row>
    <row r="156" spans="2:13" x14ac:dyDescent="0.25">
      <c r="B156" s="39"/>
      <c r="M156" s="21"/>
    </row>
    <row r="157" spans="2:13" x14ac:dyDescent="0.25">
      <c r="B157" s="39"/>
      <c r="M157" s="21"/>
    </row>
    <row r="158" spans="2:13" x14ac:dyDescent="0.25">
      <c r="B158" s="39"/>
      <c r="M158" s="21"/>
    </row>
    <row r="159" spans="2:13" x14ac:dyDescent="0.25">
      <c r="B159" s="39"/>
      <c r="M159" s="21"/>
    </row>
    <row r="160" spans="2:13" x14ac:dyDescent="0.25">
      <c r="B160" s="39"/>
      <c r="M160" s="21"/>
    </row>
    <row r="161" spans="2:13" x14ac:dyDescent="0.25">
      <c r="B161" s="39"/>
      <c r="M161" s="21"/>
    </row>
    <row r="162" spans="2:13" x14ac:dyDescent="0.25">
      <c r="B162" s="39"/>
      <c r="M162" s="21"/>
    </row>
    <row r="163" spans="2:13" x14ac:dyDescent="0.25">
      <c r="B163" s="39"/>
      <c r="M163" s="21"/>
    </row>
    <row r="164" spans="2:13" x14ac:dyDescent="0.25">
      <c r="B164" s="39"/>
      <c r="M164" s="21"/>
    </row>
    <row r="165" spans="2:13" x14ac:dyDescent="0.25">
      <c r="B165" s="39"/>
      <c r="M165" s="21"/>
    </row>
    <row r="166" spans="2:13" x14ac:dyDescent="0.25">
      <c r="B166" s="39"/>
      <c r="M166" s="21"/>
    </row>
    <row r="167" spans="2:13" x14ac:dyDescent="0.25">
      <c r="B167" s="39"/>
      <c r="M167" s="21"/>
    </row>
    <row r="168" spans="2:13" x14ac:dyDescent="0.25">
      <c r="B168" s="39"/>
      <c r="M168" s="21"/>
    </row>
    <row r="169" spans="2:13" x14ac:dyDescent="0.25">
      <c r="B169" s="39"/>
      <c r="M169" s="21"/>
    </row>
    <row r="170" spans="2:13" x14ac:dyDescent="0.25">
      <c r="B170" s="39"/>
      <c r="M170" s="21"/>
    </row>
    <row r="171" spans="2:13" x14ac:dyDescent="0.25">
      <c r="B171" s="39"/>
      <c r="M171" s="21"/>
    </row>
    <row r="172" spans="2:13" x14ac:dyDescent="0.25">
      <c r="B172" s="39"/>
      <c r="M172" s="21"/>
    </row>
    <row r="173" spans="2:13" x14ac:dyDescent="0.25">
      <c r="B173" s="39"/>
      <c r="M173" s="21"/>
    </row>
    <row r="174" spans="2:13" x14ac:dyDescent="0.25">
      <c r="B174" s="39"/>
      <c r="M174" s="21"/>
    </row>
    <row r="175" spans="2:13" x14ac:dyDescent="0.25">
      <c r="B175" s="39"/>
      <c r="M175" s="21"/>
    </row>
    <row r="176" spans="2:13" x14ac:dyDescent="0.25">
      <c r="B176" s="39"/>
      <c r="M176" s="21"/>
    </row>
    <row r="177" spans="2:13" x14ac:dyDescent="0.25">
      <c r="B177" t="s">
        <v>14</v>
      </c>
      <c r="M177" s="21"/>
    </row>
    <row r="178" spans="2:13" ht="15.75" thickBot="1" x14ac:dyDescent="0.3">
      <c r="B178" s="103" t="s">
        <v>51</v>
      </c>
      <c r="M178" s="21"/>
    </row>
    <row r="179" spans="2:13" ht="15.75" thickBot="1" x14ac:dyDescent="0.3">
      <c r="B179" s="2"/>
      <c r="C179" s="74" t="s">
        <v>15</v>
      </c>
      <c r="D179" s="75" t="s">
        <v>16</v>
      </c>
      <c r="E179" s="126" t="s">
        <v>17</v>
      </c>
      <c r="M179" s="21"/>
    </row>
    <row r="180" spans="2:13" x14ac:dyDescent="0.25">
      <c r="B180" s="151" t="s">
        <v>58</v>
      </c>
      <c r="C180" s="8">
        <v>0.9</v>
      </c>
      <c r="D180" s="80">
        <v>1.3</v>
      </c>
      <c r="E180" s="127">
        <v>1</v>
      </c>
      <c r="M180" s="21"/>
    </row>
    <row r="181" spans="2:13" ht="15.75" thickBot="1" x14ac:dyDescent="0.3">
      <c r="B181" s="152" t="s">
        <v>59</v>
      </c>
      <c r="C181" s="119">
        <v>1.2</v>
      </c>
      <c r="D181" s="120">
        <v>1.4</v>
      </c>
      <c r="E181" s="128">
        <v>1</v>
      </c>
      <c r="M181" s="21"/>
    </row>
    <row r="182" spans="2:13" x14ac:dyDescent="0.25">
      <c r="B182" s="17"/>
      <c r="C182" s="16"/>
      <c r="D182" s="10"/>
      <c r="E182" s="10"/>
      <c r="M182" s="21"/>
    </row>
    <row r="183" spans="2:13" x14ac:dyDescent="0.25">
      <c r="B183" s="108"/>
      <c r="C183" s="16"/>
      <c r="D183" s="10"/>
      <c r="E183" s="10"/>
      <c r="M183" s="21"/>
    </row>
    <row r="184" spans="2:13" x14ac:dyDescent="0.25">
      <c r="B184" s="39"/>
      <c r="M184" s="21"/>
    </row>
    <row r="185" spans="2:13" x14ac:dyDescent="0.25">
      <c r="B185" s="39"/>
      <c r="M185" s="21"/>
    </row>
    <row r="186" spans="2:13" ht="15.75" thickBot="1" x14ac:dyDescent="0.3">
      <c r="B186" s="103" t="s">
        <v>54</v>
      </c>
      <c r="M186" s="21"/>
    </row>
    <row r="187" spans="2:13" ht="15.75" thickBot="1" x14ac:dyDescent="0.3">
      <c r="B187" s="2"/>
      <c r="C187" s="6" t="s">
        <v>15</v>
      </c>
      <c r="D187" s="110" t="s">
        <v>16</v>
      </c>
      <c r="E187" s="76" t="s">
        <v>17</v>
      </c>
      <c r="M187" s="21"/>
    </row>
    <row r="188" spans="2:13" x14ac:dyDescent="0.25">
      <c r="B188" s="151" t="s">
        <v>58</v>
      </c>
      <c r="C188" s="1" t="s">
        <v>53</v>
      </c>
      <c r="D188" s="111">
        <v>1.1000000000000001</v>
      </c>
      <c r="E188" s="4">
        <v>0.2</v>
      </c>
      <c r="M188" s="21"/>
    </row>
    <row r="189" spans="2:13" ht="15.75" thickBot="1" x14ac:dyDescent="0.3">
      <c r="B189" s="152" t="s">
        <v>59</v>
      </c>
      <c r="C189" s="109" t="s">
        <v>53</v>
      </c>
      <c r="D189" s="150">
        <v>1.2</v>
      </c>
      <c r="E189" s="49">
        <v>0.3</v>
      </c>
      <c r="M189" s="21"/>
    </row>
    <row r="190" spans="2:13" x14ac:dyDescent="0.25">
      <c r="B190" s="17"/>
      <c r="C190" s="10"/>
      <c r="D190" s="16"/>
      <c r="E190" s="10"/>
      <c r="M190" s="21"/>
    </row>
    <row r="191" spans="2:13" x14ac:dyDescent="0.25">
      <c r="B191" s="108"/>
      <c r="C191" s="10"/>
      <c r="D191" s="16"/>
      <c r="E191" s="10"/>
      <c r="M191" s="21"/>
    </row>
    <row r="192" spans="2:13" x14ac:dyDescent="0.25">
      <c r="B192" s="104"/>
      <c r="M192" s="21"/>
    </row>
    <row r="193" spans="1:13" x14ac:dyDescent="0.25">
      <c r="B193" s="39"/>
      <c r="M193" s="21"/>
    </row>
    <row r="194" spans="1:13" x14ac:dyDescent="0.25">
      <c r="B194" s="5"/>
      <c r="M194" s="21"/>
    </row>
    <row r="195" spans="1:13" x14ac:dyDescent="0.25">
      <c r="M195" s="21"/>
    </row>
    <row r="196" spans="1:13" x14ac:dyDescent="0.25">
      <c r="M196" s="21"/>
    </row>
    <row r="197" spans="1:13" x14ac:dyDescent="0.25">
      <c r="M197" s="21"/>
    </row>
    <row r="198" spans="1:13" x14ac:dyDescent="0.25">
      <c r="M198" s="21"/>
    </row>
    <row r="199" spans="1:13" x14ac:dyDescent="0.25">
      <c r="B199" s="3"/>
      <c r="C199" s="16"/>
      <c r="D199" s="10"/>
      <c r="E199" s="10"/>
      <c r="M199" s="21"/>
    </row>
    <row r="200" spans="1:13" x14ac:dyDescent="0.25">
      <c r="B200" s="3"/>
      <c r="C200" s="16"/>
      <c r="D200" s="10"/>
      <c r="E200" s="10"/>
      <c r="M200" s="21"/>
    </row>
    <row r="201" spans="1:13" x14ac:dyDescent="0.25">
      <c r="B201" s="5"/>
      <c r="M201" s="21"/>
    </row>
    <row r="202" spans="1:13" ht="15.75" thickBot="1" x14ac:dyDescent="0.3">
      <c r="B202" t="s">
        <v>13</v>
      </c>
      <c r="M202" s="21"/>
    </row>
    <row r="203" spans="1:13" ht="15.75" thickBot="1" x14ac:dyDescent="0.3">
      <c r="B203" s="2"/>
      <c r="C203" s="6" t="s">
        <v>11</v>
      </c>
      <c r="D203" s="7" t="s">
        <v>12</v>
      </c>
      <c r="E203" s="19" t="s">
        <v>23</v>
      </c>
      <c r="M203" s="21"/>
    </row>
    <row r="204" spans="1:13" x14ac:dyDescent="0.25">
      <c r="B204" s="151" t="s">
        <v>58</v>
      </c>
      <c r="C204" s="1">
        <v>18</v>
      </c>
      <c r="D204" s="15">
        <f>0.5*9.81*C204/1000</f>
        <v>8.8290000000000007E-2</v>
      </c>
      <c r="E204" s="20">
        <f>+D204/(1000*0.008*0.004)</f>
        <v>2.7590625000000002</v>
      </c>
      <c r="F204" s="44"/>
      <c r="M204" s="21"/>
    </row>
    <row r="205" spans="1:13" ht="15.75" thickBot="1" x14ac:dyDescent="0.3">
      <c r="B205" s="152" t="s">
        <v>59</v>
      </c>
      <c r="C205" s="109">
        <v>12</v>
      </c>
      <c r="D205" s="121">
        <f>0.5*9.81*C205/1000</f>
        <v>5.8860000000000003E-2</v>
      </c>
      <c r="E205" s="20">
        <f>+D205/(1000*0.008*0.004)</f>
        <v>1.839375</v>
      </c>
      <c r="F205" s="44"/>
      <c r="M205" s="21"/>
    </row>
    <row r="206" spans="1:13" x14ac:dyDescent="0.25">
      <c r="A206" s="48"/>
      <c r="B206" s="17"/>
      <c r="C206" s="10"/>
      <c r="D206" s="40"/>
      <c r="E206" s="20"/>
      <c r="F206" s="44"/>
      <c r="M206" s="21"/>
    </row>
    <row r="207" spans="1:13" x14ac:dyDescent="0.25">
      <c r="B207" s="108"/>
      <c r="C207" s="10"/>
      <c r="D207" s="40"/>
      <c r="E207" s="20"/>
      <c r="M207" s="21"/>
    </row>
    <row r="208" spans="1:13" x14ac:dyDescent="0.25">
      <c r="B208" s="3"/>
      <c r="C208" s="10"/>
      <c r="D208" s="40"/>
      <c r="E208" s="20"/>
      <c r="M208" s="21"/>
    </row>
    <row r="209" spans="2:13" x14ac:dyDescent="0.25">
      <c r="B209" s="3"/>
      <c r="C209" s="10"/>
      <c r="D209" s="40"/>
      <c r="E209" s="20"/>
      <c r="M209" s="21"/>
    </row>
    <row r="210" spans="2:13" x14ac:dyDescent="0.25">
      <c r="B210" s="3"/>
      <c r="C210" s="10"/>
      <c r="D210" s="40"/>
      <c r="E210" s="20"/>
      <c r="M210" s="21"/>
    </row>
    <row r="211" spans="2:13" x14ac:dyDescent="0.25">
      <c r="B211" s="3"/>
      <c r="C211" s="10"/>
      <c r="D211" s="40"/>
      <c r="E211" s="20"/>
      <c r="M211" s="21"/>
    </row>
    <row r="212" spans="2:13" x14ac:dyDescent="0.25">
      <c r="B212" s="3"/>
      <c r="C212" s="10"/>
      <c r="D212" s="40"/>
      <c r="E212" s="20"/>
      <c r="M212" s="21"/>
    </row>
    <row r="213" spans="2:13" x14ac:dyDescent="0.25">
      <c r="B213" s="3"/>
      <c r="C213" s="10"/>
      <c r="D213" s="40"/>
      <c r="E213" s="20"/>
      <c r="M213" s="21"/>
    </row>
    <row r="214" spans="2:13" x14ac:dyDescent="0.25">
      <c r="B214" s="3"/>
      <c r="C214" s="10"/>
      <c r="D214" s="40"/>
      <c r="E214" s="20"/>
      <c r="M214" s="21"/>
    </row>
    <row r="215" spans="2:13" x14ac:dyDescent="0.25">
      <c r="B215" s="3"/>
      <c r="C215" s="10"/>
      <c r="D215" s="40"/>
      <c r="E215" s="20"/>
      <c r="M215" s="21"/>
    </row>
    <row r="216" spans="2:13" x14ac:dyDescent="0.25">
      <c r="B216" s="3"/>
      <c r="C216" s="10"/>
      <c r="D216" s="40"/>
      <c r="E216" s="20"/>
      <c r="M216" s="21"/>
    </row>
    <row r="217" spans="2:13" x14ac:dyDescent="0.25">
      <c r="B217" s="3"/>
      <c r="C217" s="10"/>
      <c r="D217" s="40"/>
      <c r="E217" s="20"/>
      <c r="M217" s="21"/>
    </row>
    <row r="218" spans="2:13" x14ac:dyDescent="0.25">
      <c r="B218" s="3"/>
      <c r="C218" s="10"/>
      <c r="D218" s="40"/>
      <c r="E218" s="20"/>
      <c r="M218" s="21"/>
    </row>
    <row r="219" spans="2:13" x14ac:dyDescent="0.25">
      <c r="B219" s="3"/>
      <c r="C219" s="10"/>
      <c r="D219" s="40"/>
      <c r="E219" s="20"/>
      <c r="M219" s="21"/>
    </row>
    <row r="220" spans="2:13" x14ac:dyDescent="0.25">
      <c r="B220" s="3"/>
      <c r="C220" s="10"/>
      <c r="D220" s="40"/>
      <c r="E220" s="20"/>
      <c r="M220" s="21"/>
    </row>
    <row r="221" spans="2:13" x14ac:dyDescent="0.25">
      <c r="B221" s="3"/>
      <c r="C221" s="10"/>
      <c r="D221" s="40"/>
      <c r="E221" s="20"/>
      <c r="M221" s="21"/>
    </row>
    <row r="222" spans="2:13" x14ac:dyDescent="0.25">
      <c r="B222" s="3"/>
      <c r="C222" s="10"/>
      <c r="D222" s="40"/>
      <c r="E222" s="20"/>
      <c r="M222" s="21"/>
    </row>
    <row r="223" spans="2:13" x14ac:dyDescent="0.25">
      <c r="B223" s="3"/>
      <c r="C223" s="10"/>
      <c r="D223" s="40"/>
      <c r="E223" s="20"/>
      <c r="M223" s="21"/>
    </row>
    <row r="224" spans="2:13" x14ac:dyDescent="0.25">
      <c r="B224" s="3"/>
      <c r="C224" s="10"/>
      <c r="D224" s="40"/>
      <c r="E224" s="20"/>
      <c r="M224" s="21"/>
    </row>
    <row r="225" spans="2:13" x14ac:dyDescent="0.25">
      <c r="B225" s="3"/>
      <c r="C225" s="10"/>
      <c r="D225" s="40"/>
      <c r="E225" s="20"/>
      <c r="M225" s="21"/>
    </row>
    <row r="226" spans="2:13" x14ac:dyDescent="0.25">
      <c r="B226" s="3"/>
      <c r="C226" s="10"/>
      <c r="D226" s="40"/>
      <c r="E226" s="20"/>
      <c r="M226" s="21"/>
    </row>
    <row r="227" spans="2:13" x14ac:dyDescent="0.25">
      <c r="B227" s="5"/>
      <c r="M227" s="21"/>
    </row>
    <row r="228" spans="2:13" x14ac:dyDescent="0.25">
      <c r="B228" s="5"/>
      <c r="M228" s="21"/>
    </row>
    <row r="229" spans="2:13" x14ac:dyDescent="0.25">
      <c r="B229" s="5"/>
      <c r="M229" s="21"/>
    </row>
    <row r="230" spans="2:13" ht="15.75" thickBot="1" x14ac:dyDescent="0.3">
      <c r="B230" t="s">
        <v>9</v>
      </c>
      <c r="M230" s="21"/>
    </row>
    <row r="231" spans="2:13" ht="15.75" thickBot="1" x14ac:dyDescent="0.3">
      <c r="B231" s="2"/>
      <c r="C231" s="7" t="s">
        <v>10</v>
      </c>
      <c r="M231" s="21"/>
    </row>
    <row r="232" spans="2:13" x14ac:dyDescent="0.25">
      <c r="B232" s="151" t="s">
        <v>58</v>
      </c>
      <c r="C232" s="11">
        <v>67</v>
      </c>
      <c r="M232" s="21"/>
    </row>
    <row r="233" spans="2:13" ht="15.75" thickBot="1" x14ac:dyDescent="0.3">
      <c r="B233" s="152" t="s">
        <v>59</v>
      </c>
      <c r="C233" s="122">
        <v>83</v>
      </c>
      <c r="D233" s="129"/>
      <c r="M233" s="21"/>
    </row>
    <row r="234" spans="2:13" x14ac:dyDescent="0.25">
      <c r="B234" s="17"/>
      <c r="C234" s="16"/>
      <c r="M234" s="21"/>
    </row>
    <row r="235" spans="2:13" x14ac:dyDescent="0.25">
      <c r="B235" s="108"/>
      <c r="C235" s="16"/>
    </row>
    <row r="236" spans="2:13" x14ac:dyDescent="0.25">
      <c r="B236" s="83"/>
    </row>
    <row r="237" spans="2:13" x14ac:dyDescent="0.25">
      <c r="B237" s="21" t="s">
        <v>50</v>
      </c>
    </row>
    <row r="238" spans="2:13" x14ac:dyDescent="0.25">
      <c r="B238" s="21" t="s">
        <v>46</v>
      </c>
    </row>
    <row r="250" spans="2:4" x14ac:dyDescent="0.25">
      <c r="B250" s="3"/>
    </row>
    <row r="253" spans="2:4" x14ac:dyDescent="0.25">
      <c r="C253" s="16"/>
      <c r="D253" s="153"/>
    </row>
    <row r="254" spans="2:4" x14ac:dyDescent="0.25">
      <c r="B254" s="39"/>
      <c r="C254" s="16"/>
      <c r="D254" s="154"/>
    </row>
    <row r="255" spans="2:4" x14ac:dyDescent="0.25">
      <c r="B255" s="5"/>
      <c r="C255" s="16"/>
      <c r="D255" s="154"/>
    </row>
    <row r="260" spans="2:2" x14ac:dyDescent="0.25">
      <c r="B260" s="2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Igor Gáspár</cp:lastModifiedBy>
  <dcterms:created xsi:type="dcterms:W3CDTF">2022-01-16T10:44:00Z</dcterms:created>
  <dcterms:modified xsi:type="dcterms:W3CDTF">2024-10-29T15:14:36Z</dcterms:modified>
</cp:coreProperties>
</file>