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196776E-4EE7-467F-9261-5ADA01E56A03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F59" i="1" s="1"/>
  <c r="E58" i="1"/>
  <c r="F58" i="1" s="1"/>
  <c r="G16" i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D205" i="1"/>
  <c r="E205" i="1" s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<sst xmlns="http://schemas.openxmlformats.org/spreadsheetml/2006/main" count="108" uniqueCount="65">
  <si>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</si>
  <si>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</si>
  <si>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</si>
  <si>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</si>
  <si>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</si>
  <si>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</si>
  <si>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</si>
  <si>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</si>
  <si>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</si>
  <si>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</si>
  <si>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</si>
  <si>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</si>
  <si>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</si>
  <si>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</si>
  <si>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</si>
  <si>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</si>
  <si>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</si>
  <si>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</si>
  <si>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</si>
  <si>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</si>
  <si>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</si>
  <si>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</si>
  <si>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</si>
  <si>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</si>
  <si>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</si>
  <si>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</si>
  <si>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</si>
  <si>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</si>
  <si>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</si>
  <si>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</si>
  <si>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</si>
  <si>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</si>
  <si>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</si>
  <si>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</si>
  <si>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</si>
  <si>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</si>
  <si>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</si>
  <si>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</si>
  <si>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</si>
  <si>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</si>
  <si>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</si>
  <si>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</si>
  <si>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</si>
  <si>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</si>
  <si>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</si>
  <si>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</si>
  <si>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</si>
  <si>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</si>
  <si>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</si>
  <si>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</si>
  <si>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</si>
  <si>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</si>
  <si>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</si>
  <si>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</si>
  <si>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</si>
  <si>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Flow: 20 mm³/s, 0.4mm nozzle</t>
  </si>
  <si>
    <t>The difference between 2 days:</t>
  </si>
  <si>
    <t>MyTechFun, 2024-08-25</t>
  </si>
  <si>
    <t>ABS</t>
  </si>
  <si>
    <t>ASA</t>
  </si>
  <si>
    <t>260/90°C</t>
  </si>
  <si>
    <t>255/90°C</t>
  </si>
  <si>
    <t>Printed on BambuLab X1C, Engineering plate + glue stick</t>
  </si>
  <si>
    <t>Layer adhesion test with too low part cooling</t>
  </si>
  <si>
    <t>AzureFilm ABS Prime vs ASA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</si>
</sst>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60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4" fillId="0" borderId="5" xfId="0" applyFont="1" applyBorder="1"/>
    <xf numFmtId="0" fontId="1" fillId="0" borderId="2" xfId="0" applyFont="1" applyBorder="1"/>
    <xf numFmtId="0" fontId="15" fillId="0" borderId="1" xfId="0" applyFont="1" applyBorder="1"/>
    <xf numFmtId="0" fontId="15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24" fillId="0" borderId="2" xfId="0" applyFont="1" applyBorder="1"/>
    <xf numFmtId="164" fontId="15" fillId="0" borderId="2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4" fontId="24" fillId="0" borderId="4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left"/>
    </xf>
    <xf numFmtId="164" fontId="15" fillId="0" borderId="5" xfId="0" applyNumberFormat="1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Sheet1!$B$38:$B$39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Sheet1!$E$38:$E$39</c:f>
              <c:numCache>
                <c:formatCode>0.0</c:formatCode>
                <c:ptCount val="2"/>
                <c:pt idx="0">
                  <c:v>66.949999999999989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Sheet1!$B$188:$B$189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Sheet1!$D$188:$D$189</c:f>
              <c:numCache>
                <c:formatCode>General</c:formatCode>
                <c:ptCount val="2"/>
                <c:pt idx="0">
                  <c:v>0.9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1.25</c:v>
                </c:pt>
                <c:pt idx="1">
                  <c:v>0.43999999999999773</c:v>
                </c:pt>
                <c:pt idx="2">
                  <c:v>0.22000000000000242</c:v>
                </c:pt>
                <c:pt idx="3">
                  <c:v>0.21999999999999886</c:v>
                </c:pt>
                <c:pt idx="4">
                  <c:v>8.9999999999999858E-2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ASA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0.85999999999999943</c:v>
                </c:pt>
                <c:pt idx="1">
                  <c:v>0.33000000000000185</c:v>
                </c:pt>
                <c:pt idx="2">
                  <c:v>0.13999999999999702</c:v>
                </c:pt>
                <c:pt idx="3">
                  <c:v>0</c:v>
                </c:pt>
                <c:pt idx="4">
                  <c:v>2.0000000000003126E-2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16.760000000000002</c:v>
                </c:pt>
                <c:pt idx="1">
                  <c:v>18.010000000000002</c:v>
                </c:pt>
                <c:pt idx="2">
                  <c:v>18.45</c:v>
                </c:pt>
                <c:pt idx="3">
                  <c:v>18.670000000000002</c:v>
                </c:pt>
                <c:pt idx="4">
                  <c:v>18.89</c:v>
                </c:pt>
                <c:pt idx="5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ASA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16.32</c:v>
                </c:pt>
                <c:pt idx="1">
                  <c:v>17.18</c:v>
                </c:pt>
                <c:pt idx="2">
                  <c:v>17.510000000000002</c:v>
                </c:pt>
                <c:pt idx="3">
                  <c:v>17.649999999999999</c:v>
                </c:pt>
                <c:pt idx="4">
                  <c:v>17.649999999999999</c:v>
                </c:pt>
                <c:pt idx="5">
                  <c:v>17.670000000000002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Sheet1!$B$51:$B$52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19.950000000000003</c:v>
                </c:pt>
                <c:pt idx="1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Sheet1!$B$72:$B$73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Sheet1!$C$72:$C$73</c:f>
              <c:numCache>
                <c:formatCode>0.0</c:formatCode>
                <c:ptCount val="2"/>
                <c:pt idx="0">
                  <c:v>114.2</c:v>
                </c:pt>
                <c:pt idx="1">
                  <c:v>114.8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Sheet1!$C$105:$C$106</c:f>
              <c:numCache>
                <c:formatCode>0.00</c:formatCode>
                <c:ptCount val="2"/>
                <c:pt idx="0">
                  <c:v>0.43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Sheet1!$D$105:$D$106</c:f>
              <c:numCache>
                <c:formatCode>0.00</c:formatCode>
                <c:ptCount val="2"/>
                <c:pt idx="0">
                  <c:v>0.84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Sheet1!$E$105:$E$106</c:f>
              <c:numCache>
                <c:formatCode>0.00</c:formatCode>
                <c:ptCount val="2"/>
                <c:pt idx="0">
                  <c:v>1.6</c:v>
                </c:pt>
                <c:pt idx="1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Sheet1!$F$105:$F$106</c:f>
              <c:numCache>
                <c:formatCode>0.00</c:formatCode>
                <c:ptCount val="2"/>
                <c:pt idx="0">
                  <c:v>3.37</c:v>
                </c:pt>
                <c:pt idx="1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Sheet1!$B$204:$B$205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Sheet1!$E$204:$E$205</c:f>
              <c:numCache>
                <c:formatCode>0.0</c:formatCode>
                <c:ptCount val="2"/>
                <c:pt idx="0">
                  <c:v>15.6346875</c:v>
                </c:pt>
                <c:pt idx="1">
                  <c:v>16.401093750000001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Sheet1!$B$232:$B$233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Sheet1!$C$232:$C$233</c:f>
              <c:numCache>
                <c:formatCode>General</c:formatCode>
                <c:ptCount val="2"/>
                <c:pt idx="0">
                  <c:v>94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ABS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0.83</c:v>
                </c:pt>
                <c:pt idx="4">
                  <c:v>0.84</c:v>
                </c:pt>
                <c:pt idx="5">
                  <c:v>0.84</c:v>
                </c:pt>
                <c:pt idx="6">
                  <c:v>1.59</c:v>
                </c:pt>
                <c:pt idx="7">
                  <c:v>1.6</c:v>
                </c:pt>
                <c:pt idx="8">
                  <c:v>1.61</c:v>
                </c:pt>
                <c:pt idx="9">
                  <c:v>3.18</c:v>
                </c:pt>
                <c:pt idx="10">
                  <c:v>3.37</c:v>
                </c:pt>
                <c:pt idx="11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ASA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1.52</c:v>
                </c:pt>
                <c:pt idx="7">
                  <c:v>1.53</c:v>
                </c:pt>
                <c:pt idx="8">
                  <c:v>1.54</c:v>
                </c:pt>
                <c:pt idx="9">
                  <c:v>3.05</c:v>
                </c:pt>
                <c:pt idx="10">
                  <c:v>3.16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Sheet1!$B$180:$B$181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Sheet1!$C$180:$C$181</c:f>
              <c:numCache>
                <c:formatCode>General</c:formatCode>
                <c:ptCount val="2"/>
                <c:pt idx="0">
                  <c:v>1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Sheet1!$B$84:$B$85</c:f>
              <c:strCache>
                <c:ptCount val="2"/>
                <c:pt idx="0">
                  <c:v>ABS</c:v>
                </c:pt>
                <c:pt idx="1">
                  <c:v>ASA</c:v>
                </c:pt>
              </c:strCache>
            </c:strRef>
          </c:cat>
          <c:val>
            <c:numRef>
              <c:f>Sheet1!$C$84:$C$85</c:f>
              <c:numCache>
                <c:formatCode>0.0</c:formatCode>
                <c:ptCount val="2"/>
                <c:pt idx="0">
                  <c:v>39.700000000000003</c:v>
                </c:pt>
                <c:pt idx="1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5</xdr:col>
      <xdr:colOff>120649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263525</xdr:colOff>
      <xdr:row>80</xdr:row>
      <xdr:rowOff>75923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565150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4</xdr:col>
      <xdr:colOff>88901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556292</xdr:colOff>
      <xdr:row>37</xdr:row>
      <xdr:rowOff>31750</xdr:rowOff>
    </xdr:from>
    <xdr:to>
      <xdr:col>11</xdr:col>
      <xdr:colOff>484187</xdr:colOff>
      <xdr:row>43</xdr:row>
      <xdr:rowOff>10948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0105" y="7135813"/>
          <a:ext cx="1658270" cy="1130135"/>
        </a:xfrm>
        <a:prstGeom prst="rect">
          <a:avLst/>
        </a:prstGeom>
      </xdr:spPr>
    </xdr:pic>
    <xdr:clientData/>
  </xdr:twoCellAnchor>
  <xdr:twoCellAnchor editAs="oneCell">
    <xdr:from>
      <xdr:col>17</xdr:col>
      <xdr:colOff>306039</xdr:colOff>
      <xdr:row>37</xdr:row>
      <xdr:rowOff>165875</xdr:rowOff>
    </xdr:from>
    <xdr:to>
      <xdr:col>18</xdr:col>
      <xdr:colOff>343676</xdr:colOff>
      <xdr:row>46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1102" y="7269938"/>
          <a:ext cx="1053637" cy="1651812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184</xdr:row>
      <xdr:rowOff>173498</xdr:rowOff>
    </xdr:from>
    <xdr:to>
      <xdr:col>11</xdr:col>
      <xdr:colOff>60770</xdr:colOff>
      <xdr:row>191</xdr:row>
      <xdr:rowOff>46032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180</xdr:row>
      <xdr:rowOff>43089</xdr:rowOff>
    </xdr:from>
    <xdr:to>
      <xdr:col>16</xdr:col>
      <xdr:colOff>760399</xdr:colOff>
      <xdr:row>191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90487</xdr:rowOff>
    </xdr:from>
    <xdr:to>
      <xdr:col>16</xdr:col>
      <xdr:colOff>504825</xdr:colOff>
      <xdr:row>23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137046</xdr:colOff>
      <xdr:row>19</xdr:row>
      <xdr:rowOff>3923</xdr:rowOff>
    </xdr:from>
    <xdr:to>
      <xdr:col>8</xdr:col>
      <xdr:colOff>424961</xdr:colOff>
      <xdr:row>28</xdr:row>
      <xdr:rowOff>60644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4988" y="3682038"/>
          <a:ext cx="1291704" cy="1771221"/>
        </a:xfrm>
        <a:prstGeom prst="rect">
          <a:avLst/>
        </a:prstGeom>
      </xdr:spPr>
    </xdr:pic>
    <xdr:clientData/>
  </xdr:twoCellAnchor>
  <xdr:twoCellAnchor editAs="oneCell">
    <xdr:from>
      <xdr:col>10</xdr:col>
      <xdr:colOff>263768</xdr:colOff>
      <xdr:row>4</xdr:row>
      <xdr:rowOff>121888</xdr:rowOff>
    </xdr:from>
    <xdr:to>
      <xdr:col>12</xdr:col>
      <xdr:colOff>170200</xdr:colOff>
      <xdr:row>12</xdr:row>
      <xdr:rowOff>180389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1980" y="898542"/>
          <a:ext cx="1173989" cy="1604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topLeftCell="A218" zoomScale="115" zoomScaleNormal="115" workbookViewId="0">
      <selection activeCell="U222" sqref="U222"/>
    </sheetView>
  </sheetViews>
  <sheetFormatPr defaultRowHeight="15" x14ac:dyDescent="0.25"/>
  <cols>
    <col min="1" max="1" width="3.28515625" customWidth="1"/>
    <col min="2" max="2" width="11.4257812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64</v>
      </c>
      <c r="M2" s="144" t="s">
        <v>58</v>
      </c>
      <c r="N2" s="98" t="s">
        <v>60</v>
      </c>
      <c r="O2" s="77" t="s">
        <v>55</v>
      </c>
    </row>
    <row r="3" spans="1:18" ht="15.75" thickBot="1" x14ac:dyDescent="0.3">
      <c r="A3" s="3"/>
      <c r="B3" t="s">
        <v>57</v>
      </c>
      <c r="M3" s="143" t="s">
        <v>59</v>
      </c>
      <c r="N3" s="99" t="s">
        <v>61</v>
      </c>
      <c r="O3" s="77"/>
      <c r="R3" s="81"/>
    </row>
    <row r="4" spans="1:18" x14ac:dyDescent="0.25">
      <c r="A4" s="3"/>
      <c r="B4" s="79" t="s">
        <v>48</v>
      </c>
      <c r="D4" s="78" t="s">
        <v>49</v>
      </c>
      <c r="M4" s="77" t="s">
        <v>62</v>
      </c>
      <c r="O4" s="77"/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36" t="s">
        <v>20</v>
      </c>
      <c r="D8" s="140">
        <v>0</v>
      </c>
      <c r="E8" s="141">
        <v>1</v>
      </c>
      <c r="F8" s="141">
        <v>2</v>
      </c>
      <c r="G8" s="141">
        <v>3</v>
      </c>
      <c r="H8" s="141">
        <v>4</v>
      </c>
      <c r="I8" s="142">
        <v>5</v>
      </c>
      <c r="J8" s="41"/>
    </row>
    <row r="9" spans="1:18" x14ac:dyDescent="0.25">
      <c r="A9" s="3"/>
      <c r="B9" s="144" t="s">
        <v>58</v>
      </c>
      <c r="C9" s="116">
        <v>12</v>
      </c>
      <c r="D9" s="137">
        <v>16.760000000000002</v>
      </c>
      <c r="E9" s="138">
        <v>18.010000000000002</v>
      </c>
      <c r="F9" s="138">
        <v>18.45</v>
      </c>
      <c r="G9" s="138">
        <v>18.670000000000002</v>
      </c>
      <c r="H9" s="138">
        <v>18.89</v>
      </c>
      <c r="I9" s="139">
        <v>18.98</v>
      </c>
      <c r="J9" s="41"/>
    </row>
    <row r="10" spans="1:18" ht="15.75" thickBot="1" x14ac:dyDescent="0.3">
      <c r="A10" s="3"/>
      <c r="B10" s="143" t="s">
        <v>59</v>
      </c>
      <c r="C10" s="117">
        <v>12</v>
      </c>
      <c r="D10" s="118">
        <v>16.32</v>
      </c>
      <c r="E10" s="97">
        <v>17.18</v>
      </c>
      <c r="F10" s="119">
        <v>17.510000000000002</v>
      </c>
      <c r="G10" s="97">
        <v>17.649999999999999</v>
      </c>
      <c r="H10" s="97">
        <v>17.649999999999999</v>
      </c>
      <c r="I10" s="107">
        <v>17.670000000000002</v>
      </c>
      <c r="J10" s="41"/>
    </row>
    <row r="11" spans="1:18" x14ac:dyDescent="0.25">
      <c r="A11" s="3"/>
      <c r="B11" s="17"/>
      <c r="C11" s="124"/>
      <c r="D11" s="125"/>
      <c r="E11" s="125"/>
      <c r="F11" s="126"/>
      <c r="G11" s="125"/>
      <c r="H11" s="125"/>
      <c r="I11" s="126"/>
      <c r="J11" s="41"/>
    </row>
    <row r="12" spans="1:18" x14ac:dyDescent="0.25">
      <c r="B12" s="108"/>
      <c r="C12" s="124"/>
      <c r="D12" s="125"/>
      <c r="E12" s="125"/>
      <c r="F12" s="126"/>
      <c r="G12" s="125"/>
      <c r="H12" s="125"/>
      <c r="I12" s="126"/>
      <c r="J12" s="42"/>
    </row>
    <row r="13" spans="1:18" ht="15.75" thickBot="1" x14ac:dyDescent="0.3">
      <c r="B13" t="s">
        <v>56</v>
      </c>
    </row>
    <row r="14" spans="1:18" ht="15.75" thickBot="1" x14ac:dyDescent="0.3">
      <c r="B14" s="2"/>
      <c r="C14" s="90">
        <v>1</v>
      </c>
      <c r="D14" s="131">
        <v>2</v>
      </c>
      <c r="E14" s="84">
        <v>3</v>
      </c>
      <c r="F14" s="84">
        <v>4</v>
      </c>
      <c r="G14" s="85">
        <v>5</v>
      </c>
      <c r="H14" s="41"/>
      <c r="I14" s="41"/>
      <c r="K14" s="10"/>
      <c r="L14" s="10"/>
    </row>
    <row r="15" spans="1:18" x14ac:dyDescent="0.25">
      <c r="B15" s="144" t="s">
        <v>58</v>
      </c>
      <c r="C15" s="132">
        <f>+E9-D9</f>
        <v>1.25</v>
      </c>
      <c r="D15" s="133">
        <f t="shared" ref="D15:G15" si="0">+F9-E9</f>
        <v>0.43999999999999773</v>
      </c>
      <c r="E15" s="133">
        <f t="shared" si="0"/>
        <v>0.22000000000000242</v>
      </c>
      <c r="F15" s="133">
        <f t="shared" si="0"/>
        <v>0.21999999999999886</v>
      </c>
      <c r="G15" s="134">
        <f t="shared" si="0"/>
        <v>8.9999999999999858E-2</v>
      </c>
      <c r="H15" s="125"/>
      <c r="I15" s="125"/>
    </row>
    <row r="16" spans="1:18" ht="15.75" thickBot="1" x14ac:dyDescent="0.3">
      <c r="B16" s="143" t="s">
        <v>59</v>
      </c>
      <c r="C16" s="135">
        <f>+E10-D10</f>
        <v>0.85999999999999943</v>
      </c>
      <c r="D16" s="119">
        <f t="shared" ref="D16:G16" si="1">+F10-E10</f>
        <v>0.33000000000000185</v>
      </c>
      <c r="E16" s="119">
        <f t="shared" si="1"/>
        <v>0.13999999999999702</v>
      </c>
      <c r="F16" s="119">
        <f t="shared" si="1"/>
        <v>0</v>
      </c>
      <c r="G16" s="107">
        <f t="shared" si="1"/>
        <v>2.0000000000003126E-2</v>
      </c>
      <c r="H16" s="125"/>
      <c r="I16" s="126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100"/>
      <c r="C37" s="6" t="s">
        <v>1</v>
      </c>
      <c r="D37" s="43" t="s">
        <v>2</v>
      </c>
      <c r="E37" s="50" t="s">
        <v>24</v>
      </c>
      <c r="F37" s="12" t="s">
        <v>25</v>
      </c>
      <c r="R37" s="3"/>
      <c r="S37" s="16"/>
    </row>
    <row r="38" spans="1:19" x14ac:dyDescent="0.25">
      <c r="B38" s="144" t="s">
        <v>58</v>
      </c>
      <c r="C38" s="93">
        <v>67.8</v>
      </c>
      <c r="D38" s="93">
        <v>66.099999999999994</v>
      </c>
      <c r="E38" s="101">
        <f>AVERAGE(C38:D38)</f>
        <v>66.949999999999989</v>
      </c>
      <c r="F38" s="13">
        <f>+E38*9.81/(1000000*0.004*0.004)</f>
        <v>41.048718749999992</v>
      </c>
      <c r="R38" s="17"/>
      <c r="S38" s="18"/>
    </row>
    <row r="39" spans="1:19" ht="15.75" thickBot="1" x14ac:dyDescent="0.3">
      <c r="B39" s="143" t="s">
        <v>59</v>
      </c>
      <c r="C39" s="94">
        <v>62.8</v>
      </c>
      <c r="D39" s="94">
        <v>63.2</v>
      </c>
      <c r="E39" s="102">
        <f t="shared" ref="E39" si="2">AVERAGE(C39:D39)</f>
        <v>63</v>
      </c>
      <c r="F39" s="13">
        <f t="shared" ref="F39" si="3">+E39*9.81/(1000000*0.004*0.004)</f>
        <v>38.626875000000005</v>
      </c>
      <c r="G39" s="44"/>
      <c r="R39" s="3"/>
      <c r="S39" s="18"/>
    </row>
    <row r="40" spans="1:19" x14ac:dyDescent="0.25">
      <c r="A40" s="48"/>
      <c r="B40" t="s">
        <v>18</v>
      </c>
      <c r="C40" s="115"/>
      <c r="D40" s="115"/>
      <c r="E40" s="18"/>
      <c r="F40" s="13"/>
      <c r="R40" s="3"/>
      <c r="S40" s="18"/>
    </row>
    <row r="41" spans="1:19" x14ac:dyDescent="0.25">
      <c r="B41" s="108"/>
      <c r="C41" s="115"/>
      <c r="D41" s="115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50" t="s">
        <v>3</v>
      </c>
      <c r="F50" s="12" t="s">
        <v>25</v>
      </c>
      <c r="M50" s="21"/>
    </row>
    <row r="51" spans="1:13" x14ac:dyDescent="0.25">
      <c r="B51" s="144" t="s">
        <v>58</v>
      </c>
      <c r="C51" s="92">
        <v>19.8</v>
      </c>
      <c r="D51" s="93">
        <v>20.100000000000001</v>
      </c>
      <c r="E51" s="101">
        <f>AVERAGE(C51:D51)</f>
        <v>19.950000000000003</v>
      </c>
      <c r="F51" s="13">
        <f>+E51*9.81/(1000000*0.004*0.004)</f>
        <v>12.231843750000003</v>
      </c>
      <c r="G51" s="44"/>
      <c r="M51" s="21"/>
    </row>
    <row r="52" spans="1:13" ht="15.75" thickBot="1" x14ac:dyDescent="0.3">
      <c r="B52" s="143" t="s">
        <v>59</v>
      </c>
      <c r="C52" s="91">
        <v>20</v>
      </c>
      <c r="D52" s="94">
        <v>23.6</v>
      </c>
      <c r="E52" s="102">
        <f>AVERAGE(C52:D52)</f>
        <v>21.8</v>
      </c>
      <c r="F52" s="13">
        <f>+E52*9.81/(1000000*0.004*0.004)</f>
        <v>13.366125</v>
      </c>
      <c r="M52" s="21"/>
    </row>
    <row r="53" spans="1:13" x14ac:dyDescent="0.25">
      <c r="A53" s="48"/>
      <c r="B53" t="s">
        <v>19</v>
      </c>
      <c r="C53" s="115"/>
      <c r="D53" s="115"/>
      <c r="E53" s="18"/>
      <c r="F53" s="13"/>
      <c r="M53" s="21"/>
    </row>
    <row r="54" spans="1:13" x14ac:dyDescent="0.25">
      <c r="B54" s="108"/>
      <c r="C54" s="115"/>
      <c r="D54" s="115"/>
      <c r="E54" s="18"/>
      <c r="F54" s="13"/>
      <c r="M54" s="21"/>
    </row>
    <row r="55" spans="1:13" x14ac:dyDescent="0.25">
      <c r="M55" s="21"/>
    </row>
    <row r="56" spans="1:13" ht="15.75" thickBot="1" x14ac:dyDescent="0.3">
      <c r="B56" s="78" t="s">
        <v>63</v>
      </c>
      <c r="C56" s="78"/>
      <c r="D56" s="78"/>
      <c r="E56" s="78"/>
      <c r="F56" s="78"/>
      <c r="M56" s="21"/>
    </row>
    <row r="57" spans="1:13" ht="15.75" thickBot="1" x14ac:dyDescent="0.3">
      <c r="B57" s="145"/>
      <c r="C57" s="146" t="s">
        <v>1</v>
      </c>
      <c r="D57" s="147" t="s">
        <v>2</v>
      </c>
      <c r="E57" s="148" t="s">
        <v>3</v>
      </c>
      <c r="F57" s="149" t="s">
        <v>25</v>
      </c>
      <c r="M57" s="21"/>
    </row>
    <row r="58" spans="1:13" x14ac:dyDescent="0.25">
      <c r="B58" s="150" t="s">
        <v>58</v>
      </c>
      <c r="C58" s="151">
        <v>17.5</v>
      </c>
      <c r="D58" s="152">
        <v>19.899999999999999</v>
      </c>
      <c r="E58" s="153">
        <f>AVERAGE(C58:D58)</f>
        <v>18.7</v>
      </c>
      <c r="F58" s="154">
        <f>+E58*9.81/(1000000*0.004*0.004)</f>
        <v>11.4654375</v>
      </c>
      <c r="M58" s="21"/>
    </row>
    <row r="59" spans="1:13" ht="15.75" thickBot="1" x14ac:dyDescent="0.3">
      <c r="B59" s="143" t="s">
        <v>59</v>
      </c>
      <c r="C59" s="155">
        <v>18.8</v>
      </c>
      <c r="D59" s="156">
        <v>12.9</v>
      </c>
      <c r="E59" s="157">
        <f>AVERAGE(C59:D59)</f>
        <v>15.850000000000001</v>
      </c>
      <c r="F59" s="154">
        <f>+E59*9.81/(1000000*0.004*0.004)</f>
        <v>9.718031250000001</v>
      </c>
      <c r="M59" s="21"/>
    </row>
    <row r="60" spans="1:13" x14ac:dyDescent="0.25">
      <c r="B60" s="78" t="s">
        <v>19</v>
      </c>
      <c r="C60" s="158"/>
      <c r="D60" s="158"/>
      <c r="E60" s="159"/>
      <c r="F60" s="154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103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44" t="s">
        <v>58</v>
      </c>
      <c r="C72" s="95">
        <v>114.2</v>
      </c>
      <c r="D72" s="13">
        <f>+C72*9.81/(1000000*2*0.005*0.005*PI()/4)</f>
        <v>28.528256168917849</v>
      </c>
      <c r="E72" s="44"/>
      <c r="M72" s="21"/>
    </row>
    <row r="73" spans="2:13" ht="15.75" thickBot="1" x14ac:dyDescent="0.3">
      <c r="B73" s="143" t="s">
        <v>59</v>
      </c>
      <c r="C73" s="96">
        <v>114.8</v>
      </c>
      <c r="D73" s="13">
        <f>+C73*9.81/(1000000*2*0.005*0.005*PI()/4)</f>
        <v>28.67814192812407</v>
      </c>
      <c r="M73" s="21"/>
    </row>
    <row r="74" spans="2:13" x14ac:dyDescent="0.25">
      <c r="B74" s="3" t="s">
        <v>8</v>
      </c>
      <c r="C74" s="18"/>
      <c r="D74" s="13"/>
      <c r="M74" s="21"/>
    </row>
    <row r="75" spans="2:13" x14ac:dyDescent="0.25">
      <c r="B75" s="108"/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103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44" t="s">
        <v>58</v>
      </c>
      <c r="C84" s="95">
        <v>39.700000000000003</v>
      </c>
      <c r="D84" s="13">
        <f>+C84*9.81/(1000000*2*0.005*0.005*PI()/4)</f>
        <v>9.9174410674784461</v>
      </c>
      <c r="M84" s="21"/>
    </row>
    <row r="85" spans="2:13" ht="15.75" thickBot="1" x14ac:dyDescent="0.3">
      <c r="B85" s="143" t="s">
        <v>59</v>
      </c>
      <c r="C85" s="96">
        <v>36.1</v>
      </c>
      <c r="D85" s="13">
        <f>+C85*9.81/(1000000*2*0.005*0.005*PI()/4)</f>
        <v>9.0181265122411052</v>
      </c>
      <c r="M85" s="21"/>
    </row>
    <row r="86" spans="2:13" x14ac:dyDescent="0.25">
      <c r="B86" s="3" t="s">
        <v>8</v>
      </c>
      <c r="C86" s="18"/>
      <c r="D86" s="13"/>
      <c r="M86" s="21"/>
    </row>
    <row r="87" spans="2:13" x14ac:dyDescent="0.25">
      <c r="B87" s="108"/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44" t="s">
        <v>58</v>
      </c>
      <c r="C105" s="45">
        <f>+Sheet1!D136</f>
        <v>0.43</v>
      </c>
      <c r="D105" s="46">
        <f>+Sheet1!G136</f>
        <v>0.84</v>
      </c>
      <c r="E105" s="46">
        <f>+Sheet1!J136</f>
        <v>1.6</v>
      </c>
      <c r="F105" s="47">
        <f>+Sheet1!M136</f>
        <v>3.37</v>
      </c>
      <c r="M105" s="21"/>
    </row>
    <row r="106" spans="2:13" ht="15.75" thickBot="1" x14ac:dyDescent="0.3">
      <c r="B106" s="143" t="s">
        <v>59</v>
      </c>
      <c r="C106" s="51">
        <f>+Sheet1!D137</f>
        <v>0.39</v>
      </c>
      <c r="D106" s="52">
        <f>+Sheet1!G137</f>
        <v>0.79</v>
      </c>
      <c r="E106" s="52">
        <f>+Sheet1!J137</f>
        <v>1.53</v>
      </c>
      <c r="F106" s="53">
        <f>+Sheet1!M137</f>
        <v>3.16</v>
      </c>
      <c r="M106" s="21"/>
    </row>
    <row r="107" spans="2:13" x14ac:dyDescent="0.25">
      <c r="B107" s="17"/>
      <c r="C107" s="114"/>
      <c r="D107" s="114"/>
      <c r="E107" s="114"/>
      <c r="F107" s="114"/>
      <c r="M107" s="21"/>
    </row>
    <row r="108" spans="2:13" x14ac:dyDescent="0.25">
      <c r="B108" s="108"/>
      <c r="C108" s="114"/>
      <c r="D108" s="114"/>
      <c r="E108" s="114"/>
      <c r="F108" s="114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44" t="s">
        <v>58</v>
      </c>
      <c r="C136" s="54">
        <v>0.43</v>
      </c>
      <c r="D136" s="55">
        <v>0.43</v>
      </c>
      <c r="E136" s="86">
        <v>0.43</v>
      </c>
      <c r="F136" s="56">
        <v>0.83</v>
      </c>
      <c r="G136" s="57">
        <v>0.84</v>
      </c>
      <c r="H136" s="58">
        <v>0.84</v>
      </c>
      <c r="I136" s="59">
        <v>1.59</v>
      </c>
      <c r="J136" s="60">
        <v>1.6</v>
      </c>
      <c r="K136" s="61">
        <v>1.61</v>
      </c>
      <c r="L136" s="88">
        <v>3.18</v>
      </c>
      <c r="M136" s="62">
        <v>3.37</v>
      </c>
      <c r="N136" s="63">
        <v>3.46</v>
      </c>
    </row>
    <row r="137" spans="2:14" ht="15.75" thickBot="1" x14ac:dyDescent="0.3">
      <c r="B137" s="143" t="s">
        <v>59</v>
      </c>
      <c r="C137" s="64">
        <v>0.39</v>
      </c>
      <c r="D137" s="65">
        <v>0.39</v>
      </c>
      <c r="E137" s="87">
        <v>0.39</v>
      </c>
      <c r="F137" s="66">
        <v>0.78</v>
      </c>
      <c r="G137" s="67">
        <v>0.79</v>
      </c>
      <c r="H137" s="68">
        <v>0.8</v>
      </c>
      <c r="I137" s="69">
        <v>1.52</v>
      </c>
      <c r="J137" s="70">
        <v>1.53</v>
      </c>
      <c r="K137" s="71">
        <v>1.54</v>
      </c>
      <c r="L137" s="89">
        <v>3.05</v>
      </c>
      <c r="M137" s="72">
        <v>3.16</v>
      </c>
      <c r="N137" s="73">
        <v>3.2</v>
      </c>
    </row>
    <row r="138" spans="2:14" x14ac:dyDescent="0.25">
      <c r="B138" s="17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</row>
    <row r="139" spans="2:14" x14ac:dyDescent="0.25">
      <c r="B139" s="108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103" t="s">
        <v>51</v>
      </c>
      <c r="M178" s="21"/>
    </row>
    <row r="179" spans="2:13" ht="15.75" thickBot="1" x14ac:dyDescent="0.3">
      <c r="B179" s="2"/>
      <c r="C179" s="74" t="s">
        <v>15</v>
      </c>
      <c r="D179" s="75" t="s">
        <v>16</v>
      </c>
      <c r="E179" s="127" t="s">
        <v>17</v>
      </c>
      <c r="M179" s="21"/>
    </row>
    <row r="180" spans="2:13" x14ac:dyDescent="0.25">
      <c r="B180" s="144" t="s">
        <v>58</v>
      </c>
      <c r="C180" s="8">
        <v>1</v>
      </c>
      <c r="D180" s="80">
        <v>1.4</v>
      </c>
      <c r="E180" s="128">
        <v>1.5</v>
      </c>
      <c r="M180" s="21"/>
    </row>
    <row r="181" spans="2:13" ht="15.75" thickBot="1" x14ac:dyDescent="0.3">
      <c r="B181" s="143" t="s">
        <v>59</v>
      </c>
      <c r="C181" s="120">
        <v>1.1000000000000001</v>
      </c>
      <c r="D181" s="121">
        <v>1.4</v>
      </c>
      <c r="E181" s="129">
        <v>1.5</v>
      </c>
      <c r="M181" s="21"/>
    </row>
    <row r="182" spans="2:13" x14ac:dyDescent="0.25">
      <c r="B182" s="17"/>
      <c r="C182" s="16"/>
      <c r="D182" s="10"/>
      <c r="E182" s="10"/>
      <c r="M182" s="21"/>
    </row>
    <row r="183" spans="2:13" x14ac:dyDescent="0.25">
      <c r="B183" s="108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103" t="s">
        <v>54</v>
      </c>
      <c r="M186" s="21"/>
    </row>
    <row r="187" spans="2:13" ht="15.75" thickBot="1" x14ac:dyDescent="0.3">
      <c r="B187" s="2"/>
      <c r="C187" s="6" t="s">
        <v>15</v>
      </c>
      <c r="D187" s="110" t="s">
        <v>16</v>
      </c>
      <c r="E187" s="76" t="s">
        <v>17</v>
      </c>
      <c r="M187" s="21"/>
    </row>
    <row r="188" spans="2:13" x14ac:dyDescent="0.25">
      <c r="B188" s="144" t="s">
        <v>58</v>
      </c>
      <c r="C188" s="1" t="s">
        <v>53</v>
      </c>
      <c r="D188" s="111">
        <v>0.9</v>
      </c>
      <c r="E188" s="4">
        <v>0.1</v>
      </c>
      <c r="M188" s="21"/>
    </row>
    <row r="189" spans="2:13" ht="15.75" thickBot="1" x14ac:dyDescent="0.3">
      <c r="B189" s="143" t="s">
        <v>59</v>
      </c>
      <c r="C189" s="109" t="s">
        <v>53</v>
      </c>
      <c r="D189" s="112">
        <v>1.2</v>
      </c>
      <c r="E189" s="49">
        <v>0.1</v>
      </c>
      <c r="M189" s="21"/>
    </row>
    <row r="190" spans="2:13" x14ac:dyDescent="0.25">
      <c r="B190" s="17"/>
      <c r="C190" s="10"/>
      <c r="D190" s="16"/>
      <c r="E190" s="10"/>
      <c r="M190" s="21"/>
    </row>
    <row r="191" spans="2:13" x14ac:dyDescent="0.25">
      <c r="B191" s="108"/>
      <c r="C191" s="10"/>
      <c r="D191" s="16"/>
      <c r="E191" s="10"/>
      <c r="M191" s="21"/>
    </row>
    <row r="192" spans="2:13" x14ac:dyDescent="0.25">
      <c r="B192" s="104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44" t="s">
        <v>58</v>
      </c>
      <c r="C204" s="1">
        <v>102</v>
      </c>
      <c r="D204" s="15">
        <f>0.5*9.81*C204/1000</f>
        <v>0.50031000000000003</v>
      </c>
      <c r="E204" s="20">
        <f>+D204/(1000*0.008*0.004)</f>
        <v>15.6346875</v>
      </c>
      <c r="F204" s="44"/>
      <c r="M204" s="21"/>
    </row>
    <row r="205" spans="1:13" ht="15.75" thickBot="1" x14ac:dyDescent="0.3">
      <c r="B205" s="143" t="s">
        <v>59</v>
      </c>
      <c r="C205" s="109">
        <v>107</v>
      </c>
      <c r="D205" s="122">
        <f>0.5*9.81*C205/1000</f>
        <v>0.52483500000000005</v>
      </c>
      <c r="E205" s="20">
        <f t="shared" ref="E205" si="4">+D205/(1000*0.008*0.004)</f>
        <v>16.401093750000001</v>
      </c>
      <c r="F205" s="44"/>
      <c r="M205" s="21"/>
    </row>
    <row r="206" spans="1:13" x14ac:dyDescent="0.25">
      <c r="A206" s="48"/>
      <c r="B206" s="17"/>
      <c r="C206" s="10"/>
      <c r="D206" s="40"/>
      <c r="E206" s="20"/>
      <c r="F206" s="44"/>
      <c r="M206" s="21"/>
    </row>
    <row r="207" spans="1:13" x14ac:dyDescent="0.25">
      <c r="B207" s="108"/>
      <c r="C207" s="10"/>
      <c r="D207" s="40"/>
      <c r="E207" s="20"/>
      <c r="M207" s="21"/>
    </row>
    <row r="208" spans="1:13" x14ac:dyDescent="0.25">
      <c r="B208" s="3"/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5"/>
      <c r="M227" s="21"/>
    </row>
    <row r="228" spans="2:13" x14ac:dyDescent="0.25">
      <c r="B228" s="5"/>
      <c r="M228" s="21"/>
    </row>
    <row r="229" spans="2:13" x14ac:dyDescent="0.25">
      <c r="B229" s="5"/>
      <c r="M229" s="21"/>
    </row>
    <row r="230" spans="2:13" ht="15.75" thickBot="1" x14ac:dyDescent="0.3">
      <c r="B230" t="s">
        <v>9</v>
      </c>
      <c r="M230" s="21"/>
    </row>
    <row r="231" spans="2:13" ht="15.75" thickBot="1" x14ac:dyDescent="0.3">
      <c r="B231" s="2"/>
      <c r="C231" s="7" t="s">
        <v>10</v>
      </c>
      <c r="M231" s="21"/>
    </row>
    <row r="232" spans="2:13" x14ac:dyDescent="0.25">
      <c r="B232" s="144" t="s">
        <v>58</v>
      </c>
      <c r="C232" s="11">
        <v>94</v>
      </c>
      <c r="M232" s="21"/>
    </row>
    <row r="233" spans="2:13" ht="15.75" thickBot="1" x14ac:dyDescent="0.3">
      <c r="B233" s="143" t="s">
        <v>59</v>
      </c>
      <c r="C233" s="123">
        <v>94</v>
      </c>
      <c r="D233" s="130"/>
      <c r="M233" s="21"/>
    </row>
    <row r="234" spans="2:13" x14ac:dyDescent="0.25">
      <c r="B234" s="17"/>
      <c r="C234" s="16"/>
      <c r="M234" s="21"/>
    </row>
    <row r="235" spans="2:13" x14ac:dyDescent="0.25">
      <c r="B235" s="108"/>
      <c r="C235" s="16"/>
    </row>
    <row r="236" spans="2:13" x14ac:dyDescent="0.25">
      <c r="B236" s="83"/>
    </row>
    <row r="237" spans="2:13" x14ac:dyDescent="0.25">
      <c r="B237" s="21" t="s">
        <v>50</v>
      </c>
    </row>
    <row r="238" spans="2:13" x14ac:dyDescent="0.25">
      <c r="B238" s="21" t="s">
        <v>46</v>
      </c>
    </row>
    <row r="250" spans="2:2" x14ac:dyDescent="0.25">
      <c r="B250" s="3"/>
    </row>
    <row r="254" spans="2:2" x14ac:dyDescent="0.25">
      <c r="B254" s="21"/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2024-08-25T09:28:42Z</dcterms:modified>
</cp:coreProperties>
</file>