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DFF73B5-B5F3-44A9-AF5E-494328142446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D218" i="1"/>
  <c r="E218" i="1" s="1"/>
  <c r="G16" i="1" l="1"/>
  <c r="F16" i="1"/>
  <c r="E16" i="1"/>
  <c r="D16" i="1"/>
  <c r="G15" i="1"/>
  <c r="F15" i="1"/>
  <c r="E15" i="1"/>
  <c r="D15" i="1"/>
  <c r="C16" i="1"/>
  <c r="C15" i="1"/>
  <c r="D98" i="1"/>
  <c r="D97" i="1"/>
  <c r="E59" i="1" l="1"/>
  <c r="C119" i="1" l="1"/>
  <c r="D119" i="1"/>
  <c r="E119" i="1"/>
  <c r="F119" i="1"/>
  <c r="F118" i="1"/>
  <c r="E118" i="1"/>
  <c r="D118" i="1"/>
  <c r="C118" i="1"/>
  <c r="E58" i="1"/>
  <c r="F58" i="1" s="1"/>
  <c r="D86" i="1"/>
  <c r="D85" i="1"/>
  <c r="E46" i="1"/>
  <c r="F46" i="1" s="1"/>
  <c r="D217" i="1"/>
  <c r="E217" i="1" s="1"/>
  <c r="F59" i="1"/>
  <c r="E45" i="1"/>
  <c r="F45" i="1" s="1"/>
</calcChain>
</file>

<file path=xl/sharedStrings.xml><?xml version="1.0" encoding="utf-8"?>
<sst xmlns="http://schemas.openxmlformats.org/spreadsheetml/2006/main" count="112" uniqueCount="74">
  <si>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</si>
  <si>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</si>
  <si>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</si>
  <si>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</si>
  <si>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</si>
  <si>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</si>
  <si>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</si>
  <si>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</si>
  <si>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</si>
  <si>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</si>
  <si>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</si>
  <si>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</si>
  <si>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</si>
  <si>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</si>
  <si>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</si>
  <si>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</si>
  <si>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</si>
  <si>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</si>
  <si>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</si>
  <si>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</si>
  <si>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</si>
  <si>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</si>
  <si>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</si>
  <si>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</si>
  <si>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</si>
  <si>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</si>
  <si>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</si>
  <si>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</si>
  <si>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</si>
  <si>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</si>
  <si>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</si>
  <si>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</si>
  <si>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</si>
  <si>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</si>
  <si>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</si>
  <si>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</si>
  <si>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</si>
  <si>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</si>
  <si>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</si>
  <si>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</si>
  <si>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</si>
  <si>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</si>
  <si>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</si>
  <si>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</si>
  <si>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</si>
  <si>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</si>
  <si>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</si>
  <si>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</si>
  <si>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</si>
  <si>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</si>
  <si>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</si>
  <si>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</si>
  <si>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</si>
  <si>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</si>
  <si>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</si>
  <si>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</si>
  <si>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Both textured PEI, no glue</t>
  </si>
  <si>
    <t>Very constant room temperature (basement)</t>
  </si>
  <si>
    <t>AddNorth PETG vs RigidX</t>
  </si>
  <si>
    <t>MyTechFun, 2024-12-22</t>
  </si>
  <si>
    <t>PETG</t>
  </si>
  <si>
    <t>RigidX</t>
  </si>
  <si>
    <t>260/85°C</t>
  </si>
  <si>
    <t>265/70°C</t>
  </si>
  <si>
    <t>P1P, Flow: 12 mm³/s</t>
  </si>
  <si>
    <t>X1C, Flow: 11.5 mm³/s</t>
  </si>
  <si>
    <t>$ / spool</t>
  </si>
  <si>
    <t>$ / kg</t>
  </si>
  <si>
    <t>Price (2024-12-22)</t>
  </si>
  <si>
    <t>spool (g)</t>
  </si>
  <si>
    <t>Views</t>
  </si>
  <si>
    <t>Notifications ON</t>
  </si>
  <si>
    <t>Others</t>
  </si>
  <si>
    <t>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</si>
</sst>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3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164" fontId="1" fillId="0" borderId="6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8" fillId="0" borderId="0" xfId="0" applyFont="1"/>
    <xf numFmtId="0" fontId="24" fillId="0" borderId="2" xfId="0" applyFont="1" applyBorder="1"/>
    <xf numFmtId="0" fontId="29" fillId="0" borderId="5" xfId="0" applyFont="1" applyBorder="1"/>
    <xf numFmtId="0" fontId="0" fillId="0" borderId="31" xfId="0" applyBorder="1" applyAlignment="1">
      <alignment horizontal="center"/>
    </xf>
    <xf numFmtId="0" fontId="0" fillId="0" borderId="2" xfId="0" applyBorder="1"/>
    <xf numFmtId="0" fontId="24" fillId="0" borderId="32" xfId="0" applyFont="1" applyBorder="1"/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Sheet1!$B$45:$B$46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Sheet1!$E$45:$E$46</c:f>
              <c:numCache>
                <c:formatCode>0.0</c:formatCode>
                <c:ptCount val="2"/>
                <c:pt idx="0">
                  <c:v>78.400000000000006</c:v>
                </c:pt>
                <c:pt idx="1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Sheet1!$D$200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Sheet1!$B$201:$B$202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Sheet1!$D$201:$D$202</c:f>
              <c:numCache>
                <c:formatCode>0.0</c:formatCode>
                <c:ptCount val="2"/>
                <c:pt idx="0" formatCode="General">
                  <c:v>1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1.2699999999999996</c:v>
                </c:pt>
                <c:pt idx="1">
                  <c:v>0.46000000000000085</c:v>
                </c:pt>
                <c:pt idx="2">
                  <c:v>0.30999999999999872</c:v>
                </c:pt>
                <c:pt idx="3">
                  <c:v>0.21000000000000085</c:v>
                </c:pt>
                <c:pt idx="4">
                  <c:v>0.12000000000000099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RigidX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0.21999999999999886</c:v>
                </c:pt>
                <c:pt idx="1">
                  <c:v>0.13000000000000078</c:v>
                </c:pt>
                <c:pt idx="2">
                  <c:v>8.0000000000000071E-2</c:v>
                </c:pt>
                <c:pt idx="3">
                  <c:v>3.9999999999999147E-2</c:v>
                </c:pt>
                <c:pt idx="4">
                  <c:v>2.000000000000135E-2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17.39</c:v>
                </c:pt>
                <c:pt idx="1">
                  <c:v>18.66</c:v>
                </c:pt>
                <c:pt idx="2">
                  <c:v>19.12</c:v>
                </c:pt>
                <c:pt idx="3">
                  <c:v>19.43</c:v>
                </c:pt>
                <c:pt idx="4">
                  <c:v>19.64</c:v>
                </c:pt>
                <c:pt idx="5">
                  <c:v>19.760000000000002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RigidX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14.65</c:v>
                </c:pt>
                <c:pt idx="1">
                  <c:v>14.87</c:v>
                </c:pt>
                <c:pt idx="2">
                  <c:v>15</c:v>
                </c:pt>
                <c:pt idx="3">
                  <c:v>15.08</c:v>
                </c:pt>
                <c:pt idx="4">
                  <c:v>15.12</c:v>
                </c:pt>
                <c:pt idx="5">
                  <c:v>15.14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MyTechFun 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75-44EC-88DC-93D256D45621}"/>
              </c:ext>
            </c:extLst>
          </c:dPt>
          <c:dLbls>
            <c:dLbl>
              <c:idx val="1"/>
              <c:layout>
                <c:manualLayout>
                  <c:x val="7.907997427473884E-2"/>
                  <c:y val="0.171056840080144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75-44EC-88DC-93D256D45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Sheet2!$C$4:$C$5</c:f>
              <c:strCache>
                <c:ptCount val="2"/>
                <c:pt idx="0">
                  <c:v>Subscribers</c:v>
                </c:pt>
                <c:pt idx="1">
                  <c:v>Views</c:v>
                </c:pt>
              </c:strCache>
            </c:strRef>
          </c:cat>
          <c:val>
            <c:numRef>
              <c:f>Sheet2!$D$4:$D$5</c:f>
              <c:numCache>
                <c:formatCode>General</c:formatCode>
                <c:ptCount val="2"/>
                <c:pt idx="0">
                  <c:v>59600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5-44EC-88DC-93D256D456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Notifications</a:t>
            </a:r>
            <a:r>
              <a:rPr lang="hu-HU" baseline="0"/>
              <a:t> ON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Sheet2!$C$8:$C$9</c:f>
              <c:strCache>
                <c:ptCount val="2"/>
                <c:pt idx="0">
                  <c:v>Notifications ON</c:v>
                </c:pt>
                <c:pt idx="1">
                  <c:v>Others</c:v>
                </c:pt>
              </c:strCache>
            </c:strRef>
          </c:cat>
          <c:val>
            <c:numRef>
              <c:f>Sheet2!$D$8:$D$9</c:f>
              <c:numCache>
                <c:formatCode>General</c:formatCode>
                <c:ptCount val="2"/>
                <c:pt idx="0">
                  <c:v>4000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8-451A-B7C8-538BEB5E38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Sheet1!$E$57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Sheet1!$B$58:$B$59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Sheet1!$E$58:$E$59</c:f>
              <c:numCache>
                <c:formatCode>0.0</c:formatCode>
                <c:ptCount val="2"/>
                <c:pt idx="0">
                  <c:v>25.55</c:v>
                </c:pt>
                <c:pt idx="1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Sheet1!$B$85:$B$86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Sheet1!$C$85:$C$86</c:f>
              <c:numCache>
                <c:formatCode>0.0</c:formatCode>
                <c:ptCount val="2"/>
                <c:pt idx="0">
                  <c:v>123.8</c:v>
                </c:pt>
                <c:pt idx="1">
                  <c:v>133.19999999999999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Sheet1!$B$118:$B$119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Sheet1!$C$118:$C$119</c:f>
              <c:numCache>
                <c:formatCode>0.00</c:formatCode>
                <c:ptCount val="2"/>
                <c:pt idx="0">
                  <c:v>0.5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Sheet1!$B$118:$B$119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Sheet1!$D$118:$D$119</c:f>
              <c:numCache>
                <c:formatCode>0.00</c:formatCode>
                <c:ptCount val="2"/>
                <c:pt idx="0">
                  <c:v>0.93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Sheet1!$E$117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Sheet1!$B$118:$B$119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Sheet1!$E$118:$E$119</c:f>
              <c:numCache>
                <c:formatCode>0.00</c:formatCode>
                <c:ptCount val="2"/>
                <c:pt idx="0">
                  <c:v>1.81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Sheet1!$F$117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Sheet1!$B$118:$B$119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Sheet1!$F$118:$F$119</c:f>
              <c:numCache>
                <c:formatCode>0.00</c:formatCode>
                <c:ptCount val="2"/>
                <c:pt idx="0">
                  <c:v>3.8</c:v>
                </c:pt>
                <c:pt idx="1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Sheet1!$E$216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Sheet1!$B$217:$B$218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Sheet1!$E$217:$E$218</c:f>
              <c:numCache>
                <c:formatCode>0.0</c:formatCode>
                <c:ptCount val="2"/>
                <c:pt idx="0">
                  <c:v>3.2189062500000003</c:v>
                </c:pt>
                <c:pt idx="1">
                  <c:v>2.7590625000000002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Sheet1!$C$244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Sheet1!$B$245:$B$246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Sheet1!$C$245:$C$246</c:f>
              <c:numCache>
                <c:formatCode>General</c:formatCode>
                <c:ptCount val="2"/>
                <c:pt idx="0">
                  <c:v>63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Sheet1!$B$149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Sheet1!$C$148:$N$148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Sheet1!$C$149:$N$149</c:f>
              <c:numCache>
                <c:formatCode>0.00</c:formatCode>
                <c:ptCount val="12"/>
                <c:pt idx="0">
                  <c:v>0.49</c:v>
                </c:pt>
                <c:pt idx="1">
                  <c:v>0.5</c:v>
                </c:pt>
                <c:pt idx="2">
                  <c:v>0.5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1.8</c:v>
                </c:pt>
                <c:pt idx="7">
                  <c:v>1.81</c:v>
                </c:pt>
                <c:pt idx="8">
                  <c:v>1.82</c:v>
                </c:pt>
                <c:pt idx="9">
                  <c:v>3.7</c:v>
                </c:pt>
                <c:pt idx="10">
                  <c:v>3.8</c:v>
                </c:pt>
                <c:pt idx="11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Sheet1!$B$150</c:f>
              <c:strCache>
                <c:ptCount val="1"/>
                <c:pt idx="0">
                  <c:v>RigidX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Sheet1!$C$148:$N$148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Sheet1!$C$150:$N$150</c:f>
              <c:numCache>
                <c:formatCode>0.00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0.4</c:v>
                </c:pt>
                <c:pt idx="4">
                  <c:v>0.41</c:v>
                </c:pt>
                <c:pt idx="5">
                  <c:v>0.41</c:v>
                </c:pt>
                <c:pt idx="6">
                  <c:v>0.78</c:v>
                </c:pt>
                <c:pt idx="7">
                  <c:v>0.8</c:v>
                </c:pt>
                <c:pt idx="8">
                  <c:v>0.8</c:v>
                </c:pt>
                <c:pt idx="9">
                  <c:v>1.66</c:v>
                </c:pt>
                <c:pt idx="10">
                  <c:v>1.75</c:v>
                </c:pt>
                <c:pt idx="11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Sheet1!$C$192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Sheet1!$B$193:$B$194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Sheet1!$C$193:$C$194</c:f>
              <c:numCache>
                <c:formatCode>General</c:formatCode>
                <c:ptCount val="2"/>
                <c:pt idx="0">
                  <c:v>0.9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Sheet1!$C$96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Sheet1!$B$97:$B$98</c:f>
              <c:strCache>
                <c:ptCount val="2"/>
                <c:pt idx="0">
                  <c:v>PETG</c:v>
                </c:pt>
                <c:pt idx="1">
                  <c:v>RigidX</c:v>
                </c:pt>
              </c:strCache>
            </c:strRef>
          </c:cat>
          <c:val>
            <c:numRef>
              <c:f>Sheet1!$C$97:$C$98</c:f>
              <c:numCache>
                <c:formatCode>0.0</c:formatCode>
                <c:ptCount val="2"/>
                <c:pt idx="0">
                  <c:v>64.099999999999994</c:v>
                </c:pt>
                <c:pt idx="1">
                  <c:v>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42</xdr:row>
      <xdr:rowOff>56145</xdr:rowOff>
    </xdr:from>
    <xdr:to>
      <xdr:col>13</xdr:col>
      <xdr:colOff>230188</xdr:colOff>
      <xdr:row>71</xdr:row>
      <xdr:rowOff>49867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42</xdr:row>
      <xdr:rowOff>50735</xdr:rowOff>
    </xdr:from>
    <xdr:to>
      <xdr:col>20</xdr:col>
      <xdr:colOff>105353</xdr:colOff>
      <xdr:row>71</xdr:row>
      <xdr:rowOff>50735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80</xdr:row>
      <xdr:rowOff>119063</xdr:rowOff>
    </xdr:from>
    <xdr:to>
      <xdr:col>13</xdr:col>
      <xdr:colOff>222251</xdr:colOff>
      <xdr:row>108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114</xdr:row>
      <xdr:rowOff>84742</xdr:rowOff>
    </xdr:from>
    <xdr:to>
      <xdr:col>15</xdr:col>
      <xdr:colOff>7937</xdr:colOff>
      <xdr:row>142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214</xdr:row>
      <xdr:rowOff>171110</xdr:rowOff>
    </xdr:from>
    <xdr:to>
      <xdr:col>14</xdr:col>
      <xdr:colOff>152400</xdr:colOff>
      <xdr:row>239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241</xdr:row>
      <xdr:rowOff>170388</xdr:rowOff>
    </xdr:from>
    <xdr:to>
      <xdr:col>14</xdr:col>
      <xdr:colOff>150709</xdr:colOff>
      <xdr:row>261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153</xdr:row>
      <xdr:rowOff>0</xdr:rowOff>
    </xdr:from>
    <xdr:to>
      <xdr:col>14</xdr:col>
      <xdr:colOff>515937</xdr:colOff>
      <xdr:row>182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126</xdr:row>
      <xdr:rowOff>0</xdr:rowOff>
    </xdr:from>
    <xdr:to>
      <xdr:col>4</xdr:col>
      <xdr:colOff>799823</xdr:colOff>
      <xdr:row>134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80</xdr:row>
      <xdr:rowOff>39688</xdr:rowOff>
    </xdr:from>
    <xdr:to>
      <xdr:col>6</xdr:col>
      <xdr:colOff>263524</xdr:colOff>
      <xdr:row>93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221</xdr:row>
      <xdr:rowOff>111123</xdr:rowOff>
    </xdr:from>
    <xdr:to>
      <xdr:col>3</xdr:col>
      <xdr:colOff>349802</xdr:colOff>
      <xdr:row>234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251</xdr:row>
      <xdr:rowOff>127000</xdr:rowOff>
    </xdr:from>
    <xdr:to>
      <xdr:col>3</xdr:col>
      <xdr:colOff>585858</xdr:colOff>
      <xdr:row>257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166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188</xdr:row>
      <xdr:rowOff>185736</xdr:rowOff>
    </xdr:from>
    <xdr:to>
      <xdr:col>12</xdr:col>
      <xdr:colOff>769937</xdr:colOff>
      <xdr:row>208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80</xdr:row>
      <xdr:rowOff>100805</xdr:rowOff>
    </xdr:from>
    <xdr:to>
      <xdr:col>20</xdr:col>
      <xdr:colOff>47625</xdr:colOff>
      <xdr:row>108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188</xdr:row>
      <xdr:rowOff>188117</xdr:rowOff>
    </xdr:from>
    <xdr:to>
      <xdr:col>18</xdr:col>
      <xdr:colOff>555624</xdr:colOff>
      <xdr:row>208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117314</xdr:colOff>
      <xdr:row>51</xdr:row>
      <xdr:rowOff>172554</xdr:rowOff>
    </xdr:from>
    <xdr:to>
      <xdr:col>11</xdr:col>
      <xdr:colOff>45209</xdr:colOff>
      <xdr:row>57</xdr:row>
      <xdr:rowOff>143470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988" y="8645663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16</xdr:col>
      <xdr:colOff>223214</xdr:colOff>
      <xdr:row>45</xdr:row>
      <xdr:rowOff>174158</xdr:rowOff>
    </xdr:from>
    <xdr:to>
      <xdr:col>17</xdr:col>
      <xdr:colOff>509329</xdr:colOff>
      <xdr:row>54</xdr:row>
      <xdr:rowOff>103533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1279" y="7495984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96</xdr:row>
      <xdr:rowOff>134004</xdr:rowOff>
    </xdr:from>
    <xdr:to>
      <xdr:col>6</xdr:col>
      <xdr:colOff>318156</xdr:colOff>
      <xdr:row>105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197</xdr:row>
      <xdr:rowOff>173498</xdr:rowOff>
    </xdr:from>
    <xdr:to>
      <xdr:col>11</xdr:col>
      <xdr:colOff>60770</xdr:colOff>
      <xdr:row>204</xdr:row>
      <xdr:rowOff>46033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193</xdr:row>
      <xdr:rowOff>43089</xdr:rowOff>
    </xdr:from>
    <xdr:to>
      <xdr:col>16</xdr:col>
      <xdr:colOff>760399</xdr:colOff>
      <xdr:row>204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339587</xdr:colOff>
      <xdr:row>20</xdr:row>
      <xdr:rowOff>3924</xdr:rowOff>
    </xdr:from>
    <xdr:to>
      <xdr:col>8</xdr:col>
      <xdr:colOff>516069</xdr:colOff>
      <xdr:row>28</xdr:row>
      <xdr:rowOff>98156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4913" y="3880185"/>
          <a:ext cx="1178678" cy="1618232"/>
        </a:xfrm>
        <a:prstGeom prst="rect">
          <a:avLst/>
        </a:prstGeom>
      </xdr:spPr>
    </xdr:pic>
    <xdr:clientData/>
  </xdr:twoCellAnchor>
  <xdr:twoCellAnchor editAs="oneCell">
    <xdr:from>
      <xdr:col>16</xdr:col>
      <xdr:colOff>619921</xdr:colOff>
      <xdr:row>10</xdr:row>
      <xdr:rowOff>171582</xdr:rowOff>
    </xdr:from>
    <xdr:to>
      <xdr:col>18</xdr:col>
      <xdr:colOff>4548</xdr:colOff>
      <xdr:row>19</xdr:row>
      <xdr:rowOff>39583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7986" y="2117995"/>
          <a:ext cx="1173671" cy="1607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66675</xdr:rowOff>
    </xdr:from>
    <xdr:to>
      <xdr:col>15</xdr:col>
      <xdr:colOff>104775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D7F1B-B14C-655C-65C0-4A537083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2</xdr:row>
      <xdr:rowOff>57151</xdr:rowOff>
    </xdr:from>
    <xdr:to>
      <xdr:col>25</xdr:col>
      <xdr:colOff>266699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9C23D-D3DB-A13A-0D5A-08B350A6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73"/>
  <sheetViews>
    <sheetView tabSelected="1" zoomScale="115" zoomScaleNormal="115" workbookViewId="0"/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58</v>
      </c>
      <c r="M2" s="155" t="s">
        <v>60</v>
      </c>
      <c r="N2" s="98" t="s">
        <v>62</v>
      </c>
      <c r="O2" s="77" t="s">
        <v>64</v>
      </c>
    </row>
    <row r="3" spans="1:18" ht="15.75" thickBot="1" x14ac:dyDescent="0.3">
      <c r="A3" s="3"/>
      <c r="B3" t="s">
        <v>59</v>
      </c>
      <c r="M3" s="156" t="s">
        <v>61</v>
      </c>
      <c r="N3" s="99" t="s">
        <v>63</v>
      </c>
      <c r="O3" s="77" t="s">
        <v>65</v>
      </c>
      <c r="R3" s="81"/>
    </row>
    <row r="4" spans="1:18" x14ac:dyDescent="0.25">
      <c r="A4" s="3"/>
      <c r="B4" s="79" t="s">
        <v>48</v>
      </c>
      <c r="D4" s="78" t="s">
        <v>49</v>
      </c>
      <c r="O4" s="77" t="s">
        <v>56</v>
      </c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5" t="s">
        <v>20</v>
      </c>
      <c r="D8" s="139">
        <v>0</v>
      </c>
      <c r="E8" s="140">
        <v>1</v>
      </c>
      <c r="F8" s="140">
        <v>2</v>
      </c>
      <c r="G8" s="140">
        <v>3</v>
      </c>
      <c r="H8" s="140">
        <v>4</v>
      </c>
      <c r="I8" s="141">
        <v>5</v>
      </c>
      <c r="J8" s="41"/>
    </row>
    <row r="9" spans="1:18" x14ac:dyDescent="0.25">
      <c r="A9" s="3"/>
      <c r="B9" s="155" t="s">
        <v>60</v>
      </c>
      <c r="C9" s="115">
        <v>12</v>
      </c>
      <c r="D9" s="136">
        <v>17.39</v>
      </c>
      <c r="E9" s="137">
        <v>18.66</v>
      </c>
      <c r="F9" s="137">
        <v>19.12</v>
      </c>
      <c r="G9" s="137">
        <v>19.43</v>
      </c>
      <c r="H9" s="137">
        <v>19.64</v>
      </c>
      <c r="I9" s="138">
        <v>19.760000000000002</v>
      </c>
      <c r="J9" s="41"/>
    </row>
    <row r="10" spans="1:18" ht="15.75" thickBot="1" x14ac:dyDescent="0.3">
      <c r="A10" s="3"/>
      <c r="B10" s="156" t="s">
        <v>61</v>
      </c>
      <c r="C10" s="116">
        <v>12</v>
      </c>
      <c r="D10" s="117">
        <v>14.65</v>
      </c>
      <c r="E10" s="97">
        <v>14.87</v>
      </c>
      <c r="F10" s="118">
        <v>15</v>
      </c>
      <c r="G10" s="97">
        <v>15.08</v>
      </c>
      <c r="H10" s="97">
        <v>15.12</v>
      </c>
      <c r="I10" s="107">
        <v>15.14</v>
      </c>
      <c r="J10" s="41"/>
    </row>
    <row r="11" spans="1:18" x14ac:dyDescent="0.25">
      <c r="A11" s="3"/>
      <c r="B11" s="154" t="s">
        <v>57</v>
      </c>
      <c r="C11" s="123"/>
      <c r="D11" s="124"/>
      <c r="E11" s="124"/>
      <c r="F11" s="125"/>
      <c r="G11" s="124"/>
      <c r="H11" s="124"/>
      <c r="I11" s="125"/>
      <c r="J11" s="41"/>
    </row>
    <row r="12" spans="1:18" x14ac:dyDescent="0.25">
      <c r="B12" s="108"/>
      <c r="C12" s="123"/>
      <c r="D12" s="124"/>
      <c r="E12" s="124"/>
      <c r="F12" s="125"/>
      <c r="G12" s="124"/>
      <c r="H12" s="124"/>
      <c r="I12" s="125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90">
        <v>1</v>
      </c>
      <c r="D14" s="130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55" t="s">
        <v>60</v>
      </c>
      <c r="C15" s="131">
        <f>+E9-D9</f>
        <v>1.2699999999999996</v>
      </c>
      <c r="D15" s="132">
        <f t="shared" ref="D15:G15" si="0">+F9-E9</f>
        <v>0.46000000000000085</v>
      </c>
      <c r="E15" s="132">
        <f t="shared" si="0"/>
        <v>0.30999999999999872</v>
      </c>
      <c r="F15" s="132">
        <f t="shared" si="0"/>
        <v>0.21000000000000085</v>
      </c>
      <c r="G15" s="133">
        <f t="shared" si="0"/>
        <v>0.12000000000000099</v>
      </c>
      <c r="H15" s="124"/>
      <c r="I15" s="124"/>
    </row>
    <row r="16" spans="1:18" ht="15.75" thickBot="1" x14ac:dyDescent="0.3">
      <c r="B16" s="156" t="s">
        <v>61</v>
      </c>
      <c r="C16" s="134">
        <f>+E10-D10</f>
        <v>0.21999999999999886</v>
      </c>
      <c r="D16" s="118">
        <f t="shared" ref="D16:G16" si="1">+F10-E10</f>
        <v>0.13000000000000078</v>
      </c>
      <c r="E16" s="118">
        <f t="shared" si="1"/>
        <v>8.0000000000000071E-2</v>
      </c>
      <c r="F16" s="118">
        <f t="shared" si="1"/>
        <v>3.9999999999999147E-2</v>
      </c>
      <c r="G16" s="107">
        <f t="shared" si="1"/>
        <v>2.000000000000135E-2</v>
      </c>
      <c r="H16" s="124"/>
      <c r="I16" s="125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43" spans="1:19" ht="15.75" thickBot="1" x14ac:dyDescent="0.3">
      <c r="B43" t="s">
        <v>0</v>
      </c>
      <c r="S43" s="16"/>
    </row>
    <row r="44" spans="1:19" ht="15.75" thickBot="1" x14ac:dyDescent="0.3">
      <c r="B44" s="100"/>
      <c r="C44" s="6" t="s">
        <v>1</v>
      </c>
      <c r="D44" s="43" t="s">
        <v>2</v>
      </c>
      <c r="E44" s="50" t="s">
        <v>24</v>
      </c>
      <c r="F44" s="12" t="s">
        <v>25</v>
      </c>
      <c r="R44" s="3"/>
      <c r="S44" s="16"/>
    </row>
    <row r="45" spans="1:19" x14ac:dyDescent="0.25">
      <c r="B45" s="155" t="s">
        <v>60</v>
      </c>
      <c r="C45" s="93">
        <v>81.099999999999994</v>
      </c>
      <c r="D45" s="93">
        <v>75.7</v>
      </c>
      <c r="E45" s="101">
        <f>AVERAGE(C45:D45)</f>
        <v>78.400000000000006</v>
      </c>
      <c r="F45" s="13">
        <f>+E45*9.81/(1000000*0.004*0.004)</f>
        <v>48.069000000000003</v>
      </c>
      <c r="R45" s="17"/>
      <c r="S45" s="18"/>
    </row>
    <row r="46" spans="1:19" ht="15.75" thickBot="1" x14ac:dyDescent="0.3">
      <c r="B46" s="156" t="s">
        <v>61</v>
      </c>
      <c r="C46" s="94">
        <v>83.9</v>
      </c>
      <c r="D46" s="94">
        <v>88.9</v>
      </c>
      <c r="E46" s="102">
        <f t="shared" ref="E46" si="2">AVERAGE(C46:D46)</f>
        <v>86.4</v>
      </c>
      <c r="F46" s="13">
        <f t="shared" ref="F46" si="3">+E46*9.81/(1000000*0.004*0.004)</f>
        <v>52.974000000000004</v>
      </c>
      <c r="G46" s="44"/>
      <c r="R46" s="3"/>
      <c r="S46" s="18"/>
    </row>
    <row r="47" spans="1:19" x14ac:dyDescent="0.25">
      <c r="A47" s="48"/>
      <c r="B47" t="s">
        <v>18</v>
      </c>
      <c r="C47" s="114"/>
      <c r="D47" s="114"/>
      <c r="E47" s="18"/>
      <c r="F47" s="13"/>
      <c r="R47" s="3"/>
      <c r="S47" s="18"/>
    </row>
    <row r="48" spans="1:19" x14ac:dyDescent="0.25">
      <c r="B48" s="108"/>
      <c r="C48" s="114"/>
      <c r="D48" s="114"/>
      <c r="E48" s="18"/>
      <c r="F48" s="13"/>
    </row>
    <row r="49" spans="1:13" x14ac:dyDescent="0.25">
      <c r="C49" s="10"/>
      <c r="D49" s="10"/>
      <c r="E49" s="16"/>
      <c r="F49" s="13"/>
    </row>
    <row r="53" spans="1:13" x14ac:dyDescent="0.25">
      <c r="B53" s="5"/>
      <c r="M53" s="21"/>
    </row>
    <row r="54" spans="1:13" x14ac:dyDescent="0.25">
      <c r="B54" s="5"/>
      <c r="M54" s="21"/>
    </row>
    <row r="55" spans="1:13" x14ac:dyDescent="0.25">
      <c r="B55" s="5"/>
      <c r="M55" s="21"/>
    </row>
    <row r="56" spans="1:13" ht="15.75" thickBot="1" x14ac:dyDescent="0.3">
      <c r="B56" t="s">
        <v>4</v>
      </c>
      <c r="M56" s="21"/>
    </row>
    <row r="57" spans="1:13" ht="15.75" thickBot="1" x14ac:dyDescent="0.3">
      <c r="B57" s="2"/>
      <c r="C57" s="6" t="s">
        <v>1</v>
      </c>
      <c r="D57" s="43" t="s">
        <v>2</v>
      </c>
      <c r="E57" s="50" t="s">
        <v>3</v>
      </c>
      <c r="F57" s="12" t="s">
        <v>25</v>
      </c>
      <c r="M57" s="21"/>
    </row>
    <row r="58" spans="1:13" x14ac:dyDescent="0.25">
      <c r="B58" s="155" t="s">
        <v>60</v>
      </c>
      <c r="C58" s="92">
        <v>28.5</v>
      </c>
      <c r="D58" s="93">
        <v>22.6</v>
      </c>
      <c r="E58" s="101">
        <f>AVERAGE(C58:D58)</f>
        <v>25.55</v>
      </c>
      <c r="F58" s="13">
        <f>+E58*9.81/(1000000*0.004*0.004)</f>
        <v>15.665343750000002</v>
      </c>
      <c r="G58" s="44"/>
      <c r="M58" s="21"/>
    </row>
    <row r="59" spans="1:13" ht="15.75" thickBot="1" x14ac:dyDescent="0.3">
      <c r="B59" s="156" t="s">
        <v>61</v>
      </c>
      <c r="C59" s="91">
        <v>32.700000000000003</v>
      </c>
      <c r="D59" s="94">
        <v>32.9</v>
      </c>
      <c r="E59" s="102">
        <f>AVERAGE(C59:D59)</f>
        <v>32.799999999999997</v>
      </c>
      <c r="F59" s="13">
        <f>+E59*9.81/(1000000*0.004*0.004)</f>
        <v>20.110499999999998</v>
      </c>
      <c r="M59" s="21"/>
    </row>
    <row r="60" spans="1:13" x14ac:dyDescent="0.25">
      <c r="A60" s="48"/>
      <c r="B60" t="s">
        <v>19</v>
      </c>
      <c r="C60" s="152"/>
      <c r="D60" s="152"/>
      <c r="E60" s="153"/>
      <c r="F60" s="13"/>
      <c r="M60" s="21"/>
    </row>
    <row r="61" spans="1:13" x14ac:dyDescent="0.25">
      <c r="C61" s="114"/>
      <c r="D61" s="114"/>
      <c r="E61" s="18"/>
      <c r="F61" s="13"/>
      <c r="M61" s="21"/>
    </row>
    <row r="62" spans="1:13" x14ac:dyDescent="0.25">
      <c r="M62" s="21"/>
    </row>
    <row r="63" spans="1:13" x14ac:dyDescent="0.25">
      <c r="B63" s="77"/>
      <c r="C63" s="78"/>
      <c r="D63" s="78"/>
      <c r="E63" s="78"/>
      <c r="F63" s="78"/>
      <c r="M63" s="21"/>
    </row>
    <row r="64" spans="1:13" x14ac:dyDescent="0.25">
      <c r="B64" s="78"/>
      <c r="C64" s="144"/>
      <c r="D64" s="144"/>
      <c r="E64" s="145"/>
      <c r="F64" s="142"/>
      <c r="M64" s="21"/>
    </row>
    <row r="65" spans="2:13" x14ac:dyDescent="0.25">
      <c r="B65" s="146"/>
      <c r="C65" s="147"/>
      <c r="D65" s="147"/>
      <c r="E65" s="148"/>
      <c r="F65" s="143"/>
      <c r="M65" s="21"/>
    </row>
    <row r="66" spans="2:13" x14ac:dyDescent="0.25">
      <c r="B66" s="149"/>
      <c r="C66" s="147"/>
      <c r="D66" s="147"/>
      <c r="E66" s="148"/>
      <c r="F66" s="143"/>
      <c r="M66" s="21"/>
    </row>
    <row r="67" spans="2:13" x14ac:dyDescent="0.25">
      <c r="B67" s="78"/>
      <c r="C67" s="147"/>
      <c r="D67" s="147"/>
      <c r="E67" s="148"/>
      <c r="F67" s="143"/>
      <c r="M67" s="21"/>
    </row>
    <row r="68" spans="2:13" x14ac:dyDescent="0.25">
      <c r="M68" s="21"/>
    </row>
    <row r="69" spans="2:13" x14ac:dyDescent="0.25">
      <c r="M69" s="21"/>
    </row>
    <row r="70" spans="2:13" x14ac:dyDescent="0.25">
      <c r="M70" s="21"/>
    </row>
    <row r="71" spans="2:13" x14ac:dyDescent="0.25">
      <c r="M71" s="21"/>
    </row>
    <row r="72" spans="2:13" x14ac:dyDescent="0.25">
      <c r="M72" s="21"/>
    </row>
    <row r="73" spans="2:13" x14ac:dyDescent="0.25">
      <c r="M73" s="21"/>
    </row>
    <row r="74" spans="2:13" x14ac:dyDescent="0.25">
      <c r="M74" s="21"/>
    </row>
    <row r="75" spans="2:13" x14ac:dyDescent="0.25">
      <c r="M75" s="21"/>
    </row>
    <row r="76" spans="2:13" x14ac:dyDescent="0.25">
      <c r="M76" s="21"/>
    </row>
    <row r="77" spans="2:13" x14ac:dyDescent="0.25">
      <c r="M77" s="21"/>
    </row>
    <row r="78" spans="2:13" x14ac:dyDescent="0.25">
      <c r="M78" s="21"/>
    </row>
    <row r="79" spans="2:13" x14ac:dyDescent="0.25"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x14ac:dyDescent="0.25">
      <c r="B82" t="s">
        <v>6</v>
      </c>
      <c r="M82" s="21"/>
    </row>
    <row r="83" spans="2:13" ht="15.75" thickBot="1" x14ac:dyDescent="0.3">
      <c r="B83" s="103" t="s">
        <v>51</v>
      </c>
      <c r="M83" s="21"/>
    </row>
    <row r="84" spans="2:13" ht="15.75" thickBot="1" x14ac:dyDescent="0.3">
      <c r="B84" s="2"/>
      <c r="C84" s="7" t="s">
        <v>7</v>
      </c>
      <c r="D84" s="12" t="s">
        <v>25</v>
      </c>
      <c r="M84" s="21"/>
    </row>
    <row r="85" spans="2:13" x14ac:dyDescent="0.25">
      <c r="B85" s="155" t="s">
        <v>60</v>
      </c>
      <c r="C85" s="95">
        <v>123.8</v>
      </c>
      <c r="D85" s="13">
        <f>+C85*9.81/(1000000*2*0.005*0.005*PI()/4)</f>
        <v>30.926428316217418</v>
      </c>
      <c r="E85" s="44"/>
      <c r="M85" s="21"/>
    </row>
    <row r="86" spans="2:13" ht="15.75" thickBot="1" x14ac:dyDescent="0.3">
      <c r="B86" s="156" t="s">
        <v>61</v>
      </c>
      <c r="C86" s="96">
        <v>133.19999999999999</v>
      </c>
      <c r="D86" s="13">
        <f>+C86*9.81/(1000000*2*0.005*0.005*PI()/4)</f>
        <v>33.274638543781585</v>
      </c>
      <c r="M86" s="21"/>
    </row>
    <row r="87" spans="2:13" x14ac:dyDescent="0.25">
      <c r="B87" s="3" t="s">
        <v>8</v>
      </c>
      <c r="C87" s="18"/>
      <c r="D87" s="13"/>
      <c r="M87" s="21"/>
    </row>
    <row r="88" spans="2:13" x14ac:dyDescent="0.25">
      <c r="B88" s="108"/>
      <c r="C88" s="18"/>
      <c r="D88" s="13"/>
      <c r="M88" s="21"/>
    </row>
    <row r="89" spans="2:13" x14ac:dyDescent="0.25">
      <c r="C89" s="16"/>
      <c r="D89" s="1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ht="15.75" thickBot="1" x14ac:dyDescent="0.3">
      <c r="B95" s="103" t="s">
        <v>52</v>
      </c>
      <c r="M95" s="21"/>
    </row>
    <row r="96" spans="2:13" ht="15.75" thickBot="1" x14ac:dyDescent="0.3">
      <c r="B96" s="2"/>
      <c r="C96" s="7" t="s">
        <v>7</v>
      </c>
      <c r="D96" s="12" t="s">
        <v>25</v>
      </c>
      <c r="M96" s="21"/>
    </row>
    <row r="97" spans="2:13" x14ac:dyDescent="0.25">
      <c r="B97" s="155" t="s">
        <v>60</v>
      </c>
      <c r="C97" s="95">
        <v>64.099999999999994</v>
      </c>
      <c r="D97" s="13">
        <f>+C97*9.81/(1000000*2*0.005*0.005*PI()/4)</f>
        <v>16.012795275198194</v>
      </c>
      <c r="M97" s="21"/>
    </row>
    <row r="98" spans="2:13" ht="15.75" thickBot="1" x14ac:dyDescent="0.3">
      <c r="B98" s="156" t="s">
        <v>61</v>
      </c>
      <c r="C98" s="96">
        <v>82.9</v>
      </c>
      <c r="D98" s="13">
        <f>+C98*9.81/(1000000*2*0.005*0.005*PI()/4)</f>
        <v>20.70921573032653</v>
      </c>
      <c r="M98" s="21"/>
    </row>
    <row r="99" spans="2:13" x14ac:dyDescent="0.25">
      <c r="B99" s="3" t="s">
        <v>8</v>
      </c>
      <c r="C99" s="18"/>
      <c r="D99" s="13"/>
      <c r="M99" s="21"/>
    </row>
    <row r="100" spans="2:13" x14ac:dyDescent="0.25">
      <c r="B100" s="108"/>
      <c r="C100" s="18"/>
      <c r="D100" s="13"/>
      <c r="M100" s="21"/>
    </row>
    <row r="101" spans="2:13" x14ac:dyDescent="0.25">
      <c r="C101" s="16"/>
      <c r="D101" s="13"/>
      <c r="M101" s="21"/>
    </row>
    <row r="102" spans="2:13" x14ac:dyDescent="0.25">
      <c r="B102" s="3"/>
      <c r="M102" s="21"/>
    </row>
    <row r="103" spans="2:13" x14ac:dyDescent="0.25">
      <c r="B103" s="3"/>
      <c r="M103" s="21"/>
    </row>
    <row r="104" spans="2:13" x14ac:dyDescent="0.25">
      <c r="B104" s="3"/>
      <c r="M104" s="21"/>
    </row>
    <row r="105" spans="2:13" x14ac:dyDescent="0.25">
      <c r="B105" s="3"/>
      <c r="M105" s="21"/>
    </row>
    <row r="106" spans="2:13" x14ac:dyDescent="0.25">
      <c r="B106" s="3"/>
      <c r="M106" s="21"/>
    </row>
    <row r="107" spans="2:13" x14ac:dyDescent="0.25">
      <c r="B107" s="3"/>
      <c r="M107" s="21"/>
    </row>
    <row r="108" spans="2:13" x14ac:dyDescent="0.25">
      <c r="B108" s="3"/>
      <c r="M108" s="21"/>
    </row>
    <row r="109" spans="2:13" x14ac:dyDescent="0.25">
      <c r="B109" s="3"/>
      <c r="M109" s="21"/>
    </row>
    <row r="110" spans="2:13" x14ac:dyDescent="0.25">
      <c r="B110" s="3"/>
      <c r="M110" s="21"/>
    </row>
    <row r="111" spans="2:13" x14ac:dyDescent="0.25">
      <c r="B111" s="3"/>
      <c r="M111" s="21"/>
    </row>
    <row r="112" spans="2:13" x14ac:dyDescent="0.25">
      <c r="B112" s="3"/>
      <c r="M112" s="21"/>
    </row>
    <row r="113" spans="2:13" x14ac:dyDescent="0.25">
      <c r="B113" s="3"/>
      <c r="M113" s="21"/>
    </row>
    <row r="114" spans="2:13" x14ac:dyDescent="0.25">
      <c r="B114" s="5"/>
      <c r="M114" s="21"/>
    </row>
    <row r="115" spans="2:13" x14ac:dyDescent="0.25">
      <c r="B115" s="5"/>
      <c r="M115" s="21"/>
    </row>
    <row r="116" spans="2:13" ht="15.75" thickBot="1" x14ac:dyDescent="0.3">
      <c r="B116" t="s">
        <v>44</v>
      </c>
      <c r="M116" s="21"/>
    </row>
    <row r="117" spans="2:13" ht="15.75" thickBot="1" x14ac:dyDescent="0.3">
      <c r="B117" s="22"/>
      <c r="C117" s="23" t="s">
        <v>27</v>
      </c>
      <c r="D117" s="24" t="s">
        <v>28</v>
      </c>
      <c r="E117" s="24" t="s">
        <v>29</v>
      </c>
      <c r="F117" s="25" t="s">
        <v>30</v>
      </c>
      <c r="M117" s="21"/>
    </row>
    <row r="118" spans="2:13" x14ac:dyDescent="0.25">
      <c r="B118" s="155" t="s">
        <v>60</v>
      </c>
      <c r="C118" s="45">
        <f>+Sheet1!D149</f>
        <v>0.5</v>
      </c>
      <c r="D118" s="46">
        <f>+Sheet1!G149</f>
        <v>0.93</v>
      </c>
      <c r="E118" s="46">
        <f>+Sheet1!J149</f>
        <v>1.81</v>
      </c>
      <c r="F118" s="47">
        <f>+Sheet1!M149</f>
        <v>3.8</v>
      </c>
      <c r="M118" s="21"/>
    </row>
    <row r="119" spans="2:13" ht="15.75" thickBot="1" x14ac:dyDescent="0.3">
      <c r="B119" s="156" t="s">
        <v>61</v>
      </c>
      <c r="C119" s="51">
        <f>+Sheet1!D150</f>
        <v>0.21</v>
      </c>
      <c r="D119" s="52">
        <f>+Sheet1!G150</f>
        <v>0.41</v>
      </c>
      <c r="E119" s="52">
        <f>+Sheet1!J150</f>
        <v>0.8</v>
      </c>
      <c r="F119" s="53">
        <f>+Sheet1!M150</f>
        <v>1.75</v>
      </c>
      <c r="M119" s="21"/>
    </row>
    <row r="120" spans="2:13" x14ac:dyDescent="0.25">
      <c r="B120" s="17"/>
      <c r="C120" s="113"/>
      <c r="D120" s="113"/>
      <c r="E120" s="113"/>
      <c r="F120" s="113"/>
      <c r="M120" s="21"/>
    </row>
    <row r="121" spans="2:13" x14ac:dyDescent="0.25">
      <c r="B121" s="108"/>
      <c r="C121" s="113"/>
      <c r="D121" s="113"/>
      <c r="E121" s="113"/>
      <c r="F121" s="113"/>
      <c r="M121" s="21"/>
    </row>
    <row r="122" spans="2:13" x14ac:dyDescent="0.25">
      <c r="B122" t="s">
        <v>5</v>
      </c>
      <c r="C122" s="16"/>
      <c r="D122" s="10"/>
      <c r="E122" s="41"/>
      <c r="F122" s="41"/>
      <c r="M122" s="21"/>
    </row>
    <row r="123" spans="2:13" x14ac:dyDescent="0.25">
      <c r="B123" s="39" t="s">
        <v>45</v>
      </c>
      <c r="C123" s="16"/>
      <c r="D123" s="10"/>
      <c r="E123" s="41"/>
      <c r="F123" s="41"/>
      <c r="M123" s="21"/>
    </row>
    <row r="124" spans="2:13" x14ac:dyDescent="0.25">
      <c r="B124" s="21" t="s">
        <v>47</v>
      </c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3" x14ac:dyDescent="0.25">
      <c r="B129" s="39"/>
      <c r="M129" s="21"/>
    </row>
    <row r="130" spans="2:13" x14ac:dyDescent="0.25">
      <c r="B130" s="39"/>
      <c r="M130" s="21"/>
    </row>
    <row r="131" spans="2:13" x14ac:dyDescent="0.25">
      <c r="B131" s="39"/>
      <c r="M131" s="21"/>
    </row>
    <row r="132" spans="2:13" x14ac:dyDescent="0.25">
      <c r="B132" s="39"/>
      <c r="M132" s="21"/>
    </row>
    <row r="133" spans="2:13" x14ac:dyDescent="0.25">
      <c r="B133" s="39"/>
      <c r="M133" s="21"/>
    </row>
    <row r="134" spans="2:13" x14ac:dyDescent="0.25">
      <c r="B134" s="39"/>
      <c r="M134" s="21"/>
    </row>
    <row r="135" spans="2:13" x14ac:dyDescent="0.25">
      <c r="B135" s="39"/>
      <c r="M135" s="21"/>
    </row>
    <row r="136" spans="2:13" x14ac:dyDescent="0.25">
      <c r="B136" s="39"/>
      <c r="M136" s="21"/>
    </row>
    <row r="137" spans="2:13" x14ac:dyDescent="0.25">
      <c r="B137" s="39"/>
      <c r="M137" s="21"/>
    </row>
    <row r="138" spans="2:13" x14ac:dyDescent="0.25">
      <c r="B138" s="39"/>
      <c r="M138" s="21"/>
    </row>
    <row r="139" spans="2:13" x14ac:dyDescent="0.25">
      <c r="B139" s="39"/>
      <c r="M139" s="21"/>
    </row>
    <row r="140" spans="2:13" x14ac:dyDescent="0.25">
      <c r="B140" s="39"/>
      <c r="M140" s="21"/>
    </row>
    <row r="141" spans="2:13" x14ac:dyDescent="0.25">
      <c r="B141" s="39"/>
      <c r="M141" s="21"/>
    </row>
    <row r="142" spans="2:13" x14ac:dyDescent="0.25">
      <c r="B142" s="39"/>
      <c r="M142" s="21"/>
    </row>
    <row r="143" spans="2:13" x14ac:dyDescent="0.25">
      <c r="B143" s="39"/>
      <c r="M143" s="21"/>
    </row>
    <row r="144" spans="2:13" x14ac:dyDescent="0.25">
      <c r="B144" s="39"/>
      <c r="M144" s="21"/>
    </row>
    <row r="145" spans="2:14" x14ac:dyDescent="0.25">
      <c r="B145" s="39"/>
      <c r="M145" s="21"/>
    </row>
    <row r="146" spans="2:14" x14ac:dyDescent="0.25">
      <c r="B146" s="39"/>
      <c r="M146" s="21"/>
    </row>
    <row r="147" spans="2:14" ht="15.75" thickBot="1" x14ac:dyDescent="0.3">
      <c r="B147" t="s">
        <v>43</v>
      </c>
    </row>
    <row r="148" spans="2:14" ht="15.75" thickBot="1" x14ac:dyDescent="0.3">
      <c r="B148" s="26"/>
      <c r="C148" s="27" t="s">
        <v>32</v>
      </c>
      <c r="D148" s="28" t="s">
        <v>31</v>
      </c>
      <c r="E148" s="29" t="s">
        <v>34</v>
      </c>
      <c r="F148" s="30" t="s">
        <v>33</v>
      </c>
      <c r="G148" s="31" t="s">
        <v>35</v>
      </c>
      <c r="H148" s="32" t="s">
        <v>36</v>
      </c>
      <c r="I148" s="33" t="s">
        <v>37</v>
      </c>
      <c r="J148" s="34" t="s">
        <v>38</v>
      </c>
      <c r="K148" s="35" t="s">
        <v>39</v>
      </c>
      <c r="L148" s="36" t="s">
        <v>40</v>
      </c>
      <c r="M148" s="37" t="s">
        <v>41</v>
      </c>
      <c r="N148" s="38" t="s">
        <v>42</v>
      </c>
    </row>
    <row r="149" spans="2:14" x14ac:dyDescent="0.25">
      <c r="B149" s="155" t="s">
        <v>60</v>
      </c>
      <c r="C149" s="54">
        <v>0.49</v>
      </c>
      <c r="D149" s="55">
        <v>0.5</v>
      </c>
      <c r="E149" s="86">
        <v>0.5</v>
      </c>
      <c r="F149" s="56">
        <v>0.93</v>
      </c>
      <c r="G149" s="57">
        <v>0.93</v>
      </c>
      <c r="H149" s="58">
        <v>0.94</v>
      </c>
      <c r="I149" s="59">
        <v>1.8</v>
      </c>
      <c r="J149" s="60">
        <v>1.81</v>
      </c>
      <c r="K149" s="61">
        <v>1.82</v>
      </c>
      <c r="L149" s="88">
        <v>3.7</v>
      </c>
      <c r="M149" s="62">
        <v>3.8</v>
      </c>
      <c r="N149" s="63">
        <v>3.82</v>
      </c>
    </row>
    <row r="150" spans="2:14" ht="15.75" thickBot="1" x14ac:dyDescent="0.3">
      <c r="B150" s="156" t="s">
        <v>61</v>
      </c>
      <c r="C150" s="64">
        <v>0.2</v>
      </c>
      <c r="D150" s="65">
        <v>0.21</v>
      </c>
      <c r="E150" s="87">
        <v>0.21</v>
      </c>
      <c r="F150" s="66">
        <v>0.4</v>
      </c>
      <c r="G150" s="67">
        <v>0.41</v>
      </c>
      <c r="H150" s="68">
        <v>0.41</v>
      </c>
      <c r="I150" s="69">
        <v>0.78</v>
      </c>
      <c r="J150" s="70">
        <v>0.8</v>
      </c>
      <c r="K150" s="71">
        <v>0.8</v>
      </c>
      <c r="L150" s="89">
        <v>1.66</v>
      </c>
      <c r="M150" s="72">
        <v>1.75</v>
      </c>
      <c r="N150" s="73">
        <v>1.77</v>
      </c>
    </row>
    <row r="151" spans="2:14" x14ac:dyDescent="0.25">
      <c r="B151" s="17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</row>
    <row r="152" spans="2:14" x14ac:dyDescent="0.25">
      <c r="B152" s="108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</row>
    <row r="153" spans="2:14" x14ac:dyDescent="0.25">
      <c r="B153" s="39"/>
      <c r="M153" s="21"/>
    </row>
    <row r="154" spans="2:14" x14ac:dyDescent="0.25">
      <c r="B154" s="39"/>
      <c r="M154" s="21"/>
    </row>
    <row r="155" spans="2:14" x14ac:dyDescent="0.25">
      <c r="B155" s="39"/>
      <c r="M155" s="21"/>
    </row>
    <row r="156" spans="2:14" x14ac:dyDescent="0.25">
      <c r="B156" s="39"/>
      <c r="M156" s="21"/>
    </row>
    <row r="157" spans="2:14" x14ac:dyDescent="0.25">
      <c r="B157" s="39"/>
      <c r="M157" s="21"/>
    </row>
    <row r="158" spans="2:14" x14ac:dyDescent="0.25">
      <c r="B158" s="39"/>
      <c r="M158" s="21"/>
    </row>
    <row r="159" spans="2:14" x14ac:dyDescent="0.25">
      <c r="B159" s="39"/>
      <c r="M159" s="21"/>
    </row>
    <row r="160" spans="2:14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s="39"/>
      <c r="M177" s="21"/>
    </row>
    <row r="178" spans="2:13" x14ac:dyDescent="0.25">
      <c r="B178" s="39"/>
      <c r="M178" s="21"/>
    </row>
    <row r="179" spans="2:13" x14ac:dyDescent="0.25">
      <c r="B179" s="39"/>
      <c r="M179" s="21"/>
    </row>
    <row r="180" spans="2:13" x14ac:dyDescent="0.25">
      <c r="B180" s="39"/>
      <c r="M180" s="21"/>
    </row>
    <row r="181" spans="2:13" x14ac:dyDescent="0.25">
      <c r="B181" s="39"/>
      <c r="M181" s="21"/>
    </row>
    <row r="182" spans="2:13" x14ac:dyDescent="0.25">
      <c r="B182" s="39"/>
      <c r="M182" s="21"/>
    </row>
    <row r="183" spans="2:13" x14ac:dyDescent="0.25">
      <c r="B183" s="39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x14ac:dyDescent="0.25">
      <c r="B186" s="39"/>
      <c r="M186" s="21"/>
    </row>
    <row r="187" spans="2:13" x14ac:dyDescent="0.25">
      <c r="B187" s="39"/>
      <c r="M187" s="21"/>
    </row>
    <row r="188" spans="2:13" x14ac:dyDescent="0.25">
      <c r="B188" s="39"/>
      <c r="M188" s="21"/>
    </row>
    <row r="189" spans="2:13" x14ac:dyDescent="0.25">
      <c r="B189" s="39"/>
      <c r="M189" s="21"/>
    </row>
    <row r="190" spans="2:13" x14ac:dyDescent="0.25">
      <c r="B190" t="s">
        <v>14</v>
      </c>
      <c r="M190" s="21"/>
    </row>
    <row r="191" spans="2:13" ht="15.75" thickBot="1" x14ac:dyDescent="0.3">
      <c r="B191" s="103" t="s">
        <v>51</v>
      </c>
      <c r="M191" s="21"/>
    </row>
    <row r="192" spans="2:13" ht="15.75" thickBot="1" x14ac:dyDescent="0.3">
      <c r="B192" s="2"/>
      <c r="C192" s="74" t="s">
        <v>15</v>
      </c>
      <c r="D192" s="75" t="s">
        <v>16</v>
      </c>
      <c r="E192" s="126" t="s">
        <v>17</v>
      </c>
      <c r="M192" s="21"/>
    </row>
    <row r="193" spans="2:13" x14ac:dyDescent="0.25">
      <c r="B193" s="155" t="s">
        <v>60</v>
      </c>
      <c r="C193" s="8">
        <v>0.9</v>
      </c>
      <c r="D193" s="80">
        <v>1.3</v>
      </c>
      <c r="E193" s="127">
        <v>1</v>
      </c>
      <c r="M193" s="21"/>
    </row>
    <row r="194" spans="2:13" ht="15.75" thickBot="1" x14ac:dyDescent="0.3">
      <c r="B194" s="156" t="s">
        <v>61</v>
      </c>
      <c r="C194" s="119">
        <v>1.2</v>
      </c>
      <c r="D194" s="120">
        <v>1.5</v>
      </c>
      <c r="E194" s="128">
        <v>1</v>
      </c>
      <c r="M194" s="21"/>
    </row>
    <row r="195" spans="2:13" x14ac:dyDescent="0.25">
      <c r="B195" s="17"/>
      <c r="C195" s="16"/>
      <c r="D195" s="10"/>
      <c r="E195" s="10"/>
      <c r="M195" s="21"/>
    </row>
    <row r="196" spans="2:13" x14ac:dyDescent="0.25">
      <c r="B196" s="108"/>
      <c r="C196" s="16"/>
      <c r="D196" s="10"/>
      <c r="E196" s="10"/>
      <c r="M196" s="21"/>
    </row>
    <row r="197" spans="2:13" x14ac:dyDescent="0.25">
      <c r="B197" s="39"/>
      <c r="M197" s="21"/>
    </row>
    <row r="198" spans="2:13" x14ac:dyDescent="0.25">
      <c r="B198" s="39"/>
      <c r="M198" s="21"/>
    </row>
    <row r="199" spans="2:13" ht="15.75" thickBot="1" x14ac:dyDescent="0.3">
      <c r="B199" s="103" t="s">
        <v>54</v>
      </c>
      <c r="M199" s="21"/>
    </row>
    <row r="200" spans="2:13" ht="15.75" thickBot="1" x14ac:dyDescent="0.3">
      <c r="B200" s="2"/>
      <c r="C200" s="6" t="s">
        <v>15</v>
      </c>
      <c r="D200" s="110" t="s">
        <v>16</v>
      </c>
      <c r="E200" s="76" t="s">
        <v>17</v>
      </c>
      <c r="M200" s="21"/>
    </row>
    <row r="201" spans="2:13" x14ac:dyDescent="0.25">
      <c r="B201" s="155" t="s">
        <v>60</v>
      </c>
      <c r="C201" s="1" t="s">
        <v>53</v>
      </c>
      <c r="D201" s="111">
        <v>1</v>
      </c>
      <c r="E201" s="4">
        <v>0.3</v>
      </c>
      <c r="M201" s="21"/>
    </row>
    <row r="202" spans="2:13" ht="15.75" thickBot="1" x14ac:dyDescent="0.3">
      <c r="B202" s="156" t="s">
        <v>61</v>
      </c>
      <c r="C202" s="109" t="s">
        <v>53</v>
      </c>
      <c r="D202" s="150">
        <v>1.2</v>
      </c>
      <c r="E202" s="49">
        <v>0.3</v>
      </c>
      <c r="M202" s="21"/>
    </row>
    <row r="203" spans="2:13" x14ac:dyDescent="0.25">
      <c r="B203" s="17"/>
      <c r="C203" s="10"/>
      <c r="D203" s="16"/>
      <c r="E203" s="10"/>
      <c r="M203" s="21"/>
    </row>
    <row r="204" spans="2:13" x14ac:dyDescent="0.25">
      <c r="B204" s="108"/>
      <c r="C204" s="10"/>
      <c r="D204" s="16"/>
      <c r="E204" s="10"/>
      <c r="M204" s="21"/>
    </row>
    <row r="205" spans="2:13" x14ac:dyDescent="0.25">
      <c r="B205" s="104"/>
      <c r="M205" s="21"/>
    </row>
    <row r="206" spans="2:13" x14ac:dyDescent="0.25">
      <c r="B206" s="39"/>
      <c r="M206" s="21"/>
    </row>
    <row r="207" spans="2:13" x14ac:dyDescent="0.25">
      <c r="B207" s="5"/>
      <c r="M207" s="21"/>
    </row>
    <row r="208" spans="2:13" x14ac:dyDescent="0.25">
      <c r="M208" s="21"/>
    </row>
    <row r="209" spans="1:13" x14ac:dyDescent="0.25">
      <c r="M209" s="21"/>
    </row>
    <row r="210" spans="1:13" x14ac:dyDescent="0.25">
      <c r="M210" s="21"/>
    </row>
    <row r="211" spans="1:13" x14ac:dyDescent="0.25">
      <c r="M211" s="21"/>
    </row>
    <row r="212" spans="1:13" x14ac:dyDescent="0.25">
      <c r="B212" s="3"/>
      <c r="C212" s="16"/>
      <c r="D212" s="10"/>
      <c r="E212" s="10"/>
      <c r="M212" s="21"/>
    </row>
    <row r="213" spans="1:13" x14ac:dyDescent="0.25">
      <c r="B213" s="3"/>
      <c r="C213" s="16"/>
      <c r="D213" s="10"/>
      <c r="E213" s="10"/>
      <c r="M213" s="21"/>
    </row>
    <row r="214" spans="1:13" x14ac:dyDescent="0.25">
      <c r="B214" s="5"/>
      <c r="M214" s="21"/>
    </row>
    <row r="215" spans="1:13" ht="15.75" thickBot="1" x14ac:dyDescent="0.3">
      <c r="B215" t="s">
        <v>13</v>
      </c>
      <c r="M215" s="21"/>
    </row>
    <row r="216" spans="1:13" ht="15.75" thickBot="1" x14ac:dyDescent="0.3">
      <c r="B216" s="2"/>
      <c r="C216" s="6" t="s">
        <v>11</v>
      </c>
      <c r="D216" s="7" t="s">
        <v>12</v>
      </c>
      <c r="E216" s="19" t="s">
        <v>23</v>
      </c>
      <c r="M216" s="21"/>
    </row>
    <row r="217" spans="1:13" x14ac:dyDescent="0.25">
      <c r="B217" s="155" t="s">
        <v>60</v>
      </c>
      <c r="C217" s="1">
        <v>21</v>
      </c>
      <c r="D217" s="15">
        <f>0.5*9.81*C217/1000</f>
        <v>0.10300500000000001</v>
      </c>
      <c r="E217" s="20">
        <f>+D217/(1000*0.008*0.004)</f>
        <v>3.2189062500000003</v>
      </c>
      <c r="F217" s="44"/>
      <c r="M217" s="21"/>
    </row>
    <row r="218" spans="1:13" ht="15.75" thickBot="1" x14ac:dyDescent="0.3">
      <c r="B218" s="156" t="s">
        <v>61</v>
      </c>
      <c r="C218" s="109">
        <v>18</v>
      </c>
      <c r="D218" s="121">
        <f>0.5*9.81*C218/1000</f>
        <v>8.8290000000000007E-2</v>
      </c>
      <c r="E218" s="20">
        <f>+D218/(1000*0.008*0.004)</f>
        <v>2.7590625000000002</v>
      </c>
      <c r="F218" s="44"/>
      <c r="M218" s="21"/>
    </row>
    <row r="219" spans="1:13" x14ac:dyDescent="0.25">
      <c r="A219" s="48"/>
      <c r="B219" s="17"/>
      <c r="C219" s="10"/>
      <c r="D219" s="40"/>
      <c r="E219" s="20"/>
      <c r="F219" s="44"/>
      <c r="M219" s="21"/>
    </row>
    <row r="220" spans="1:13" x14ac:dyDescent="0.25">
      <c r="B220" s="108"/>
      <c r="C220" s="10"/>
      <c r="D220" s="40"/>
      <c r="E220" s="20"/>
      <c r="M220" s="21"/>
    </row>
    <row r="221" spans="1:13" x14ac:dyDescent="0.25">
      <c r="B221" s="3"/>
      <c r="C221" s="10"/>
      <c r="D221" s="40"/>
      <c r="E221" s="20"/>
      <c r="M221" s="21"/>
    </row>
    <row r="222" spans="1:13" x14ac:dyDescent="0.25">
      <c r="B222" s="3"/>
      <c r="C222" s="10"/>
      <c r="D222" s="40"/>
      <c r="E222" s="20"/>
      <c r="M222" s="21"/>
    </row>
    <row r="223" spans="1:13" x14ac:dyDescent="0.25">
      <c r="B223" s="3"/>
      <c r="C223" s="10"/>
      <c r="D223" s="40"/>
      <c r="E223" s="20"/>
      <c r="M223" s="21"/>
    </row>
    <row r="224" spans="1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3"/>
      <c r="C227" s="10"/>
      <c r="D227" s="40"/>
      <c r="E227" s="20"/>
      <c r="M227" s="21"/>
    </row>
    <row r="228" spans="2:13" x14ac:dyDescent="0.25">
      <c r="B228" s="3"/>
      <c r="C228" s="10"/>
      <c r="D228" s="40"/>
      <c r="E228" s="20"/>
      <c r="M228" s="21"/>
    </row>
    <row r="229" spans="2:13" x14ac:dyDescent="0.25">
      <c r="B229" s="3"/>
      <c r="C229" s="10"/>
      <c r="D229" s="40"/>
      <c r="E229" s="20"/>
      <c r="M229" s="21"/>
    </row>
    <row r="230" spans="2:13" x14ac:dyDescent="0.25">
      <c r="B230" s="3"/>
      <c r="C230" s="10"/>
      <c r="D230" s="40"/>
      <c r="E230" s="20"/>
      <c r="M230" s="21"/>
    </row>
    <row r="231" spans="2:13" x14ac:dyDescent="0.25">
      <c r="B231" s="3"/>
      <c r="C231" s="10"/>
      <c r="D231" s="40"/>
      <c r="E231" s="20"/>
      <c r="M231" s="21"/>
    </row>
    <row r="232" spans="2:13" x14ac:dyDescent="0.25">
      <c r="B232" s="3"/>
      <c r="C232" s="10"/>
      <c r="D232" s="40"/>
      <c r="E232" s="20"/>
      <c r="M232" s="21"/>
    </row>
    <row r="233" spans="2:13" x14ac:dyDescent="0.25">
      <c r="B233" s="3"/>
      <c r="C233" s="10"/>
      <c r="D233" s="40"/>
      <c r="E233" s="20"/>
      <c r="M233" s="21"/>
    </row>
    <row r="234" spans="2:13" x14ac:dyDescent="0.25">
      <c r="B234" s="3"/>
      <c r="C234" s="10"/>
      <c r="D234" s="40"/>
      <c r="E234" s="20"/>
      <c r="M234" s="21"/>
    </row>
    <row r="235" spans="2:13" x14ac:dyDescent="0.25">
      <c r="B235" s="3"/>
      <c r="C235" s="10"/>
      <c r="D235" s="40"/>
      <c r="E235" s="20"/>
      <c r="M235" s="21"/>
    </row>
    <row r="236" spans="2:13" x14ac:dyDescent="0.25">
      <c r="B236" s="3"/>
      <c r="C236" s="10"/>
      <c r="D236" s="40"/>
      <c r="E236" s="20"/>
      <c r="M236" s="21"/>
    </row>
    <row r="237" spans="2:13" x14ac:dyDescent="0.25">
      <c r="B237" s="3"/>
      <c r="C237" s="10"/>
      <c r="D237" s="40"/>
      <c r="E237" s="20"/>
      <c r="M237" s="21"/>
    </row>
    <row r="238" spans="2:13" x14ac:dyDescent="0.25">
      <c r="B238" s="3"/>
      <c r="C238" s="10"/>
      <c r="D238" s="40"/>
      <c r="E238" s="20"/>
      <c r="M238" s="21"/>
    </row>
    <row r="239" spans="2:13" x14ac:dyDescent="0.25">
      <c r="B239" s="3"/>
      <c r="C239" s="10"/>
      <c r="D239" s="40"/>
      <c r="E239" s="20"/>
      <c r="M239" s="21"/>
    </row>
    <row r="240" spans="2:13" x14ac:dyDescent="0.25">
      <c r="B240" s="5"/>
      <c r="M240" s="21"/>
    </row>
    <row r="241" spans="2:13" x14ac:dyDescent="0.25">
      <c r="B241" s="5"/>
      <c r="M241" s="21"/>
    </row>
    <row r="242" spans="2:13" x14ac:dyDescent="0.25">
      <c r="B242" s="5"/>
      <c r="M242" s="21"/>
    </row>
    <row r="243" spans="2:13" ht="15.75" thickBot="1" x14ac:dyDescent="0.3">
      <c r="B243" t="s">
        <v>9</v>
      </c>
      <c r="M243" s="21"/>
    </row>
    <row r="244" spans="2:13" ht="15.75" thickBot="1" x14ac:dyDescent="0.3">
      <c r="B244" s="2"/>
      <c r="C244" s="7" t="s">
        <v>10</v>
      </c>
      <c r="M244" s="21"/>
    </row>
    <row r="245" spans="2:13" x14ac:dyDescent="0.25">
      <c r="B245" s="155" t="s">
        <v>60</v>
      </c>
      <c r="C245" s="11">
        <v>63</v>
      </c>
      <c r="M245" s="21"/>
    </row>
    <row r="246" spans="2:13" ht="15.75" thickBot="1" x14ac:dyDescent="0.3">
      <c r="B246" s="156" t="s">
        <v>61</v>
      </c>
      <c r="C246" s="122">
        <v>88</v>
      </c>
      <c r="D246" s="129"/>
      <c r="M246" s="21"/>
    </row>
    <row r="247" spans="2:13" x14ac:dyDescent="0.25">
      <c r="B247" s="17"/>
      <c r="C247" s="16"/>
      <c r="M247" s="21"/>
    </row>
    <row r="248" spans="2:13" x14ac:dyDescent="0.25">
      <c r="B248" s="108"/>
      <c r="C248" s="16"/>
    </row>
    <row r="249" spans="2:13" x14ac:dyDescent="0.25">
      <c r="B249" s="83"/>
    </row>
    <row r="250" spans="2:13" x14ac:dyDescent="0.25">
      <c r="B250" s="21" t="s">
        <v>50</v>
      </c>
    </row>
    <row r="251" spans="2:13" x14ac:dyDescent="0.25">
      <c r="B251" s="21" t="s">
        <v>46</v>
      </c>
    </row>
    <row r="263" spans="2:5" x14ac:dyDescent="0.25">
      <c r="B263" s="3"/>
    </row>
    <row r="264" spans="2:5" ht="15.75" thickBot="1" x14ac:dyDescent="0.3">
      <c r="B264" t="s">
        <v>68</v>
      </c>
    </row>
    <row r="265" spans="2:5" x14ac:dyDescent="0.25">
      <c r="B265" s="158"/>
      <c r="C265" s="80" t="s">
        <v>66</v>
      </c>
      <c r="D265" s="80" t="s">
        <v>69</v>
      </c>
      <c r="E265" s="162" t="s">
        <v>67</v>
      </c>
    </row>
    <row r="266" spans="2:5" x14ac:dyDescent="0.25">
      <c r="B266" s="159" t="s">
        <v>60</v>
      </c>
      <c r="C266" s="157">
        <v>30</v>
      </c>
      <c r="D266" s="157">
        <v>750</v>
      </c>
      <c r="E266" s="160">
        <f>+C266*1000/D266</f>
        <v>40</v>
      </c>
    </row>
    <row r="267" spans="2:5" ht="15.75" thickBot="1" x14ac:dyDescent="0.3">
      <c r="B267" s="156" t="s">
        <v>61</v>
      </c>
      <c r="C267" s="120">
        <v>50</v>
      </c>
      <c r="D267" s="120">
        <v>500</v>
      </c>
      <c r="E267" s="161">
        <f>+C267*1000/D267</f>
        <v>100</v>
      </c>
    </row>
    <row r="268" spans="2:5" x14ac:dyDescent="0.25">
      <c r="B268" s="5"/>
      <c r="C268" s="16"/>
      <c r="D268" s="151"/>
    </row>
    <row r="273" spans="2:2" x14ac:dyDescent="0.25">
      <c r="B273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C4:D9"/>
  <sheetViews>
    <sheetView workbookViewId="0">
      <selection activeCell="C17" sqref="C17"/>
    </sheetView>
  </sheetViews>
  <sheetFormatPr defaultRowHeight="15" x14ac:dyDescent="0.25"/>
  <cols>
    <col min="3" max="3" width="15.28515625" customWidth="1"/>
  </cols>
  <sheetData>
    <row r="4" spans="3:4" x14ac:dyDescent="0.25">
      <c r="C4" t="s">
        <v>73</v>
      </c>
      <c r="D4">
        <v>59600</v>
      </c>
    </row>
    <row r="5" spans="3:4" x14ac:dyDescent="0.25">
      <c r="C5" t="s">
        <v>70</v>
      </c>
      <c r="D5">
        <v>5000</v>
      </c>
    </row>
    <row r="8" spans="3:4" x14ac:dyDescent="0.25">
      <c r="C8" t="s">
        <v>71</v>
      </c>
      <c r="D8">
        <v>4000</v>
      </c>
    </row>
    <row r="9" spans="3:4" x14ac:dyDescent="0.25">
      <c r="C9" t="s">
        <v>72</v>
      </c>
      <c r="D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2024-12-22T02:01:43Z</dcterms:modified>
</cp:coreProperties>
</file>