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video\extrudr\"/>
    </mc:Choice>
  </mc:AlternateContent>
  <xr:revisionPtr revIDLastSave="0" documentId="13_ncr:1_{89731AA3-ECAF-41D3-B09C-6A23CE5F0A76}" xr6:coauthVersionLast="47" xr6:coauthVersionMax="47" xr10:uidLastSave="{00000000-0000-0000-0000-000000000000}"/>
  <bookViews>
    <workbookView xWindow="-120" yWindow="-120" windowWidth="29040" windowHeight="157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1" i="1" l="1"/>
  <c r="E329" i="1"/>
  <c r="E313" i="1"/>
  <c r="E314" i="1"/>
  <c r="E312" i="1"/>
  <c r="D234" i="1"/>
  <c r="E234" i="1" s="1"/>
  <c r="G76" i="1"/>
  <c r="H76" i="1" s="1"/>
  <c r="G73" i="1"/>
  <c r="H73" i="1" s="1"/>
  <c r="G75" i="1"/>
  <c r="H75" i="1" s="1"/>
  <c r="G74" i="1"/>
  <c r="H74" i="1" s="1"/>
  <c r="E57" i="1"/>
  <c r="F57" i="1" s="1"/>
  <c r="E56" i="1"/>
  <c r="F56" i="1" s="1"/>
  <c r="D16" i="1"/>
  <c r="I17" i="1"/>
  <c r="I16" i="1"/>
  <c r="I15" i="1"/>
  <c r="H16" i="1"/>
  <c r="G16" i="1"/>
  <c r="F16" i="1"/>
  <c r="E16" i="1"/>
  <c r="C16" i="1"/>
  <c r="E40" i="1"/>
  <c r="F40" i="1" s="1"/>
  <c r="E54" i="1"/>
  <c r="F54" i="1" s="1"/>
  <c r="D90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H17" i="1"/>
  <c r="G17" i="1"/>
  <c r="F17" i="1"/>
  <c r="E17" i="1"/>
  <c r="D17" i="1"/>
  <c r="H15" i="1"/>
  <c r="G15" i="1"/>
  <c r="F15" i="1"/>
  <c r="E15" i="1"/>
  <c r="D15" i="1"/>
  <c r="C15" i="1"/>
  <c r="C17" i="1"/>
  <c r="E53" i="1"/>
  <c r="F53" i="1" s="1"/>
  <c r="D91" i="1"/>
  <c r="D89" i="1"/>
  <c r="D235" i="1"/>
  <c r="E235" i="1" s="1"/>
  <c r="E41" i="1"/>
  <c r="F41" i="1" s="1"/>
  <c r="D233" i="1"/>
  <c r="E233" i="1" s="1"/>
  <c r="E55" i="1"/>
  <c r="F55" i="1" s="1"/>
  <c r="E39" i="1"/>
  <c r="F39" i="1" s="1"/>
</calcChain>
</file>

<file path=xl/sharedStrings.xml><?xml version="1.0" encoding="utf-8"?>
<sst xmlns="http://schemas.openxmlformats.org/spreadsheetml/2006/main" count="149" uniqueCount="87">
  <si>
    <t>Day 0</t>
  </si>
  <si>
    <t>Day 1</t>
  </si>
  <si>
    <t>Day 2</t>
  </si>
  <si>
    <t>Day 3</t>
  </si>
  <si>
    <t>Day 4</t>
  </si>
  <si>
    <t>Day 5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</si>
  <si>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</si>
  <si>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</si>
  <si>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</si>
  <si>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</si>
  <si>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</si>
  <si>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</si>
  <si>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</si>
  <si>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</si>
  <si>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</si>
  <si>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</si>
  <si>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</si>
  <si>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</si>
  <si>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</si>
  <si>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</si>
  <si>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</si>
  <si>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</si>
  <si>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</si>
  <si>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</si>
  <si>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</si>
  <si>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</si>
  <si>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</si>
  <si>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</si>
  <si>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</si>
  <si>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</si>
  <si>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</si>
  <si>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</si>
  <si>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</si>
  <si>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</si>
  <si>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</si>
  <si>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</si>
  <si>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</si>
  <si>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</si>
  <si>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</si>
  <si>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</si>
  <si>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</si>
  <si>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</si>
  <si>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</si>
  <si>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</si>
  <si>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</si>
  <si>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</si>
  <si>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</si>
  <si>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</si>
  <si>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</si>
  <si>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</si>
  <si>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</si>
  <si>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</si>
  <si>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</si>
  <si>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 xml:space="preserve">This is only a 15-minute test, </t>
  </si>
  <si>
    <t>it is not recommended to use object continuously at this temp.</t>
  </si>
  <si>
    <t>(smaller values are better)</t>
  </si>
  <si>
    <t>Price (in EU, but for relative comparison)</t>
  </si>
  <si>
    <t>EUR</t>
  </si>
  <si>
    <t>PETG</t>
  </si>
  <si>
    <t>PCTG</t>
  </si>
  <si>
    <t>Carbon</t>
  </si>
  <si>
    <t>270/100</t>
  </si>
  <si>
    <t>230/85</t>
  </si>
  <si>
    <t>240/85</t>
  </si>
  <si>
    <t>0.4 mm hardened nozzle</t>
  </si>
  <si>
    <t>0.4 mm hardened nozzle, only for layer adhesion 0.6mm (clog with 0.4mm)</t>
  </si>
  <si>
    <t>air 20-30%</t>
  </si>
  <si>
    <t>Day 6</t>
  </si>
  <si>
    <t>Day 7</t>
  </si>
  <si>
    <t>PETG brass n.</t>
  </si>
  <si>
    <t>PCTG brass n.</t>
  </si>
  <si>
    <t>Test 4</t>
  </si>
  <si>
    <t>Test 3</t>
  </si>
  <si>
    <t>PCTG 250°C</t>
  </si>
  <si>
    <t>PCTG 290°C</t>
  </si>
  <si>
    <t>PCTG 270°C</t>
  </si>
  <si>
    <t>Reference PLA</t>
  </si>
  <si>
    <t>EUR/kg</t>
  </si>
  <si>
    <t>Weight [kg]</t>
  </si>
  <si>
    <t>Shore D</t>
  </si>
  <si>
    <t>Hardness Shore D, average</t>
  </si>
  <si>
    <t>Durometer</t>
  </si>
  <si>
    <t>MyTechFun, 2023-02-24</t>
  </si>
  <si>
    <t>Extrudr PETG filaments (PETG, PCTG, XPETG CF)</t>
  </si>
  <si>
    <t>Bigger spools available too</t>
  </si>
  <si>
    <t>-</t>
  </si>
  <si>
    <t>Weight of spools only in downloadable PDF (hard to find)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</si>
</sst>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3" fillId="0" borderId="0" xfId="0" applyFont="1"/>
    <xf numFmtId="0" fontId="0" fillId="0" borderId="17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0" applyFont="1"/>
    <xf numFmtId="165" fontId="1" fillId="0" borderId="5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164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0" fontId="0" fillId="0" borderId="22" xfId="0" applyBorder="1"/>
    <xf numFmtId="0" fontId="11" fillId="0" borderId="1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23" xfId="0" applyBorder="1"/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2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1" fillId="0" borderId="21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2" fontId="15" fillId="0" borderId="33" xfId="0" applyNumberFormat="1" applyFont="1" applyBorder="1" applyAlignment="1">
      <alignment horizontal="center"/>
    </xf>
    <xf numFmtId="0" fontId="1" fillId="0" borderId="38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5" xfId="0" applyBorder="1"/>
    <xf numFmtId="0" fontId="0" fillId="0" borderId="11" xfId="0" applyBorder="1"/>
    <xf numFmtId="0" fontId="1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21" xfId="0" applyFont="1" applyBorder="1" applyAlignment="1">
      <alignment horizontal="left" vertical="center"/>
    </xf>
    <xf numFmtId="0" fontId="0" fillId="0" borderId="4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29" xfId="0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8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PETG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Sheet1!$C$14:$I$14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0.18000000000000327</c:v>
                </c:pt>
                <c:pt idx="2">
                  <c:v>0.13999999999999702</c:v>
                </c:pt>
                <c:pt idx="3">
                  <c:v>0.10000000000000142</c:v>
                </c:pt>
                <c:pt idx="4">
                  <c:v>0.10000000000000142</c:v>
                </c:pt>
                <c:pt idx="5">
                  <c:v>7.0000000000000284E-2</c:v>
                </c:pt>
                <c:pt idx="6">
                  <c:v>3.9999999999999147E-2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0DD-B5F1-16088836577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PCTG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Sheet1!$C$14:$I$14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Sheet1!$C$16:$I$16</c:f>
              <c:numCache>
                <c:formatCode>General</c:formatCode>
                <c:ptCount val="7"/>
                <c:pt idx="0">
                  <c:v>1.3200000000000003</c:v>
                </c:pt>
                <c:pt idx="1">
                  <c:v>0.48999999999999844</c:v>
                </c:pt>
                <c:pt idx="2">
                  <c:v>0.24000000000000199</c:v>
                </c:pt>
                <c:pt idx="3">
                  <c:v>0.16000000000000014</c:v>
                </c:pt>
                <c:pt idx="4">
                  <c:v>3.9999999999999147E-2</c:v>
                </c:pt>
                <c:pt idx="5">
                  <c:v>1.9999999999999574E-2</c:v>
                </c:pt>
                <c:pt idx="6">
                  <c:v>1.9999999999999574E-2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2-4DDA-8344-2D2D29D0AE49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Sheet1!$C$14:$I$14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Sheet1!$C$17:$I$17</c:f>
              <c:numCache>
                <c:formatCode>General</c:formatCode>
                <c:ptCount val="7"/>
                <c:pt idx="0">
                  <c:v>0.19999999999999929</c:v>
                </c:pt>
                <c:pt idx="1">
                  <c:v>6.0000000000000497E-2</c:v>
                </c:pt>
                <c:pt idx="2">
                  <c:v>9.9999999999997868E-3</c:v>
                </c:pt>
                <c:pt idx="3">
                  <c:v>-1.9999999999999574E-2</c:v>
                </c:pt>
                <c:pt idx="4">
                  <c:v>2.9999999999999361E-2</c:v>
                </c:pt>
                <c:pt idx="5">
                  <c:v>-9.9999999999997868E-3</c:v>
                </c:pt>
                <c:pt idx="6">
                  <c:v>3.9999999999999147E-2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2-4DDA-8344-2D2D29D0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7967"/>
        <c:axId val="337182127"/>
      </c:lineChart>
      <c:catAx>
        <c:axId val="3371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auto val="1"/>
        <c:lblAlgn val="ctr"/>
        <c:lblOffset val="100"/>
        <c:tickMarkSkip val="1"/>
        <c:noMultiLvlLbl val="1"/>
      </c:cat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PCTG layer adhesion </a:t>
            </a:r>
            <a:r>
              <a:rPr lang="hu-HU" baseline="0"/>
              <a:t>(dif. temperatures)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Sheet1!$B$73:$B$76</c:f>
              <c:strCache>
                <c:ptCount val="4"/>
                <c:pt idx="0">
                  <c:v>PCTG 250°C</c:v>
                </c:pt>
                <c:pt idx="1">
                  <c:v>PCTG 270°C</c:v>
                </c:pt>
                <c:pt idx="2">
                  <c:v>PCTG 290°C</c:v>
                </c:pt>
                <c:pt idx="3">
                  <c:v>Reference PLA</c:v>
                </c:pt>
              </c:strCache>
            </c:strRef>
          </c:cat>
          <c:val>
            <c:numRef>
              <c:f>Sheet1!$G$73:$G$76</c:f>
              <c:numCache>
                <c:formatCode>General</c:formatCode>
                <c:ptCount val="4"/>
                <c:pt idx="0">
                  <c:v>8.6</c:v>
                </c:pt>
                <c:pt idx="1">
                  <c:v>11</c:v>
                </c:pt>
                <c:pt idx="2">
                  <c:v>14.350000000000001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3-4BAA-BA0C-D3872980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536320"/>
        <c:axId val="1996533408"/>
      </c:barChart>
      <c:catAx>
        <c:axId val="19965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6533408"/>
        <c:crosses val="autoZero"/>
        <c:auto val="1"/>
        <c:lblAlgn val="ctr"/>
        <c:lblOffset val="100"/>
        <c:noMultiLvlLbl val="0"/>
      </c:catAx>
      <c:valAx>
        <c:axId val="19965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65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 in EUR and EUR/kg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Sheet1!$B$312</c:f>
              <c:strCache>
                <c:ptCount val="1"/>
                <c:pt idx="0">
                  <c:v>PETG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(Sheet1!$C$311,Sheet1!$E$311)</c:f>
              <c:strCache>
                <c:ptCount val="2"/>
                <c:pt idx="0">
                  <c:v>EUR</c:v>
                </c:pt>
                <c:pt idx="1">
                  <c:v>EUR/kg</c:v>
                </c:pt>
              </c:strCache>
            </c:strRef>
          </c:cat>
          <c:val>
            <c:numRef>
              <c:f>(Sheet1!$C$312,Sheet1!$E$312)</c:f>
              <c:numCache>
                <c:formatCode>0.0</c:formatCode>
                <c:ptCount val="2"/>
                <c:pt idx="0" formatCode="General">
                  <c:v>39</c:v>
                </c:pt>
                <c:pt idx="1">
                  <c:v>35.454545454545453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8-49DF-B2A7-B696E4927960}"/>
            </c:ext>
          </c:extLst>
        </c:ser>
        <c:ser>
          <c:idx val="1"/>
          <c:order val="1"/>
          <c:tx>
            <c:strRef>
              <c:f>Sheet1!$B$313</c:f>
              <c:strCache>
                <c:ptCount val="1"/>
                <c:pt idx="0">
                  <c:v>PCTG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(Sheet1!$C$311,Sheet1!$E$311)</c:f>
              <c:strCache>
                <c:ptCount val="2"/>
                <c:pt idx="0">
                  <c:v>EUR</c:v>
                </c:pt>
                <c:pt idx="1">
                  <c:v>EUR/kg</c:v>
                </c:pt>
              </c:strCache>
            </c:strRef>
          </c:cat>
          <c:val>
            <c:numRef>
              <c:f>(Sheet1!$C$313,Sheet1!$E$313)</c:f>
              <c:numCache>
                <c:formatCode>0.0</c:formatCode>
                <c:ptCount val="2"/>
                <c:pt idx="0" formatCode="General">
                  <c:v>30</c:v>
                </c:pt>
                <c:pt idx="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8-49DF-B2A7-B696E4927960}"/>
            </c:ext>
          </c:extLst>
        </c:ser>
        <c:ser>
          <c:idx val="2"/>
          <c:order val="2"/>
          <c:tx>
            <c:strRef>
              <c:f>Sheet1!$B$314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(Sheet1!$C$311,Sheet1!$E$311)</c:f>
              <c:strCache>
                <c:ptCount val="2"/>
                <c:pt idx="0">
                  <c:v>EUR</c:v>
                </c:pt>
                <c:pt idx="1">
                  <c:v>EUR/kg</c:v>
                </c:pt>
              </c:strCache>
            </c:strRef>
          </c:cat>
          <c:val>
            <c:numRef>
              <c:f>(Sheet1!$C$314,Sheet1!$E$314)</c:f>
              <c:numCache>
                <c:formatCode>0.0</c:formatCode>
                <c:ptCount val="2"/>
                <c:pt idx="0" formatCode="General">
                  <c:v>50</c:v>
                </c:pt>
                <c:pt idx="1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8-49DF-B2A7-B696E492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0559"/>
        <c:axId val="115041391"/>
      </c:barChart>
      <c:catAx>
        <c:axId val="1150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041391"/>
        <c:crosses val="autoZero"/>
        <c:auto val="1"/>
        <c:lblAlgn val="ctr"/>
        <c:lblOffset val="100"/>
        <c:noMultiLvlLbl val="0"/>
      </c:catAx>
      <c:valAx>
        <c:axId val="1150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0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Sheet1!$C$289</c:f>
              <c:strCache>
                <c:ptCount val="1"/>
                <c:pt idx="0">
                  <c:v>Shore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Sheet1!$B$290:$B$292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Sheet1!$C$290:$C$292</c:f>
              <c:numCache>
                <c:formatCode>General</c:formatCode>
                <c:ptCount val="3"/>
                <c:pt idx="0">
                  <c:v>68.2</c:v>
                </c:pt>
                <c:pt idx="1">
                  <c:v>69.5</c:v>
                </c:pt>
                <c:pt idx="2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6-40DB-B8C7-EE02AB0E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47423"/>
        <c:axId val="1173939103"/>
      </c:barChart>
      <c:catAx>
        <c:axId val="117394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3939103"/>
        <c:crosses val="autoZero"/>
        <c:auto val="1"/>
        <c:lblAlgn val="ctr"/>
        <c:lblOffset val="100"/>
        <c:noMultiLvlLbl val="0"/>
      </c:catAx>
      <c:valAx>
        <c:axId val="1173939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39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Sheet1!$B$39:$B$41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Sheet1!$E$39:$E$41</c:f>
              <c:numCache>
                <c:formatCode>General</c:formatCode>
                <c:ptCount val="3"/>
                <c:pt idx="0">
                  <c:v>79.599999999999994</c:v>
                </c:pt>
                <c:pt idx="1">
                  <c:v>80</c:v>
                </c:pt>
                <c:pt idx="2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Sheet1!$B$53:$B$57</c:f>
              <c:strCache>
                <c:ptCount val="5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  <c:pt idx="3">
                  <c:v>PETG brass n.</c:v>
                </c:pt>
                <c:pt idx="4">
                  <c:v>PCTG brass n.</c:v>
                </c:pt>
              </c:strCache>
            </c:str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15.9</c:v>
                </c:pt>
                <c:pt idx="1">
                  <c:v>16.299999999999997</c:v>
                </c:pt>
                <c:pt idx="2">
                  <c:v>23.200000000000003</c:v>
                </c:pt>
                <c:pt idx="3">
                  <c:v>22.299999999999997</c:v>
                </c:pt>
                <c:pt idx="4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Sheet1!$B$89:$B$91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Sheet1!$C$89:$C$91</c:f>
              <c:numCache>
                <c:formatCode>General</c:formatCode>
                <c:ptCount val="3"/>
                <c:pt idx="0">
                  <c:v>137</c:v>
                </c:pt>
                <c:pt idx="1">
                  <c:v>135.6</c:v>
                </c:pt>
                <c:pt idx="2">
                  <c:v>143.19999999999999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Sheet1!$C$123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Sheet1!$B$124:$B$126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Sheet1!$C$124:$C$126</c:f>
              <c:numCache>
                <c:formatCode>General</c:formatCode>
                <c:ptCount val="3"/>
                <c:pt idx="0">
                  <c:v>0.44</c:v>
                </c:pt>
                <c:pt idx="1">
                  <c:v>0.49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Sheet1!$D$123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Sheet1!$B$124:$B$126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Sheet1!$D$124:$D$126</c:f>
              <c:numCache>
                <c:formatCode>General</c:formatCode>
                <c:ptCount val="3"/>
                <c:pt idx="0">
                  <c:v>0.74</c:v>
                </c:pt>
                <c:pt idx="1">
                  <c:v>0.92</c:v>
                </c:pt>
                <c:pt idx="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Sheet1!$E$123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Sheet1!$B$124:$B$126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Sheet1!$E$124:$E$126</c:f>
              <c:numCache>
                <c:formatCode>General</c:formatCode>
                <c:ptCount val="3"/>
                <c:pt idx="0">
                  <c:v>1.39</c:v>
                </c:pt>
                <c:pt idx="1">
                  <c:v>1.78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Sheet1!$F$123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Sheet1!$B$124:$B$126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Sheet1!$F$124:$F$126</c:f>
              <c:numCache>
                <c:formatCode>General</c:formatCode>
                <c:ptCount val="3"/>
                <c:pt idx="0">
                  <c:v>2.87</c:v>
                </c:pt>
                <c:pt idx="1">
                  <c:v>3.88</c:v>
                </c:pt>
                <c:pt idx="2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Sheet1!$E$232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Sheet1!$B$233:$B$235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Sheet1!$E$233:$E$235</c:f>
              <c:numCache>
                <c:formatCode>0.0</c:formatCode>
                <c:ptCount val="3"/>
                <c:pt idx="0">
                  <c:v>3.1422656249999998</c:v>
                </c:pt>
                <c:pt idx="1">
                  <c:v>3.83203125</c:v>
                </c:pt>
                <c:pt idx="2">
                  <c:v>3.5254687500000004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Sheet1!$B$203</c:f>
              <c:strCache>
                <c:ptCount val="1"/>
                <c:pt idx="0">
                  <c:v>PETG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Sheet1!$C$202:$D$202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Sheet1!$C$203:$D$203</c:f>
              <c:numCache>
                <c:formatCode>General</c:formatCode>
                <c:ptCount val="2"/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Sheet1!$B$204</c:f>
              <c:strCache>
                <c:ptCount val="1"/>
                <c:pt idx="0">
                  <c:v>PCTG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Sheet1!$C$202:$D$202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Sheet1!$C$204:$D$204</c:f>
              <c:numCache>
                <c:formatCode>0.0</c:formatCode>
                <c:ptCount val="2"/>
                <c:pt idx="0" formatCode="General">
                  <c:v>0.8</c:v>
                </c:pt>
                <c:pt idx="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ser>
          <c:idx val="2"/>
          <c:order val="2"/>
          <c:tx>
            <c:strRef>
              <c:f>Sheet1!$B$205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Sheet1!$C$202:$D$202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Sheet1!$C$205:$D$205</c:f>
              <c:numCache>
                <c:formatCode>General</c:formatCode>
                <c:ptCount val="2"/>
                <c:pt idx="0">
                  <c:v>1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1-40AF-B4A5-1BA12D94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Sheet1!$C$260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Sheet1!$B$261:$B$263</c:f>
              <c:strCache>
                <c:ptCount val="3"/>
                <c:pt idx="0">
                  <c:v>PETG</c:v>
                </c:pt>
                <c:pt idx="1">
                  <c:v>PCTG</c:v>
                </c:pt>
                <c:pt idx="2">
                  <c:v>Carbon</c:v>
                </c:pt>
              </c:strCache>
            </c:strRef>
          </c:cat>
          <c:val>
            <c:numRef>
              <c:f>Sheet1!$C$261:$C$263</c:f>
              <c:numCache>
                <c:formatCode>General</c:formatCode>
                <c:ptCount val="3"/>
                <c:pt idx="0">
                  <c:v>61</c:v>
                </c:pt>
                <c:pt idx="1">
                  <c:v>74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Sheet1!$B$155</c:f>
              <c:strCache>
                <c:ptCount val="1"/>
                <c:pt idx="0">
                  <c:v>PETG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Sheet1!$C$154:$N$154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Sheet1!$C$155:$N$155</c:f>
              <c:numCache>
                <c:formatCode>0.00</c:formatCode>
                <c:ptCount val="12"/>
                <c:pt idx="0">
                  <c:v>0.43</c:v>
                </c:pt>
                <c:pt idx="1">
                  <c:v>0.44</c:v>
                </c:pt>
                <c:pt idx="2">
                  <c:v>0.44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1.38</c:v>
                </c:pt>
                <c:pt idx="7">
                  <c:v>1.39</c:v>
                </c:pt>
                <c:pt idx="8">
                  <c:v>1.39</c:v>
                </c:pt>
                <c:pt idx="9">
                  <c:v>2.83</c:v>
                </c:pt>
                <c:pt idx="10">
                  <c:v>2.87</c:v>
                </c:pt>
                <c:pt idx="11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Sheet1!$B$156</c:f>
              <c:strCache>
                <c:ptCount val="1"/>
                <c:pt idx="0">
                  <c:v>PCTG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Sheet1!$C$154:$N$154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Sheet1!$C$156:$N$156</c:f>
              <c:numCache>
                <c:formatCode>0.00</c:formatCode>
                <c:ptCount val="12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0.92</c:v>
                </c:pt>
                <c:pt idx="4">
                  <c:v>0.92</c:v>
                </c:pt>
                <c:pt idx="5">
                  <c:v>0.93</c:v>
                </c:pt>
                <c:pt idx="6">
                  <c:v>1.77</c:v>
                </c:pt>
                <c:pt idx="7">
                  <c:v>1.78</c:v>
                </c:pt>
                <c:pt idx="8">
                  <c:v>1.79</c:v>
                </c:pt>
                <c:pt idx="9">
                  <c:v>3.81</c:v>
                </c:pt>
                <c:pt idx="10">
                  <c:v>3.88</c:v>
                </c:pt>
                <c:pt idx="11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ser>
          <c:idx val="2"/>
          <c:order val="2"/>
          <c:tx>
            <c:strRef>
              <c:f>Sheet1!$B$157</c:f>
              <c:strCache>
                <c:ptCount val="1"/>
                <c:pt idx="0">
                  <c:v>Carbon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Sheet1!$C$154:$N$154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Sheet1!$C$157:$N$157</c:f>
              <c:numCache>
                <c:formatCode>0.00</c:formatCode>
                <c:ptCount val="12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0.47</c:v>
                </c:pt>
                <c:pt idx="4">
                  <c:v>0.47</c:v>
                </c:pt>
                <c:pt idx="5">
                  <c:v>0.47</c:v>
                </c:pt>
                <c:pt idx="6">
                  <c:v>0.9</c:v>
                </c:pt>
                <c:pt idx="7">
                  <c:v>0.92</c:v>
                </c:pt>
                <c:pt idx="8">
                  <c:v>0.92</c:v>
                </c:pt>
                <c:pt idx="9">
                  <c:v>1.93</c:v>
                </c:pt>
                <c:pt idx="10">
                  <c:v>1.99</c:v>
                </c:pt>
                <c:pt idx="11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445B-8B49-B3A53FDB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18" Type="http://schemas.openxmlformats.org/officeDocument/2006/relationships/chart" Target="../charts/chart10.xml"/><Relationship Id="rId3" Type="http://schemas.openxmlformats.org/officeDocument/2006/relationships/chart" Target="../charts/chart3.xml"/><Relationship Id="rId21" Type="http://schemas.openxmlformats.org/officeDocument/2006/relationships/image" Target="../media/image10.png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20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24" Type="http://schemas.openxmlformats.org/officeDocument/2006/relationships/image" Target="../media/image1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23" Type="http://schemas.openxmlformats.org/officeDocument/2006/relationships/image" Target="../media/image11.png"/><Relationship Id="rId10" Type="http://schemas.openxmlformats.org/officeDocument/2006/relationships/image" Target="../media/image1.png"/><Relationship Id="rId19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Relationship Id="rId2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29104</xdr:colOff>
      <xdr:row>6</xdr:row>
      <xdr:rowOff>48924</xdr:rowOff>
    </xdr:from>
    <xdr:to>
      <xdr:col>21</xdr:col>
      <xdr:colOff>34394</xdr:colOff>
      <xdr:row>32</xdr:row>
      <xdr:rowOff>67181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10316-62EE-08B0-D511-AA88C1597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650009</xdr:colOff>
      <xdr:row>35</xdr:row>
      <xdr:rowOff>172098</xdr:rowOff>
    </xdr:from>
    <xdr:to>
      <xdr:col>13</xdr:col>
      <xdr:colOff>660833</xdr:colOff>
      <xdr:row>66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150234</xdr:colOff>
      <xdr:row>35</xdr:row>
      <xdr:rowOff>166688</xdr:rowOff>
    </xdr:from>
    <xdr:to>
      <xdr:col>20</xdr:col>
      <xdr:colOff>105353</xdr:colOff>
      <xdr:row>66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11673</xdr:colOff>
      <xdr:row>85</xdr:row>
      <xdr:rowOff>119063</xdr:rowOff>
    </xdr:from>
    <xdr:to>
      <xdr:col>14</xdr:col>
      <xdr:colOff>2053</xdr:colOff>
      <xdr:row>114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638735</xdr:colOff>
      <xdr:row>120</xdr:row>
      <xdr:rowOff>84742</xdr:rowOff>
    </xdr:from>
    <xdr:to>
      <xdr:col>14</xdr:col>
      <xdr:colOff>90581</xdr:colOff>
      <xdr:row>148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640669</xdr:colOff>
      <xdr:row>230</xdr:row>
      <xdr:rowOff>171110</xdr:rowOff>
    </xdr:from>
    <xdr:to>
      <xdr:col>13</xdr:col>
      <xdr:colOff>165780</xdr:colOff>
      <xdr:row>256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607096</xdr:colOff>
      <xdr:row>197</xdr:row>
      <xdr:rowOff>187877</xdr:rowOff>
    </xdr:from>
    <xdr:to>
      <xdr:col>14</xdr:col>
      <xdr:colOff>92682</xdr:colOff>
      <xdr:row>225</xdr:row>
      <xdr:rowOff>171904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3401</xdr:colOff>
      <xdr:row>257</xdr:row>
      <xdr:rowOff>170387</xdr:rowOff>
    </xdr:from>
    <xdr:to>
      <xdr:col>14</xdr:col>
      <xdr:colOff>150709</xdr:colOff>
      <xdr:row>283</xdr:row>
      <xdr:rowOff>132669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107154</xdr:colOff>
      <xdr:row>158</xdr:row>
      <xdr:rowOff>0</xdr:rowOff>
    </xdr:from>
    <xdr:to>
      <xdr:col>14</xdr:col>
      <xdr:colOff>571499</xdr:colOff>
      <xdr:row>187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364343</xdr:colOff>
      <xdr:row>7</xdr:row>
      <xdr:rowOff>114300</xdr:rowOff>
    </xdr:from>
    <xdr:to>
      <xdr:col>20</xdr:col>
      <xdr:colOff>585475</xdr:colOff>
      <xdr:row>17</xdr:row>
      <xdr:rowOff>160338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9868" y="1476375"/>
          <a:ext cx="1440332" cy="1998663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314396</xdr:colOff>
      <xdr:row>36</xdr:row>
      <xdr:rowOff>88833</xdr:rowOff>
    </xdr:from>
    <xdr:to>
      <xdr:col>13</xdr:col>
      <xdr:colOff>668961</xdr:colOff>
      <xdr:row>39</xdr:row>
      <xdr:rowOff>167863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71" y="7023033"/>
          <a:ext cx="1526140" cy="669580"/>
        </a:xfrm>
        <a:prstGeom prst="rect">
          <a:avLst/>
        </a:prstGeom>
      </xdr:spPr>
    </xdr:pic>
    <xdr:clientData/>
  </xdr:twoCellAnchor>
  <xdr:twoCellAnchor editAs="oneCell">
    <xdr:from>
      <xdr:col>18</xdr:col>
      <xdr:colOff>423432</xdr:colOff>
      <xdr:row>36</xdr:row>
      <xdr:rowOff>73165</xdr:rowOff>
    </xdr:from>
    <xdr:to>
      <xdr:col>20</xdr:col>
      <xdr:colOff>20007</xdr:colOff>
      <xdr:row>45</xdr:row>
      <xdr:rowOff>74545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7B4243-B31A-D8A7-26D5-2D7342E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432" y="6624708"/>
          <a:ext cx="822401" cy="1740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4</xdr:col>
      <xdr:colOff>866245</xdr:colOff>
      <xdr:row>140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207</xdr:row>
      <xdr:rowOff>119063</xdr:rowOff>
    </xdr:from>
    <xdr:to>
      <xdr:col>3</xdr:col>
      <xdr:colOff>89039</xdr:colOff>
      <xdr:row>218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94</xdr:row>
      <xdr:rowOff>158750</xdr:rowOff>
    </xdr:from>
    <xdr:to>
      <xdr:col>3</xdr:col>
      <xdr:colOff>232833</xdr:colOff>
      <xdr:row>108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238</xdr:row>
      <xdr:rowOff>111123</xdr:rowOff>
    </xdr:from>
    <xdr:to>
      <xdr:col>3</xdr:col>
      <xdr:colOff>415395</xdr:colOff>
      <xdr:row>251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268</xdr:row>
      <xdr:rowOff>127000</xdr:rowOff>
    </xdr:from>
    <xdr:to>
      <xdr:col>3</xdr:col>
      <xdr:colOff>653522</xdr:colOff>
      <xdr:row>274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twoCellAnchor>
    <xdr:from>
      <xdr:col>7</xdr:col>
      <xdr:colOff>666749</xdr:colOff>
      <xdr:row>69</xdr:row>
      <xdr:rowOff>119061</xdr:rowOff>
    </xdr:from>
    <xdr:to>
      <xdr:col>14</xdr:col>
      <xdr:colOff>781049</xdr:colOff>
      <xdr:row>84</xdr:row>
      <xdr:rowOff>133349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F2278E-1D1B-63F4-41F7-508D0F895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8</xdr:col>
      <xdr:colOff>458810</xdr:colOff>
      <xdr:row>72</xdr:row>
      <xdr:rowOff>28575</xdr:rowOff>
    </xdr:from>
    <xdr:to>
      <xdr:col>9</xdr:col>
      <xdr:colOff>666750</xdr:colOff>
      <xdr:row>79</xdr:row>
      <xdr:rowOff>151825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F69827E-7BD8-73FD-E756-ED3EB238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0010" y="13896975"/>
          <a:ext cx="941365" cy="1475800"/>
        </a:xfrm>
        <a:prstGeom prst="rect">
          <a:avLst/>
        </a:prstGeom>
      </xdr:spPr>
    </xdr:pic>
    <xdr:clientData/>
  </xdr:twoCellAnchor>
  <xdr:twoCellAnchor>
    <xdr:from>
      <xdr:col>5</xdr:col>
      <xdr:colOff>342900</xdr:colOff>
      <xdr:row>308</xdr:row>
      <xdr:rowOff>166686</xdr:rowOff>
    </xdr:from>
    <xdr:to>
      <xdr:col>12</xdr:col>
      <xdr:colOff>523875</xdr:colOff>
      <xdr:row>329</xdr:row>
      <xdr:rowOff>104774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6CFE892-207E-B122-BDA1-D66D8D09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773206</xdr:colOff>
      <xdr:row>314</xdr:row>
      <xdr:rowOff>104775</xdr:rowOff>
    </xdr:from>
    <xdr:to>
      <xdr:col>4</xdr:col>
      <xdr:colOff>31071</xdr:colOff>
      <xdr:row>320</xdr:row>
      <xdr:rowOff>99172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C747032-CEF6-6212-E3F2-99A321BE1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81" y="60321825"/>
          <a:ext cx="1724840" cy="1137397"/>
        </a:xfrm>
        <a:prstGeom prst="rect">
          <a:avLst/>
        </a:prstGeom>
      </xdr:spPr>
    </xdr:pic>
    <xdr:clientData/>
  </xdr:twoCellAnchor>
  <xdr:twoCellAnchor>
    <xdr:from>
      <xdr:col>3</xdr:col>
      <xdr:colOff>533400</xdr:colOff>
      <xdr:row>286</xdr:row>
      <xdr:rowOff>71436</xdr:rowOff>
    </xdr:from>
    <xdr:to>
      <xdr:col>9</xdr:col>
      <xdr:colOff>552450</xdr:colOff>
      <xdr:row>303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45D212-2129-AB3E-3A56-16E33B81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561976</xdr:colOff>
      <xdr:row>292</xdr:row>
      <xdr:rowOff>152400</xdr:rowOff>
    </xdr:from>
    <xdr:to>
      <xdr:col>2</xdr:col>
      <xdr:colOff>647958</xdr:colOff>
      <xdr:row>299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A69E67-D5E0-2ECA-83AB-7ECEB6399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56149875"/>
          <a:ext cx="1076582" cy="1295400"/>
        </a:xfrm>
        <a:prstGeom prst="rect">
          <a:avLst/>
        </a:prstGeom>
      </xdr:spPr>
    </xdr:pic>
    <xdr:clientData/>
  </xdr:twoCellAnchor>
  <xdr:oneCellAnchor>
    <xdr:from>
      <xdr:col>1</xdr:col>
      <xdr:colOff>793585</xdr:colOff>
      <xdr:row>169</xdr:row>
      <xdr:rowOff>126498</xdr:rowOff>
    </xdr:from>
    <xdr:ext cx="8880829" cy="781111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FB10733-EEAD-C40D-12E3-748AAEB15D90}"/>
            </a:ext>
          </a:extLst>
        </xdr:cNvPr>
        <xdr:cNvSpPr/>
      </xdr:nvSpPr>
      <xdr:spPr>
        <a:xfrm>
          <a:off x="1012660" y="32578173"/>
          <a:ext cx="8880829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1.25 kg        2.5 kg         5 kg          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0</xdr:col>
      <xdr:colOff>180975</xdr:colOff>
      <xdr:row>333</xdr:row>
      <xdr:rowOff>85725</xdr:rowOff>
    </xdr:from>
    <xdr:to>
      <xdr:col>10</xdr:col>
      <xdr:colOff>428625</xdr:colOff>
      <xdr:row>357</xdr:row>
      <xdr:rowOff>129334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6EC225F-57F6-7ABA-8BFC-9FA6D7A2B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3950850"/>
          <a:ext cx="7772400" cy="4615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S333"/>
  <sheetViews>
    <sheetView tabSelected="1" topLeftCell="A332" zoomScale="110" zoomScaleNormal="110" workbookViewId="0">
      <selection activeCell="O341" sqref="O341"/>
    </sheetView>
  </sheetViews>
  <sheetFormatPr defaultRowHeight="15" x14ac:dyDescent="0.25"/>
  <cols>
    <col min="1" max="1" width="3.28515625" customWidth="1"/>
    <col min="2" max="2" width="14.85546875" customWidth="1"/>
    <col min="3" max="3" width="11.42578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9.5703125" bestFit="1" customWidth="1"/>
    <col min="14" max="14" width="10.5703125" bestFit="1" customWidth="1"/>
    <col min="15" max="15" width="14.8554687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6" ht="15.75" thickBot="1" x14ac:dyDescent="0.3">
      <c r="A2" s="7"/>
      <c r="B2" s="7" t="s">
        <v>83</v>
      </c>
      <c r="M2" t="s">
        <v>33</v>
      </c>
    </row>
    <row r="3" spans="1:16" x14ac:dyDescent="0.25">
      <c r="A3" s="7"/>
      <c r="B3" s="7" t="s">
        <v>82</v>
      </c>
      <c r="M3" s="74" t="s">
        <v>58</v>
      </c>
      <c r="N3" s="101" t="s">
        <v>62</v>
      </c>
      <c r="O3" t="s">
        <v>66</v>
      </c>
      <c r="P3" t="s">
        <v>64</v>
      </c>
    </row>
    <row r="4" spans="1:16" x14ac:dyDescent="0.25">
      <c r="A4" s="7"/>
      <c r="B4" s="7"/>
      <c r="M4" s="75" t="s">
        <v>59</v>
      </c>
      <c r="N4" s="102" t="s">
        <v>61</v>
      </c>
      <c r="O4" t="s">
        <v>66</v>
      </c>
      <c r="P4" t="s">
        <v>64</v>
      </c>
    </row>
    <row r="5" spans="1:16" ht="15.75" thickBot="1" x14ac:dyDescent="0.3">
      <c r="A5" s="7"/>
      <c r="B5" s="7"/>
      <c r="M5" s="76" t="s">
        <v>60</v>
      </c>
      <c r="N5" s="103" t="s">
        <v>63</v>
      </c>
      <c r="O5" t="s">
        <v>66</v>
      </c>
      <c r="P5" t="s">
        <v>65</v>
      </c>
    </row>
    <row r="6" spans="1:16" x14ac:dyDescent="0.25">
      <c r="A6" s="7"/>
      <c r="B6" s="13" t="s">
        <v>28</v>
      </c>
      <c r="K6" s="20"/>
      <c r="L6" s="20"/>
    </row>
    <row r="7" spans="1:16" ht="15.75" thickBot="1" x14ac:dyDescent="0.3">
      <c r="A7" s="7"/>
      <c r="B7" t="s">
        <v>27</v>
      </c>
    </row>
    <row r="8" spans="1:16" ht="15.75" thickBot="1" x14ac:dyDescent="0.3">
      <c r="A8" s="7"/>
      <c r="B8" s="6"/>
      <c r="C8" s="111" t="s">
        <v>26</v>
      </c>
      <c r="D8" s="112" t="s">
        <v>0</v>
      </c>
      <c r="E8" s="113" t="s">
        <v>1</v>
      </c>
      <c r="F8" s="113" t="s">
        <v>2</v>
      </c>
      <c r="G8" s="113" t="s">
        <v>3</v>
      </c>
      <c r="H8" s="113" t="s">
        <v>4</v>
      </c>
      <c r="I8" s="113" t="s">
        <v>5</v>
      </c>
      <c r="J8" s="122" t="s">
        <v>67</v>
      </c>
      <c r="K8" s="114" t="s">
        <v>68</v>
      </c>
    </row>
    <row r="9" spans="1:16" x14ac:dyDescent="0.25">
      <c r="A9" s="7"/>
      <c r="B9" s="74" t="s">
        <v>58</v>
      </c>
      <c r="C9" s="115">
        <v>12</v>
      </c>
      <c r="D9" s="104">
        <v>16.329999999999998</v>
      </c>
      <c r="E9" s="105">
        <v>16.579999999999998</v>
      </c>
      <c r="F9" s="105">
        <v>16.760000000000002</v>
      </c>
      <c r="G9" s="105">
        <v>16.899999999999999</v>
      </c>
      <c r="H9" s="105">
        <v>17</v>
      </c>
      <c r="I9" s="105">
        <v>17.100000000000001</v>
      </c>
      <c r="J9" s="123">
        <v>17.170000000000002</v>
      </c>
      <c r="K9" s="118">
        <v>17.21</v>
      </c>
    </row>
    <row r="10" spans="1:16" x14ac:dyDescent="0.25">
      <c r="A10" s="7"/>
      <c r="B10" s="75" t="s">
        <v>59</v>
      </c>
      <c r="C10" s="116">
        <v>12</v>
      </c>
      <c r="D10" s="107">
        <v>16.91</v>
      </c>
      <c r="E10" s="108">
        <v>18.23</v>
      </c>
      <c r="F10" s="108">
        <v>18.72</v>
      </c>
      <c r="G10" s="108">
        <v>18.96</v>
      </c>
      <c r="H10" s="108">
        <v>19.12</v>
      </c>
      <c r="I10" s="108">
        <v>19.16</v>
      </c>
      <c r="J10" s="106">
        <v>19.18</v>
      </c>
      <c r="K10" s="119">
        <v>19.2</v>
      </c>
    </row>
    <row r="11" spans="1:16" ht="15.75" thickBot="1" x14ac:dyDescent="0.3">
      <c r="B11" s="76" t="s">
        <v>60</v>
      </c>
      <c r="C11" s="117">
        <v>12</v>
      </c>
      <c r="D11" s="109">
        <v>14.55</v>
      </c>
      <c r="E11" s="110">
        <v>14.75</v>
      </c>
      <c r="F11" s="110">
        <v>14.81</v>
      </c>
      <c r="G11" s="110">
        <v>14.82</v>
      </c>
      <c r="H11" s="110">
        <v>14.8</v>
      </c>
      <c r="I11" s="110">
        <v>14.83</v>
      </c>
      <c r="J11" s="124">
        <v>14.82</v>
      </c>
      <c r="K11" s="120">
        <v>14.86</v>
      </c>
    </row>
    <row r="12" spans="1:16" x14ac:dyDescent="0.25">
      <c r="B12" s="14"/>
      <c r="C12" s="15"/>
      <c r="D12" s="15"/>
      <c r="E12" s="15"/>
      <c r="F12" s="15"/>
      <c r="G12" s="15"/>
      <c r="H12" s="15"/>
      <c r="I12" s="15"/>
      <c r="J12" s="16"/>
    </row>
    <row r="13" spans="1:16" ht="15.75" thickBot="1" x14ac:dyDescent="0.3">
      <c r="B13" s="7" t="s">
        <v>29</v>
      </c>
    </row>
    <row r="14" spans="1:16" ht="15.75" thickBot="1" x14ac:dyDescent="0.3">
      <c r="B14" s="6"/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2" t="s">
        <v>67</v>
      </c>
      <c r="I14" s="121" t="s">
        <v>68</v>
      </c>
      <c r="K14" s="15"/>
      <c r="L14" s="15"/>
    </row>
    <row r="15" spans="1:16" x14ac:dyDescent="0.25">
      <c r="B15" s="74" t="s">
        <v>58</v>
      </c>
      <c r="C15" s="4">
        <f>+E9-D9</f>
        <v>0.25</v>
      </c>
      <c r="D15" s="1">
        <f t="shared" ref="D15:I15" si="0">+F9-E9</f>
        <v>0.18000000000000327</v>
      </c>
      <c r="E15" s="1">
        <f t="shared" si="0"/>
        <v>0.13999999999999702</v>
      </c>
      <c r="F15" s="1">
        <f t="shared" si="0"/>
        <v>0.10000000000000142</v>
      </c>
      <c r="G15" s="1">
        <f t="shared" si="0"/>
        <v>0.10000000000000142</v>
      </c>
      <c r="H15" s="1">
        <f t="shared" si="0"/>
        <v>7.0000000000000284E-2</v>
      </c>
      <c r="I15" s="8">
        <f t="shared" si="0"/>
        <v>3.9999999999999147E-2</v>
      </c>
    </row>
    <row r="16" spans="1:16" x14ac:dyDescent="0.25">
      <c r="B16" s="75" t="s">
        <v>59</v>
      </c>
      <c r="C16" s="84">
        <f>+E10-D10</f>
        <v>1.3200000000000003</v>
      </c>
      <c r="D16" s="77">
        <f t="shared" ref="D16" si="1">+F10-E10</f>
        <v>0.48999999999999844</v>
      </c>
      <c r="E16" s="77">
        <f t="shared" ref="E16" si="2">+G10-F10</f>
        <v>0.24000000000000199</v>
      </c>
      <c r="F16" s="77">
        <f t="shared" ref="F16" si="3">+H10-G10</f>
        <v>0.16000000000000014</v>
      </c>
      <c r="G16" s="77">
        <f t="shared" ref="G16" si="4">+I10-H10</f>
        <v>3.9999999999999147E-2</v>
      </c>
      <c r="H16" s="77">
        <f t="shared" ref="H16:I16" si="5">+J10-I10</f>
        <v>1.9999999999999574E-2</v>
      </c>
      <c r="I16" s="83">
        <f t="shared" si="5"/>
        <v>1.9999999999999574E-2</v>
      </c>
    </row>
    <row r="17" spans="2:9" ht="15.75" thickBot="1" x14ac:dyDescent="0.3">
      <c r="B17" s="76" t="s">
        <v>60</v>
      </c>
      <c r="C17" s="5">
        <f>+E11-D11</f>
        <v>0.19999999999999929</v>
      </c>
      <c r="D17" s="2">
        <f t="shared" ref="D17:I17" si="6">+F11-E11</f>
        <v>6.0000000000000497E-2</v>
      </c>
      <c r="E17" s="2">
        <f t="shared" si="6"/>
        <v>9.9999999999997868E-3</v>
      </c>
      <c r="F17" s="2">
        <f t="shared" si="6"/>
        <v>-1.9999999999999574E-2</v>
      </c>
      <c r="G17" s="2">
        <f t="shared" si="6"/>
        <v>2.9999999999999361E-2</v>
      </c>
      <c r="H17" s="2">
        <f t="shared" si="6"/>
        <v>-9.9999999999997868E-3</v>
      </c>
      <c r="I17" s="81">
        <f t="shared" si="6"/>
        <v>3.9999999999999147E-2</v>
      </c>
    </row>
    <row r="32" spans="2:9" x14ac:dyDescent="0.25">
      <c r="B32" s="7"/>
    </row>
    <row r="33" spans="2:19" x14ac:dyDescent="0.25">
      <c r="B33" s="7"/>
    </row>
    <row r="34" spans="2:19" x14ac:dyDescent="0.25">
      <c r="B34" s="7"/>
    </row>
    <row r="37" spans="2:19" ht="15.75" thickBot="1" x14ac:dyDescent="0.3">
      <c r="B37" t="s">
        <v>6</v>
      </c>
      <c r="S37" s="23"/>
    </row>
    <row r="38" spans="2:19" ht="15.75" thickBot="1" x14ac:dyDescent="0.3">
      <c r="B38" s="6"/>
      <c r="C38" s="10" t="s">
        <v>7</v>
      </c>
      <c r="D38" s="3" t="s">
        <v>8</v>
      </c>
      <c r="E38" s="11" t="s">
        <v>31</v>
      </c>
      <c r="F38" s="18" t="s">
        <v>32</v>
      </c>
      <c r="R38" s="7"/>
      <c r="S38" s="23"/>
    </row>
    <row r="39" spans="2:19" x14ac:dyDescent="0.25">
      <c r="B39" s="74" t="s">
        <v>58</v>
      </c>
      <c r="C39" s="4">
        <v>78.8</v>
      </c>
      <c r="D39" s="97">
        <v>80.400000000000006</v>
      </c>
      <c r="E39" s="17">
        <f>AVERAGE(C39:D39)</f>
        <v>79.599999999999994</v>
      </c>
      <c r="F39" s="19">
        <f>+E39*9.81/(1000000*0.004*0.004)</f>
        <v>48.804749999999999</v>
      </c>
      <c r="R39" s="24"/>
      <c r="S39" s="25"/>
    </row>
    <row r="40" spans="2:19" x14ac:dyDescent="0.25">
      <c r="B40" s="75" t="s">
        <v>59</v>
      </c>
      <c r="C40" s="84">
        <v>81.599999999999994</v>
      </c>
      <c r="D40" s="100">
        <v>78.400000000000006</v>
      </c>
      <c r="E40" s="86">
        <f>AVERAGE(C40:D40)</f>
        <v>80</v>
      </c>
      <c r="F40" s="19">
        <f>+E40*9.81/(1000000*0.004*0.004)</f>
        <v>49.050000000000004</v>
      </c>
      <c r="R40" s="24"/>
      <c r="S40" s="25"/>
    </row>
    <row r="41" spans="2:19" ht="15.75" thickBot="1" x14ac:dyDescent="0.3">
      <c r="B41" s="76" t="s">
        <v>60</v>
      </c>
      <c r="C41" s="5">
        <v>76.2</v>
      </c>
      <c r="D41" s="99">
        <v>72.8</v>
      </c>
      <c r="E41" s="87">
        <f t="shared" ref="E41" si="7">AVERAGE(C41:D41)</f>
        <v>74.5</v>
      </c>
      <c r="F41" s="19">
        <f t="shared" ref="F41" si="8">+E41*9.81/(1000000*0.004*0.004)</f>
        <v>45.677812500000002</v>
      </c>
      <c r="R41" s="7"/>
      <c r="S41" s="25"/>
    </row>
    <row r="42" spans="2:19" x14ac:dyDescent="0.25">
      <c r="B42" t="s">
        <v>24</v>
      </c>
      <c r="C42" s="15"/>
      <c r="D42" s="15"/>
      <c r="E42" s="23"/>
      <c r="F42" s="19"/>
      <c r="R42" s="7"/>
      <c r="S42" s="25"/>
    </row>
    <row r="43" spans="2:19" x14ac:dyDescent="0.25">
      <c r="B43" s="7"/>
      <c r="C43" s="15"/>
      <c r="D43" s="15"/>
      <c r="E43" s="23"/>
      <c r="F43" s="19"/>
    </row>
    <row r="48" spans="2:19" x14ac:dyDescent="0.25">
      <c r="B48" s="9"/>
      <c r="M48" s="28"/>
    </row>
    <row r="49" spans="2:13" x14ac:dyDescent="0.25">
      <c r="B49" s="9"/>
      <c r="M49" s="28"/>
    </row>
    <row r="50" spans="2:13" x14ac:dyDescent="0.25">
      <c r="B50" s="9"/>
      <c r="M50" s="28"/>
    </row>
    <row r="51" spans="2:13" ht="15.75" thickBot="1" x14ac:dyDescent="0.3">
      <c r="B51" t="s">
        <v>10</v>
      </c>
      <c r="M51" s="28"/>
    </row>
    <row r="52" spans="2:13" ht="15.75" thickBot="1" x14ac:dyDescent="0.3">
      <c r="B52" s="6"/>
      <c r="C52" s="10" t="s">
        <v>7</v>
      </c>
      <c r="D52" s="134" t="s">
        <v>8</v>
      </c>
      <c r="E52" s="135" t="s">
        <v>9</v>
      </c>
      <c r="F52" s="18" t="s">
        <v>32</v>
      </c>
      <c r="M52" s="28"/>
    </row>
    <row r="53" spans="2:13" x14ac:dyDescent="0.25">
      <c r="B53" s="74" t="s">
        <v>58</v>
      </c>
      <c r="C53" s="4">
        <v>15.8</v>
      </c>
      <c r="D53" s="97">
        <v>16</v>
      </c>
      <c r="E53" s="17">
        <f>AVERAGE(C53:D53)</f>
        <v>15.9</v>
      </c>
      <c r="F53" s="19">
        <f>+E53*9.81/(1000000*0.004*0.004)</f>
        <v>9.7486875000000008</v>
      </c>
      <c r="M53" s="28"/>
    </row>
    <row r="54" spans="2:13" x14ac:dyDescent="0.25">
      <c r="B54" s="75" t="s">
        <v>59</v>
      </c>
      <c r="C54" s="73">
        <v>16.399999999999999</v>
      </c>
      <c r="D54" s="98">
        <v>16.2</v>
      </c>
      <c r="E54" s="86">
        <f>AVERAGE(C54:D54)</f>
        <v>16.299999999999997</v>
      </c>
      <c r="F54" s="19">
        <f>+E54*9.81/(1000000*0.004*0.004)</f>
        <v>9.9939374999999995</v>
      </c>
      <c r="M54" s="28"/>
    </row>
    <row r="55" spans="2:13" x14ac:dyDescent="0.25">
      <c r="B55" s="125" t="s">
        <v>60</v>
      </c>
      <c r="C55" s="126">
        <v>22.8</v>
      </c>
      <c r="D55" s="127">
        <v>23.6</v>
      </c>
      <c r="E55" s="128">
        <f>AVERAGE(C55:D55)</f>
        <v>23.200000000000003</v>
      </c>
      <c r="F55" s="19">
        <f>+E55*9.81/(1000000*0.004*0.004)</f>
        <v>14.224500000000003</v>
      </c>
      <c r="M55" s="28"/>
    </row>
    <row r="56" spans="2:13" x14ac:dyDescent="0.25">
      <c r="B56" s="131" t="s">
        <v>69</v>
      </c>
      <c r="C56" s="84">
        <v>23.4</v>
      </c>
      <c r="D56" s="100">
        <v>21.2</v>
      </c>
      <c r="E56" s="128">
        <f>AVERAGE(C56:D56)</f>
        <v>22.299999999999997</v>
      </c>
      <c r="F56" s="19">
        <f>+E56*9.81/(1000000*0.004*0.004)</f>
        <v>13.672687499999999</v>
      </c>
      <c r="M56" s="28"/>
    </row>
    <row r="57" spans="2:13" ht="15.75" thickBot="1" x14ac:dyDescent="0.3">
      <c r="B57" s="132" t="s">
        <v>70</v>
      </c>
      <c r="C57" s="5">
        <v>20.399999999999999</v>
      </c>
      <c r="D57" s="99">
        <v>23.4</v>
      </c>
      <c r="E57" s="87">
        <f>AVERAGE(C57:D57)</f>
        <v>21.9</v>
      </c>
      <c r="F57" s="19">
        <f>+E57*9.81/(1000000*0.004*0.004)</f>
        <v>13.4274375</v>
      </c>
      <c r="M57" s="28"/>
    </row>
    <row r="58" spans="2:13" x14ac:dyDescent="0.25">
      <c r="B58" s="7" t="s">
        <v>25</v>
      </c>
      <c r="C58" s="15"/>
      <c r="D58" s="15"/>
      <c r="E58" s="23"/>
      <c r="F58" s="19"/>
      <c r="M58" s="28"/>
    </row>
    <row r="59" spans="2:13" x14ac:dyDescent="0.25">
      <c r="M59" s="28"/>
    </row>
    <row r="60" spans="2:13" x14ac:dyDescent="0.25">
      <c r="B60" s="9"/>
      <c r="M60" s="28"/>
    </row>
    <row r="61" spans="2:13" x14ac:dyDescent="0.25">
      <c r="B61" s="9"/>
      <c r="M61" s="28"/>
    </row>
    <row r="62" spans="2:13" x14ac:dyDescent="0.25">
      <c r="M62" s="28"/>
    </row>
    <row r="63" spans="2:13" x14ac:dyDescent="0.25">
      <c r="M63" s="28"/>
    </row>
    <row r="64" spans="2:13" x14ac:dyDescent="0.25">
      <c r="M64" s="28"/>
    </row>
    <row r="65" spans="2:13" x14ac:dyDescent="0.25">
      <c r="M65" s="28"/>
    </row>
    <row r="66" spans="2:13" x14ac:dyDescent="0.25">
      <c r="M66" s="28"/>
    </row>
    <row r="67" spans="2:13" x14ac:dyDescent="0.25">
      <c r="M67" s="28"/>
    </row>
    <row r="68" spans="2:13" x14ac:dyDescent="0.25">
      <c r="M68" s="28"/>
    </row>
    <row r="69" spans="2:13" x14ac:dyDescent="0.25">
      <c r="M69" s="28"/>
    </row>
    <row r="70" spans="2:13" x14ac:dyDescent="0.25">
      <c r="M70" s="28"/>
    </row>
    <row r="71" spans="2:13" ht="15.75" thickBot="1" x14ac:dyDescent="0.3">
      <c r="B71" t="s">
        <v>10</v>
      </c>
      <c r="M71" s="28"/>
    </row>
    <row r="72" spans="2:13" ht="15.75" thickBot="1" x14ac:dyDescent="0.3">
      <c r="B72" s="33"/>
      <c r="C72" s="139" t="s">
        <v>7</v>
      </c>
      <c r="D72" s="140" t="s">
        <v>8</v>
      </c>
      <c r="E72" s="140" t="s">
        <v>72</v>
      </c>
      <c r="F72" s="141" t="s">
        <v>71</v>
      </c>
      <c r="G72" s="136" t="s">
        <v>9</v>
      </c>
      <c r="H72" s="18" t="s">
        <v>32</v>
      </c>
      <c r="M72" s="28"/>
    </row>
    <row r="73" spans="2:13" x14ac:dyDescent="0.25">
      <c r="B73" s="142" t="s">
        <v>73</v>
      </c>
      <c r="C73" s="143">
        <v>7.6</v>
      </c>
      <c r="D73" s="137">
        <v>10.199999999999999</v>
      </c>
      <c r="E73" s="137">
        <v>8</v>
      </c>
      <c r="F73" s="138"/>
      <c r="G73" s="129">
        <f>AVERAGE(C73:F73)</f>
        <v>8.6</v>
      </c>
      <c r="H73" s="19">
        <f>+G73*9.81/(1000000*0.004*0.004)</f>
        <v>5.272875</v>
      </c>
      <c r="M73" s="28"/>
    </row>
    <row r="74" spans="2:13" x14ac:dyDescent="0.25">
      <c r="B74" s="146" t="s">
        <v>75</v>
      </c>
      <c r="C74" s="144">
        <v>11.4</v>
      </c>
      <c r="D74" s="77">
        <v>10.199999999999999</v>
      </c>
      <c r="E74" s="77">
        <v>10.199999999999999</v>
      </c>
      <c r="F74" s="83">
        <v>12.2</v>
      </c>
      <c r="G74" s="130">
        <f>AVERAGE(C74:F74)</f>
        <v>11</v>
      </c>
      <c r="H74" s="19">
        <f>+G74*9.81/(1000000*0.004*0.004)</f>
        <v>6.7443750000000007</v>
      </c>
      <c r="M74" s="28"/>
    </row>
    <row r="75" spans="2:13" ht="15.75" thickBot="1" x14ac:dyDescent="0.3">
      <c r="B75" s="147" t="s">
        <v>74</v>
      </c>
      <c r="C75" s="145">
        <v>15.6</v>
      </c>
      <c r="D75" s="2">
        <v>13</v>
      </c>
      <c r="E75" s="2">
        <v>14</v>
      </c>
      <c r="F75" s="81">
        <v>14.8</v>
      </c>
      <c r="G75" s="133">
        <f>AVERAGE(C75:F75)</f>
        <v>14.350000000000001</v>
      </c>
      <c r="H75" s="19">
        <f>+G75*9.81/(1000000*0.004*0.004)</f>
        <v>8.7983437500000008</v>
      </c>
      <c r="M75" s="28"/>
    </row>
    <row r="76" spans="2:13" ht="15.75" thickBot="1" x14ac:dyDescent="0.3">
      <c r="B76" s="148" t="s">
        <v>76</v>
      </c>
      <c r="C76" s="139">
        <v>59.2</v>
      </c>
      <c r="D76" s="149">
        <v>64.8</v>
      </c>
      <c r="E76" s="151"/>
      <c r="F76" s="152"/>
      <c r="G76" s="150">
        <f>AVERAGE(C76:D76)</f>
        <v>62</v>
      </c>
      <c r="H76" s="19">
        <f>+G76*9.81/(1000000*0.004*0.004)</f>
        <v>38.013750000000002</v>
      </c>
      <c r="M76" s="28"/>
    </row>
    <row r="77" spans="2:13" x14ac:dyDescent="0.25">
      <c r="B77" s="7" t="s">
        <v>25</v>
      </c>
      <c r="M77" s="28"/>
    </row>
    <row r="78" spans="2:13" x14ac:dyDescent="0.25">
      <c r="M78" s="28"/>
    </row>
    <row r="79" spans="2:13" x14ac:dyDescent="0.25">
      <c r="C79" s="15"/>
      <c r="D79" s="15"/>
      <c r="E79" s="23"/>
      <c r="F79" s="18"/>
      <c r="M79" s="28"/>
    </row>
    <row r="80" spans="2:13" x14ac:dyDescent="0.25">
      <c r="B80" s="153"/>
      <c r="C80" s="15"/>
      <c r="D80" s="15"/>
      <c r="E80" s="23"/>
      <c r="F80" s="19"/>
      <c r="M80" s="28"/>
    </row>
    <row r="81" spans="2:13" x14ac:dyDescent="0.25">
      <c r="M81" s="28"/>
    </row>
    <row r="82" spans="2:13" x14ac:dyDescent="0.25">
      <c r="M82" s="28"/>
    </row>
    <row r="83" spans="2:13" x14ac:dyDescent="0.25">
      <c r="M83" s="28"/>
    </row>
    <row r="84" spans="2:13" x14ac:dyDescent="0.25">
      <c r="M84" s="28"/>
    </row>
    <row r="85" spans="2:13" x14ac:dyDescent="0.25">
      <c r="B85" s="7"/>
      <c r="M85" s="28"/>
    </row>
    <row r="86" spans="2:13" x14ac:dyDescent="0.25">
      <c r="B86" s="7"/>
      <c r="M86" s="28"/>
    </row>
    <row r="87" spans="2:13" ht="15.75" thickBot="1" x14ac:dyDescent="0.3">
      <c r="B87" t="s">
        <v>12</v>
      </c>
      <c r="M87" s="28"/>
    </row>
    <row r="88" spans="2:13" ht="15.75" thickBot="1" x14ac:dyDescent="0.3">
      <c r="B88" s="6"/>
      <c r="C88" s="11" t="s">
        <v>13</v>
      </c>
      <c r="D88" s="18" t="s">
        <v>32</v>
      </c>
      <c r="M88" s="28"/>
    </row>
    <row r="89" spans="2:13" x14ac:dyDescent="0.25">
      <c r="B89" s="74" t="s">
        <v>58</v>
      </c>
      <c r="C89" s="17">
        <v>137</v>
      </c>
      <c r="D89" s="19">
        <f>+C89*9.81/(1000000*2*0.005*0.005*PI()/4)</f>
        <v>34.223915018754333</v>
      </c>
      <c r="M89" s="28"/>
    </row>
    <row r="90" spans="2:13" x14ac:dyDescent="0.25">
      <c r="B90" s="75" t="s">
        <v>59</v>
      </c>
      <c r="C90" s="86">
        <v>135.6</v>
      </c>
      <c r="D90" s="19">
        <f>+C90*9.81/(1000000*2*0.005*0.005*PI()/4)</f>
        <v>33.874181580606482</v>
      </c>
      <c r="M90" s="28"/>
    </row>
    <row r="91" spans="2:13" ht="15.75" thickBot="1" x14ac:dyDescent="0.3">
      <c r="B91" s="76" t="s">
        <v>60</v>
      </c>
      <c r="C91" s="87">
        <v>143.19999999999999</v>
      </c>
      <c r="D91" s="19">
        <f>+C91*9.81/(1000000*2*0.005*0.005*PI()/4)</f>
        <v>35.772734530551972</v>
      </c>
      <c r="M91" s="28"/>
    </row>
    <row r="92" spans="2:13" x14ac:dyDescent="0.25">
      <c r="B92" s="7" t="s">
        <v>14</v>
      </c>
      <c r="C92" s="23"/>
      <c r="D92" s="19"/>
      <c r="M92" s="28"/>
    </row>
    <row r="93" spans="2:13" x14ac:dyDescent="0.25">
      <c r="B93" s="7"/>
      <c r="C93" s="23"/>
      <c r="D93" s="19"/>
      <c r="M93" s="28"/>
    </row>
    <row r="94" spans="2:13" x14ac:dyDescent="0.25">
      <c r="B94" s="7"/>
      <c r="M94" s="28"/>
    </row>
    <row r="95" spans="2:13" x14ac:dyDescent="0.25">
      <c r="B95" s="7"/>
      <c r="M95" s="28"/>
    </row>
    <row r="96" spans="2:13" x14ac:dyDescent="0.25">
      <c r="B96" s="7"/>
      <c r="M96" s="28"/>
    </row>
    <row r="97" spans="2:13" x14ac:dyDescent="0.25">
      <c r="B97" s="7"/>
      <c r="M97" s="28"/>
    </row>
    <row r="98" spans="2:13" x14ac:dyDescent="0.25">
      <c r="B98" s="7"/>
      <c r="M98" s="28"/>
    </row>
    <row r="99" spans="2:13" x14ac:dyDescent="0.25">
      <c r="B99" s="7"/>
      <c r="M99" s="28"/>
    </row>
    <row r="100" spans="2:13" x14ac:dyDescent="0.25">
      <c r="B100" s="7"/>
      <c r="M100" s="28"/>
    </row>
    <row r="101" spans="2:13" x14ac:dyDescent="0.25">
      <c r="B101" s="7"/>
      <c r="M101" s="28"/>
    </row>
    <row r="102" spans="2:13" x14ac:dyDescent="0.25">
      <c r="B102" s="7"/>
      <c r="M102" s="28"/>
    </row>
    <row r="103" spans="2:13" x14ac:dyDescent="0.25">
      <c r="B103" s="7"/>
      <c r="M103" s="28"/>
    </row>
    <row r="104" spans="2:13" x14ac:dyDescent="0.25">
      <c r="B104" s="7"/>
      <c r="M104" s="28"/>
    </row>
    <row r="105" spans="2:13" x14ac:dyDescent="0.25">
      <c r="B105" s="7"/>
      <c r="M105" s="28"/>
    </row>
    <row r="106" spans="2:13" x14ac:dyDescent="0.25">
      <c r="B106" s="7"/>
      <c r="M106" s="28"/>
    </row>
    <row r="107" spans="2:13" x14ac:dyDescent="0.25">
      <c r="B107" s="7"/>
      <c r="M107" s="28"/>
    </row>
    <row r="108" spans="2:13" x14ac:dyDescent="0.25">
      <c r="B108" s="7"/>
      <c r="M108" s="28"/>
    </row>
    <row r="109" spans="2:13" x14ac:dyDescent="0.25">
      <c r="B109" s="7"/>
      <c r="M109" s="28"/>
    </row>
    <row r="110" spans="2:13" x14ac:dyDescent="0.25">
      <c r="B110" s="7"/>
      <c r="M110" s="28"/>
    </row>
    <row r="111" spans="2:13" x14ac:dyDescent="0.25">
      <c r="B111" s="7"/>
      <c r="M111" s="28"/>
    </row>
    <row r="112" spans="2:13" x14ac:dyDescent="0.25">
      <c r="B112" s="7"/>
      <c r="M112" s="28"/>
    </row>
    <row r="113" spans="2:13" x14ac:dyDescent="0.25">
      <c r="B113" s="7"/>
      <c r="M113" s="28"/>
    </row>
    <row r="114" spans="2:13" x14ac:dyDescent="0.25">
      <c r="B114" s="7"/>
      <c r="M114" s="28"/>
    </row>
    <row r="115" spans="2:13" x14ac:dyDescent="0.25">
      <c r="B115" s="7"/>
      <c r="M115" s="28"/>
    </row>
    <row r="116" spans="2:13" x14ac:dyDescent="0.25">
      <c r="B116" s="7"/>
      <c r="M116" s="28"/>
    </row>
    <row r="117" spans="2:13" x14ac:dyDescent="0.25">
      <c r="B117" s="7"/>
      <c r="M117" s="28"/>
    </row>
    <row r="118" spans="2:13" x14ac:dyDescent="0.25">
      <c r="B118" s="7"/>
      <c r="M118" s="28"/>
    </row>
    <row r="119" spans="2:13" x14ac:dyDescent="0.25">
      <c r="B119" s="7"/>
      <c r="M119" s="28"/>
    </row>
    <row r="120" spans="2:13" x14ac:dyDescent="0.25">
      <c r="B120" s="9"/>
      <c r="M120" s="28"/>
    </row>
    <row r="121" spans="2:13" x14ac:dyDescent="0.25">
      <c r="B121" s="9"/>
      <c r="M121" s="28"/>
    </row>
    <row r="122" spans="2:13" ht="15.75" thickBot="1" x14ac:dyDescent="0.3">
      <c r="B122" t="s">
        <v>51</v>
      </c>
      <c r="M122" s="28"/>
    </row>
    <row r="123" spans="2:13" ht="15.75" thickBot="1" x14ac:dyDescent="0.3">
      <c r="B123" s="29"/>
      <c r="C123" s="30" t="s">
        <v>34</v>
      </c>
      <c r="D123" s="31" t="s">
        <v>35</v>
      </c>
      <c r="E123" s="31" t="s">
        <v>36</v>
      </c>
      <c r="F123" s="32" t="s">
        <v>37</v>
      </c>
      <c r="M123" s="28"/>
    </row>
    <row r="124" spans="2:13" x14ac:dyDescent="0.25">
      <c r="B124" s="74" t="s">
        <v>58</v>
      </c>
      <c r="C124" s="88">
        <f>+Sheet1!D155</f>
        <v>0.44</v>
      </c>
      <c r="D124" s="89">
        <f>+Sheet1!G155</f>
        <v>0.74</v>
      </c>
      <c r="E124" s="89">
        <f>+Sheet1!J155</f>
        <v>1.39</v>
      </c>
      <c r="F124" s="90">
        <f>+Sheet1!M155</f>
        <v>2.87</v>
      </c>
      <c r="M124" s="28"/>
    </row>
    <row r="125" spans="2:13" x14ac:dyDescent="0.25">
      <c r="B125" s="75" t="s">
        <v>59</v>
      </c>
      <c r="C125" s="91">
        <f>+Sheet1!D156</f>
        <v>0.49</v>
      </c>
      <c r="D125" s="92">
        <f>+Sheet1!G156</f>
        <v>0.92</v>
      </c>
      <c r="E125" s="92">
        <f>+Sheet1!J156</f>
        <v>1.78</v>
      </c>
      <c r="F125" s="93">
        <f>+Sheet1!M156</f>
        <v>3.88</v>
      </c>
      <c r="M125" s="28"/>
    </row>
    <row r="126" spans="2:13" ht="15.75" thickBot="1" x14ac:dyDescent="0.3">
      <c r="B126" s="76" t="s">
        <v>60</v>
      </c>
      <c r="C126" s="94">
        <f>+Sheet1!D157</f>
        <v>0.25</v>
      </c>
      <c r="D126" s="95">
        <f>+Sheet1!G157</f>
        <v>0.47</v>
      </c>
      <c r="E126" s="95">
        <f>+Sheet1!J157</f>
        <v>0.92</v>
      </c>
      <c r="F126" s="96">
        <f>+Sheet1!M157</f>
        <v>1.99</v>
      </c>
      <c r="M126" s="28"/>
    </row>
    <row r="127" spans="2:13" x14ac:dyDescent="0.25">
      <c r="B127" t="s">
        <v>11</v>
      </c>
      <c r="C127" s="23"/>
      <c r="D127" s="15"/>
      <c r="E127" s="48"/>
      <c r="F127" s="48"/>
      <c r="M127" s="28"/>
    </row>
    <row r="128" spans="2:13" x14ac:dyDescent="0.25">
      <c r="B128" s="46" t="s">
        <v>52</v>
      </c>
      <c r="C128" s="23"/>
      <c r="D128" s="15"/>
      <c r="E128" s="48"/>
      <c r="F128" s="48"/>
      <c r="M128" s="28"/>
    </row>
    <row r="129" spans="2:13" x14ac:dyDescent="0.25">
      <c r="B129" s="28" t="s">
        <v>55</v>
      </c>
      <c r="M129" s="28"/>
    </row>
    <row r="130" spans="2:13" x14ac:dyDescent="0.25">
      <c r="M130" s="28"/>
    </row>
    <row r="131" spans="2:13" x14ac:dyDescent="0.25">
      <c r="B131" s="46"/>
      <c r="M131" s="28"/>
    </row>
    <row r="132" spans="2:13" x14ac:dyDescent="0.25">
      <c r="B132" s="46"/>
      <c r="M132" s="28"/>
    </row>
    <row r="133" spans="2:13" x14ac:dyDescent="0.25">
      <c r="B133" s="46"/>
      <c r="M133" s="28"/>
    </row>
    <row r="134" spans="2:13" x14ac:dyDescent="0.25">
      <c r="B134" s="46"/>
      <c r="M134" s="28"/>
    </row>
    <row r="135" spans="2:13" x14ac:dyDescent="0.25">
      <c r="B135" s="46"/>
      <c r="M135" s="28"/>
    </row>
    <row r="136" spans="2:13" x14ac:dyDescent="0.25">
      <c r="B136" s="46"/>
      <c r="M136" s="28"/>
    </row>
    <row r="137" spans="2:13" x14ac:dyDescent="0.25">
      <c r="B137" s="46"/>
      <c r="M137" s="28"/>
    </row>
    <row r="138" spans="2:13" x14ac:dyDescent="0.25">
      <c r="B138" s="46"/>
      <c r="M138" s="28"/>
    </row>
    <row r="139" spans="2:13" x14ac:dyDescent="0.25">
      <c r="B139" s="46"/>
      <c r="M139" s="28"/>
    </row>
    <row r="140" spans="2:13" x14ac:dyDescent="0.25">
      <c r="B140" s="46"/>
      <c r="M140" s="28"/>
    </row>
    <row r="141" spans="2:13" x14ac:dyDescent="0.25">
      <c r="B141" s="46"/>
      <c r="M141" s="28"/>
    </row>
    <row r="142" spans="2:13" x14ac:dyDescent="0.25">
      <c r="B142" s="46"/>
      <c r="M142" s="28"/>
    </row>
    <row r="143" spans="2:13" x14ac:dyDescent="0.25">
      <c r="B143" s="46"/>
      <c r="M143" s="28"/>
    </row>
    <row r="144" spans="2:13" x14ac:dyDescent="0.25">
      <c r="B144" s="46"/>
      <c r="M144" s="28"/>
    </row>
    <row r="145" spans="2:14" x14ac:dyDescent="0.25">
      <c r="B145" s="46"/>
      <c r="M145" s="28"/>
    </row>
    <row r="146" spans="2:14" x14ac:dyDescent="0.25">
      <c r="B146" s="46"/>
      <c r="M146" s="28"/>
    </row>
    <row r="147" spans="2:14" x14ac:dyDescent="0.25">
      <c r="B147" s="46"/>
      <c r="M147" s="28"/>
    </row>
    <row r="148" spans="2:14" x14ac:dyDescent="0.25">
      <c r="B148" s="46"/>
      <c r="M148" s="28"/>
    </row>
    <row r="149" spans="2:14" x14ac:dyDescent="0.25">
      <c r="B149" s="46"/>
      <c r="M149" s="28"/>
    </row>
    <row r="150" spans="2:14" x14ac:dyDescent="0.25">
      <c r="B150" s="46"/>
      <c r="M150" s="28"/>
    </row>
    <row r="151" spans="2:14" x14ac:dyDescent="0.25">
      <c r="B151" s="46"/>
      <c r="M151" s="28"/>
    </row>
    <row r="152" spans="2:14" x14ac:dyDescent="0.25">
      <c r="B152" s="46"/>
      <c r="M152" s="28"/>
    </row>
    <row r="153" spans="2:14" ht="15.75" thickBot="1" x14ac:dyDescent="0.3">
      <c r="B153" t="s">
        <v>50</v>
      </c>
    </row>
    <row r="154" spans="2:14" ht="15.75" thickBot="1" x14ac:dyDescent="0.3">
      <c r="B154" s="33"/>
      <c r="C154" s="34" t="s">
        <v>39</v>
      </c>
      <c r="D154" s="35" t="s">
        <v>38</v>
      </c>
      <c r="E154" s="36" t="s">
        <v>41</v>
      </c>
      <c r="F154" s="37" t="s">
        <v>40</v>
      </c>
      <c r="G154" s="38" t="s">
        <v>42</v>
      </c>
      <c r="H154" s="39" t="s">
        <v>43</v>
      </c>
      <c r="I154" s="40" t="s">
        <v>44</v>
      </c>
      <c r="J154" s="41" t="s">
        <v>45</v>
      </c>
      <c r="K154" s="42" t="s">
        <v>46</v>
      </c>
      <c r="L154" s="43" t="s">
        <v>47</v>
      </c>
      <c r="M154" s="44" t="s">
        <v>48</v>
      </c>
      <c r="N154" s="45" t="s">
        <v>49</v>
      </c>
    </row>
    <row r="155" spans="2:14" x14ac:dyDescent="0.25">
      <c r="B155" s="74" t="s">
        <v>58</v>
      </c>
      <c r="C155" s="49">
        <v>0.43</v>
      </c>
      <c r="D155" s="50">
        <v>0.44</v>
      </c>
      <c r="E155" s="51">
        <v>0.44</v>
      </c>
      <c r="F155" s="52">
        <v>0.74</v>
      </c>
      <c r="G155" s="53">
        <v>0.74</v>
      </c>
      <c r="H155" s="54">
        <v>0.74</v>
      </c>
      <c r="I155" s="55">
        <v>1.38</v>
      </c>
      <c r="J155" s="56">
        <v>1.39</v>
      </c>
      <c r="K155" s="57">
        <v>1.39</v>
      </c>
      <c r="L155" s="58">
        <v>2.83</v>
      </c>
      <c r="M155" s="59">
        <v>2.87</v>
      </c>
      <c r="N155" s="60">
        <v>2.87</v>
      </c>
    </row>
    <row r="156" spans="2:14" x14ac:dyDescent="0.25">
      <c r="B156" s="75" t="s">
        <v>59</v>
      </c>
      <c r="C156" s="49">
        <v>0.48</v>
      </c>
      <c r="D156" s="50">
        <v>0.49</v>
      </c>
      <c r="E156" s="51">
        <v>0.49</v>
      </c>
      <c r="F156" s="52">
        <v>0.92</v>
      </c>
      <c r="G156" s="53">
        <v>0.92</v>
      </c>
      <c r="H156" s="54">
        <v>0.93</v>
      </c>
      <c r="I156" s="55">
        <v>1.77</v>
      </c>
      <c r="J156" s="56">
        <v>1.78</v>
      </c>
      <c r="K156" s="57">
        <v>1.79</v>
      </c>
      <c r="L156" s="58">
        <v>3.81</v>
      </c>
      <c r="M156" s="59">
        <v>3.88</v>
      </c>
      <c r="N156" s="60">
        <v>3.91</v>
      </c>
    </row>
    <row r="157" spans="2:14" ht="15.75" thickBot="1" x14ac:dyDescent="0.3">
      <c r="B157" s="76" t="s">
        <v>60</v>
      </c>
      <c r="C157" s="61">
        <v>0.24</v>
      </c>
      <c r="D157" s="62">
        <v>0.25</v>
      </c>
      <c r="E157" s="63">
        <v>0.25</v>
      </c>
      <c r="F157" s="64">
        <v>0.47</v>
      </c>
      <c r="G157" s="65">
        <v>0.47</v>
      </c>
      <c r="H157" s="66">
        <v>0.47</v>
      </c>
      <c r="I157" s="67">
        <v>0.9</v>
      </c>
      <c r="J157" s="68">
        <v>0.92</v>
      </c>
      <c r="K157" s="69">
        <v>0.92</v>
      </c>
      <c r="L157" s="70">
        <v>1.93</v>
      </c>
      <c r="M157" s="71">
        <v>1.99</v>
      </c>
      <c r="N157" s="72">
        <v>2.0099999999999998</v>
      </c>
    </row>
    <row r="158" spans="2:14" x14ac:dyDescent="0.25">
      <c r="B158" s="46"/>
      <c r="M158" s="28"/>
    </row>
    <row r="159" spans="2:14" x14ac:dyDescent="0.25">
      <c r="B159" s="46"/>
      <c r="M159" s="28"/>
    </row>
    <row r="160" spans="2:14" x14ac:dyDescent="0.25">
      <c r="B160" s="46"/>
      <c r="M160" s="28"/>
    </row>
    <row r="161" spans="2:13" x14ac:dyDescent="0.25">
      <c r="B161" s="46"/>
      <c r="M161" s="28"/>
    </row>
    <row r="162" spans="2:13" x14ac:dyDescent="0.25">
      <c r="B162" s="46"/>
      <c r="M162" s="28"/>
    </row>
    <row r="163" spans="2:13" x14ac:dyDescent="0.25">
      <c r="B163" s="46"/>
      <c r="M163" s="28"/>
    </row>
    <row r="164" spans="2:13" x14ac:dyDescent="0.25">
      <c r="B164" s="46"/>
      <c r="M164" s="28"/>
    </row>
    <row r="165" spans="2:13" x14ac:dyDescent="0.25">
      <c r="B165" s="46"/>
      <c r="M165" s="28"/>
    </row>
    <row r="166" spans="2:13" x14ac:dyDescent="0.25">
      <c r="B166" s="46"/>
      <c r="M166" s="28"/>
    </row>
    <row r="167" spans="2:13" x14ac:dyDescent="0.25">
      <c r="B167" s="46"/>
      <c r="M167" s="28"/>
    </row>
    <row r="168" spans="2:13" x14ac:dyDescent="0.25">
      <c r="B168" s="46"/>
      <c r="M168" s="28"/>
    </row>
    <row r="169" spans="2:13" x14ac:dyDescent="0.25">
      <c r="B169" s="46"/>
      <c r="M169" s="28"/>
    </row>
    <row r="170" spans="2:13" x14ac:dyDescent="0.25">
      <c r="B170" s="46"/>
      <c r="M170" s="28"/>
    </row>
    <row r="171" spans="2:13" x14ac:dyDescent="0.25">
      <c r="B171" s="46"/>
      <c r="M171" s="28"/>
    </row>
    <row r="172" spans="2:13" x14ac:dyDescent="0.25">
      <c r="B172" s="46"/>
      <c r="M172" s="28"/>
    </row>
    <row r="173" spans="2:13" x14ac:dyDescent="0.25">
      <c r="B173" s="46"/>
      <c r="M173" s="28"/>
    </row>
    <row r="174" spans="2:13" x14ac:dyDescent="0.25">
      <c r="B174" s="46"/>
      <c r="M174" s="28"/>
    </row>
    <row r="175" spans="2:13" x14ac:dyDescent="0.25">
      <c r="B175" s="46"/>
      <c r="M175" s="28"/>
    </row>
    <row r="176" spans="2:13" x14ac:dyDescent="0.25">
      <c r="B176" s="46"/>
      <c r="M176" s="28"/>
    </row>
    <row r="177" spans="2:13" x14ac:dyDescent="0.25">
      <c r="B177" s="46"/>
      <c r="M177" s="28"/>
    </row>
    <row r="178" spans="2:13" x14ac:dyDescent="0.25">
      <c r="B178" s="46"/>
      <c r="M178" s="28"/>
    </row>
    <row r="179" spans="2:13" x14ac:dyDescent="0.25">
      <c r="B179" s="46"/>
      <c r="M179" s="28"/>
    </row>
    <row r="180" spans="2:13" x14ac:dyDescent="0.25">
      <c r="B180" s="46"/>
      <c r="M180" s="28"/>
    </row>
    <row r="181" spans="2:13" x14ac:dyDescent="0.25">
      <c r="B181" s="46"/>
      <c r="M181" s="28"/>
    </row>
    <row r="182" spans="2:13" x14ac:dyDescent="0.25">
      <c r="B182" s="46"/>
      <c r="M182" s="28"/>
    </row>
    <row r="183" spans="2:13" x14ac:dyDescent="0.25">
      <c r="B183" s="46"/>
      <c r="M183" s="28"/>
    </row>
    <row r="184" spans="2:13" x14ac:dyDescent="0.25">
      <c r="B184" s="46"/>
      <c r="M184" s="28"/>
    </row>
    <row r="185" spans="2:13" x14ac:dyDescent="0.25">
      <c r="B185" s="46"/>
      <c r="M185" s="28"/>
    </row>
    <row r="186" spans="2:13" x14ac:dyDescent="0.25">
      <c r="B186" s="46"/>
      <c r="M186" s="28"/>
    </row>
    <row r="187" spans="2:13" x14ac:dyDescent="0.25">
      <c r="B187" s="46"/>
      <c r="M187" s="28"/>
    </row>
    <row r="188" spans="2:13" x14ac:dyDescent="0.25">
      <c r="B188" s="46"/>
      <c r="M188" s="28"/>
    </row>
    <row r="189" spans="2:13" x14ac:dyDescent="0.25">
      <c r="B189" s="46"/>
      <c r="M189" s="28"/>
    </row>
    <row r="190" spans="2:13" x14ac:dyDescent="0.25">
      <c r="B190" s="46"/>
      <c r="M190" s="28"/>
    </row>
    <row r="191" spans="2:13" x14ac:dyDescent="0.25">
      <c r="B191" s="46"/>
      <c r="M191" s="28"/>
    </row>
    <row r="192" spans="2:13" x14ac:dyDescent="0.25">
      <c r="B192" s="46"/>
      <c r="M192" s="28"/>
    </row>
    <row r="193" spans="2:13" x14ac:dyDescent="0.25">
      <c r="B193" s="46"/>
      <c r="M193" s="28"/>
    </row>
    <row r="194" spans="2:13" x14ac:dyDescent="0.25">
      <c r="B194" s="46"/>
      <c r="M194" s="28"/>
    </row>
    <row r="195" spans="2:13" x14ac:dyDescent="0.25">
      <c r="B195" s="46"/>
      <c r="M195" s="28"/>
    </row>
    <row r="196" spans="2:13" x14ac:dyDescent="0.25">
      <c r="B196" s="46"/>
      <c r="M196" s="28"/>
    </row>
    <row r="197" spans="2:13" x14ac:dyDescent="0.25">
      <c r="B197" s="46"/>
      <c r="M197" s="28"/>
    </row>
    <row r="198" spans="2:13" x14ac:dyDescent="0.25">
      <c r="B198" s="46"/>
      <c r="M198" s="28"/>
    </row>
    <row r="199" spans="2:13" x14ac:dyDescent="0.25">
      <c r="B199" s="46"/>
      <c r="M199" s="28"/>
    </row>
    <row r="200" spans="2:13" x14ac:dyDescent="0.25">
      <c r="B200" s="46"/>
      <c r="M200" s="28"/>
    </row>
    <row r="201" spans="2:13" ht="15.75" thickBot="1" x14ac:dyDescent="0.3">
      <c r="B201" t="s">
        <v>20</v>
      </c>
      <c r="M201" s="28"/>
    </row>
    <row r="202" spans="2:13" ht="15.75" thickBot="1" x14ac:dyDescent="0.3">
      <c r="B202" s="6"/>
      <c r="C202" s="78" t="s">
        <v>21</v>
      </c>
      <c r="D202" s="3" t="s">
        <v>22</v>
      </c>
      <c r="E202" s="79" t="s">
        <v>23</v>
      </c>
      <c r="M202" s="28"/>
    </row>
    <row r="203" spans="2:13" x14ac:dyDescent="0.25">
      <c r="B203" s="74" t="s">
        <v>58</v>
      </c>
      <c r="C203" s="12"/>
      <c r="D203" s="1">
        <v>0.8</v>
      </c>
      <c r="E203" s="8">
        <v>0.2</v>
      </c>
      <c r="M203" s="28"/>
    </row>
    <row r="204" spans="2:13" x14ac:dyDescent="0.25">
      <c r="B204" s="75" t="s">
        <v>59</v>
      </c>
      <c r="C204" s="82">
        <v>0.8</v>
      </c>
      <c r="D204" s="154">
        <v>1.1000000000000001</v>
      </c>
      <c r="E204" s="83">
        <v>1.2</v>
      </c>
      <c r="M204" s="28"/>
    </row>
    <row r="205" spans="2:13" ht="15.75" thickBot="1" x14ac:dyDescent="0.3">
      <c r="B205" s="76" t="s">
        <v>60</v>
      </c>
      <c r="C205" s="80">
        <v>1</v>
      </c>
      <c r="D205" s="2">
        <v>1.3</v>
      </c>
      <c r="E205" s="81">
        <v>1</v>
      </c>
      <c r="M205" s="28"/>
    </row>
    <row r="206" spans="2:13" x14ac:dyDescent="0.25">
      <c r="B206" s="7"/>
      <c r="C206" s="23"/>
      <c r="D206" s="15"/>
      <c r="E206" s="15"/>
      <c r="M206" s="28"/>
    </row>
    <row r="207" spans="2:13" x14ac:dyDescent="0.25">
      <c r="B207" s="7"/>
      <c r="C207" s="23"/>
      <c r="D207" s="15"/>
      <c r="E207" s="15"/>
      <c r="M207" s="28"/>
    </row>
    <row r="208" spans="2:13" x14ac:dyDescent="0.25">
      <c r="B208" s="46"/>
      <c r="M208" s="28"/>
    </row>
    <row r="209" spans="2:13" x14ac:dyDescent="0.25">
      <c r="B209" s="46"/>
      <c r="M209" s="28"/>
    </row>
    <row r="210" spans="2:13" x14ac:dyDescent="0.25">
      <c r="B210" s="46"/>
      <c r="M210" s="28"/>
    </row>
    <row r="211" spans="2:13" x14ac:dyDescent="0.25">
      <c r="B211" s="46"/>
      <c r="M211" s="28"/>
    </row>
    <row r="212" spans="2:13" x14ac:dyDescent="0.25">
      <c r="B212" s="46"/>
      <c r="M212" s="28"/>
    </row>
    <row r="213" spans="2:13" x14ac:dyDescent="0.25">
      <c r="B213" s="46"/>
      <c r="M213" s="28"/>
    </row>
    <row r="214" spans="2:13" x14ac:dyDescent="0.25">
      <c r="B214" s="46"/>
      <c r="M214" s="28"/>
    </row>
    <row r="215" spans="2:13" x14ac:dyDescent="0.25">
      <c r="B215" s="46"/>
      <c r="M215" s="28"/>
    </row>
    <row r="216" spans="2:13" x14ac:dyDescent="0.25">
      <c r="B216" s="46"/>
      <c r="M216" s="28"/>
    </row>
    <row r="217" spans="2:13" x14ac:dyDescent="0.25">
      <c r="B217" s="46"/>
      <c r="M217" s="28"/>
    </row>
    <row r="218" spans="2:13" x14ac:dyDescent="0.25">
      <c r="B218" s="46"/>
      <c r="M218" s="28"/>
    </row>
    <row r="219" spans="2:13" x14ac:dyDescent="0.25">
      <c r="B219" s="9"/>
      <c r="M219" s="28"/>
    </row>
    <row r="220" spans="2:13" x14ac:dyDescent="0.25">
      <c r="M220" s="28"/>
    </row>
    <row r="221" spans="2:13" x14ac:dyDescent="0.25">
      <c r="M221" s="28"/>
    </row>
    <row r="222" spans="2:13" x14ac:dyDescent="0.25">
      <c r="M222" s="28"/>
    </row>
    <row r="223" spans="2:13" x14ac:dyDescent="0.25">
      <c r="M223" s="28"/>
    </row>
    <row r="224" spans="2:13" x14ac:dyDescent="0.25">
      <c r="M224" s="28"/>
    </row>
    <row r="225" spans="2:13" x14ac:dyDescent="0.25">
      <c r="M225" s="28"/>
    </row>
    <row r="226" spans="2:13" x14ac:dyDescent="0.25">
      <c r="B226" s="7"/>
      <c r="C226" s="23"/>
      <c r="D226" s="15"/>
      <c r="E226" s="15"/>
      <c r="M226" s="28"/>
    </row>
    <row r="227" spans="2:13" x14ac:dyDescent="0.25">
      <c r="B227" s="7"/>
      <c r="C227" s="23"/>
      <c r="D227" s="15"/>
      <c r="E227" s="15"/>
      <c r="M227" s="28"/>
    </row>
    <row r="228" spans="2:13" x14ac:dyDescent="0.25">
      <c r="B228" s="7"/>
      <c r="C228" s="23"/>
      <c r="D228" s="15"/>
      <c r="E228" s="15"/>
      <c r="M228" s="28"/>
    </row>
    <row r="229" spans="2:13" x14ac:dyDescent="0.25">
      <c r="B229" s="7"/>
      <c r="C229" s="23"/>
      <c r="D229" s="15"/>
      <c r="E229" s="15"/>
      <c r="M229" s="28"/>
    </row>
    <row r="230" spans="2:13" x14ac:dyDescent="0.25">
      <c r="B230" s="9"/>
      <c r="M230" s="28"/>
    </row>
    <row r="231" spans="2:13" ht="15.75" thickBot="1" x14ac:dyDescent="0.3">
      <c r="B231" t="s">
        <v>19</v>
      </c>
      <c r="M231" s="28"/>
    </row>
    <row r="232" spans="2:13" ht="15.75" thickBot="1" x14ac:dyDescent="0.3">
      <c r="B232" s="6"/>
      <c r="C232" s="10" t="s">
        <v>17</v>
      </c>
      <c r="D232" s="11" t="s">
        <v>18</v>
      </c>
      <c r="E232" s="26" t="s">
        <v>30</v>
      </c>
      <c r="M232" s="28"/>
    </row>
    <row r="233" spans="2:13" x14ac:dyDescent="0.25">
      <c r="B233" s="74" t="s">
        <v>58</v>
      </c>
      <c r="C233" s="4">
        <v>20.5</v>
      </c>
      <c r="D233" s="21">
        <f>0.5*9.81*C233/1000</f>
        <v>0.1005525</v>
      </c>
      <c r="E233" s="27">
        <f>+D233/(1000*0.008*0.004)</f>
        <v>3.1422656249999998</v>
      </c>
      <c r="M233" s="28"/>
    </row>
    <row r="234" spans="2:13" x14ac:dyDescent="0.25">
      <c r="B234" s="75" t="s">
        <v>59</v>
      </c>
      <c r="C234" s="84">
        <v>25</v>
      </c>
      <c r="D234" s="85">
        <f>0.5*9.81*C234/1000</f>
        <v>0.122625</v>
      </c>
      <c r="E234" s="27">
        <f>+D234/(1000*0.008*0.004)</f>
        <v>3.83203125</v>
      </c>
      <c r="M234" s="28"/>
    </row>
    <row r="235" spans="2:13" ht="15.75" thickBot="1" x14ac:dyDescent="0.3">
      <c r="B235" s="76" t="s">
        <v>60</v>
      </c>
      <c r="C235" s="5">
        <v>23</v>
      </c>
      <c r="D235" s="22">
        <f>0.5*9.81*C235/1000</f>
        <v>0.11281500000000001</v>
      </c>
      <c r="E235" s="27">
        <f t="shared" ref="E235" si="9">+D235/(1000*0.008*0.004)</f>
        <v>3.5254687500000004</v>
      </c>
      <c r="M235" s="28"/>
    </row>
    <row r="236" spans="2:13" x14ac:dyDescent="0.25">
      <c r="B236" s="7"/>
      <c r="C236" s="15"/>
      <c r="D236" s="47"/>
      <c r="E236" s="27"/>
      <c r="M236" s="28"/>
    </row>
    <row r="237" spans="2:13" x14ac:dyDescent="0.25">
      <c r="B237" s="7"/>
      <c r="C237" s="15"/>
      <c r="D237" s="47"/>
      <c r="E237" s="27"/>
      <c r="M237" s="28"/>
    </row>
    <row r="238" spans="2:13" x14ac:dyDescent="0.25">
      <c r="B238" s="7"/>
      <c r="C238" s="15"/>
      <c r="D238" s="47"/>
      <c r="E238" s="27"/>
      <c r="M238" s="28"/>
    </row>
    <row r="239" spans="2:13" x14ac:dyDescent="0.25">
      <c r="B239" s="7"/>
      <c r="C239" s="15"/>
      <c r="D239" s="47"/>
      <c r="E239" s="27"/>
      <c r="M239" s="28"/>
    </row>
    <row r="240" spans="2:13" x14ac:dyDescent="0.25">
      <c r="B240" s="7"/>
      <c r="C240" s="15"/>
      <c r="D240" s="47"/>
      <c r="E240" s="27"/>
      <c r="M240" s="28"/>
    </row>
    <row r="241" spans="2:13" x14ac:dyDescent="0.25">
      <c r="B241" s="7"/>
      <c r="C241" s="15"/>
      <c r="D241" s="47"/>
      <c r="E241" s="27"/>
      <c r="M241" s="28"/>
    </row>
    <row r="242" spans="2:13" x14ac:dyDescent="0.25">
      <c r="B242" s="7"/>
      <c r="C242" s="15"/>
      <c r="D242" s="47"/>
      <c r="E242" s="27"/>
      <c r="M242" s="28"/>
    </row>
    <row r="243" spans="2:13" x14ac:dyDescent="0.25">
      <c r="B243" s="7"/>
      <c r="C243" s="15"/>
      <c r="D243" s="47"/>
      <c r="E243" s="27"/>
      <c r="M243" s="28"/>
    </row>
    <row r="244" spans="2:13" x14ac:dyDescent="0.25">
      <c r="B244" s="7"/>
      <c r="C244" s="15"/>
      <c r="D244" s="47"/>
      <c r="E244" s="27"/>
      <c r="M244" s="28"/>
    </row>
    <row r="245" spans="2:13" x14ac:dyDescent="0.25">
      <c r="B245" s="7"/>
      <c r="C245" s="15"/>
      <c r="D245" s="47"/>
      <c r="E245" s="27"/>
      <c r="M245" s="28"/>
    </row>
    <row r="246" spans="2:13" x14ac:dyDescent="0.25">
      <c r="B246" s="7"/>
      <c r="C246" s="15"/>
      <c r="D246" s="47"/>
      <c r="E246" s="27"/>
      <c r="M246" s="28"/>
    </row>
    <row r="247" spans="2:13" x14ac:dyDescent="0.25">
      <c r="B247" s="7"/>
      <c r="C247" s="15"/>
      <c r="D247" s="47"/>
      <c r="E247" s="27"/>
      <c r="M247" s="28"/>
    </row>
    <row r="248" spans="2:13" x14ac:dyDescent="0.25">
      <c r="B248" s="7"/>
      <c r="C248" s="15"/>
      <c r="D248" s="47"/>
      <c r="E248" s="27"/>
      <c r="M248" s="28"/>
    </row>
    <row r="249" spans="2:13" x14ac:dyDescent="0.25">
      <c r="B249" s="7"/>
      <c r="C249" s="15"/>
      <c r="D249" s="47"/>
      <c r="E249" s="27"/>
      <c r="M249" s="28"/>
    </row>
    <row r="250" spans="2:13" x14ac:dyDescent="0.25">
      <c r="B250" s="7"/>
      <c r="C250" s="15"/>
      <c r="D250" s="47"/>
      <c r="E250" s="27"/>
      <c r="M250" s="28"/>
    </row>
    <row r="251" spans="2:13" x14ac:dyDescent="0.25">
      <c r="B251" s="7"/>
      <c r="C251" s="15"/>
      <c r="D251" s="47"/>
      <c r="E251" s="27"/>
      <c r="M251" s="28"/>
    </row>
    <row r="252" spans="2:13" x14ac:dyDescent="0.25">
      <c r="B252" s="7"/>
      <c r="C252" s="15"/>
      <c r="D252" s="47"/>
      <c r="E252" s="27"/>
      <c r="M252" s="28"/>
    </row>
    <row r="253" spans="2:13" x14ac:dyDescent="0.25">
      <c r="B253" s="7"/>
      <c r="C253" s="15"/>
      <c r="D253" s="47"/>
      <c r="E253" s="27"/>
      <c r="M253" s="28"/>
    </row>
    <row r="254" spans="2:13" x14ac:dyDescent="0.25">
      <c r="B254" s="7"/>
      <c r="C254" s="15"/>
      <c r="D254" s="47"/>
      <c r="E254" s="27"/>
      <c r="M254" s="28"/>
    </row>
    <row r="255" spans="2:13" x14ac:dyDescent="0.25">
      <c r="B255" s="7"/>
      <c r="C255" s="15"/>
      <c r="D255" s="47"/>
      <c r="E255" s="27"/>
      <c r="M255" s="28"/>
    </row>
    <row r="256" spans="2:13" x14ac:dyDescent="0.25">
      <c r="B256" s="7"/>
      <c r="C256" s="15"/>
      <c r="D256" s="47"/>
      <c r="E256" s="27"/>
      <c r="M256" s="28"/>
    </row>
    <row r="257" spans="2:13" x14ac:dyDescent="0.25">
      <c r="B257" s="9"/>
      <c r="M257" s="28"/>
    </row>
    <row r="258" spans="2:13" x14ac:dyDescent="0.25">
      <c r="B258" s="9"/>
      <c r="M258" s="28"/>
    </row>
    <row r="259" spans="2:13" ht="15.75" thickBot="1" x14ac:dyDescent="0.3">
      <c r="B259" t="s">
        <v>15</v>
      </c>
      <c r="M259" s="28"/>
    </row>
    <row r="260" spans="2:13" ht="15.75" thickBot="1" x14ac:dyDescent="0.3">
      <c r="B260" s="6"/>
      <c r="C260" s="11" t="s">
        <v>16</v>
      </c>
      <c r="M260" s="28"/>
    </row>
    <row r="261" spans="2:13" x14ac:dyDescent="0.25">
      <c r="B261" s="74" t="s">
        <v>58</v>
      </c>
      <c r="C261" s="17">
        <v>61</v>
      </c>
      <c r="M261" s="28"/>
    </row>
    <row r="262" spans="2:13" x14ac:dyDescent="0.25">
      <c r="B262" s="75" t="s">
        <v>59</v>
      </c>
      <c r="C262" s="86">
        <v>74</v>
      </c>
      <c r="M262" s="28"/>
    </row>
    <row r="263" spans="2:13" ht="15.75" thickBot="1" x14ac:dyDescent="0.3">
      <c r="B263" s="76" t="s">
        <v>60</v>
      </c>
      <c r="C263" s="87">
        <v>75</v>
      </c>
      <c r="M263" s="28"/>
    </row>
    <row r="264" spans="2:13" x14ac:dyDescent="0.25">
      <c r="B264" s="7"/>
      <c r="C264" s="23"/>
      <c r="M264" s="28"/>
    </row>
    <row r="265" spans="2:13" x14ac:dyDescent="0.25">
      <c r="B265" s="7"/>
      <c r="C265" s="23"/>
    </row>
    <row r="266" spans="2:13" x14ac:dyDescent="0.25">
      <c r="B266" s="28"/>
    </row>
    <row r="267" spans="2:13" x14ac:dyDescent="0.25">
      <c r="B267" s="28" t="s">
        <v>53</v>
      </c>
    </row>
    <row r="268" spans="2:13" x14ac:dyDescent="0.25">
      <c r="B268" s="28" t="s">
        <v>54</v>
      </c>
    </row>
    <row r="280" spans="2:2" x14ac:dyDescent="0.25">
      <c r="B280" s="7"/>
    </row>
    <row r="288" spans="2:2" ht="15.75" thickBot="1" x14ac:dyDescent="0.3">
      <c r="B288" t="s">
        <v>80</v>
      </c>
    </row>
    <row r="289" spans="2:3" ht="15.75" thickBot="1" x14ac:dyDescent="0.3">
      <c r="B289" s="6"/>
      <c r="C289" s="11" t="s">
        <v>79</v>
      </c>
    </row>
    <row r="290" spans="2:3" x14ac:dyDescent="0.25">
      <c r="B290" s="74" t="s">
        <v>58</v>
      </c>
      <c r="C290" s="17">
        <v>68.2</v>
      </c>
    </row>
    <row r="291" spans="2:3" x14ac:dyDescent="0.25">
      <c r="B291" s="75" t="s">
        <v>59</v>
      </c>
      <c r="C291" s="86">
        <v>69.5</v>
      </c>
    </row>
    <row r="292" spans="2:3" ht="15.75" thickBot="1" x14ac:dyDescent="0.3">
      <c r="B292" s="76" t="s">
        <v>60</v>
      </c>
      <c r="C292" s="87">
        <v>71.5</v>
      </c>
    </row>
    <row r="295" spans="2:3" x14ac:dyDescent="0.25">
      <c r="B295" t="s">
        <v>81</v>
      </c>
    </row>
    <row r="310" spans="2:5" ht="15.75" thickBot="1" x14ac:dyDescent="0.3">
      <c r="B310" t="s">
        <v>56</v>
      </c>
    </row>
    <row r="311" spans="2:5" ht="15.75" thickBot="1" x14ac:dyDescent="0.3">
      <c r="B311" s="6"/>
      <c r="C311" s="11" t="s">
        <v>57</v>
      </c>
      <c r="D311" s="15" t="s">
        <v>78</v>
      </c>
      <c r="E311" s="158" t="s">
        <v>77</v>
      </c>
    </row>
    <row r="312" spans="2:5" x14ac:dyDescent="0.25">
      <c r="B312" s="74" t="s">
        <v>58</v>
      </c>
      <c r="C312" s="17">
        <v>39</v>
      </c>
      <c r="D312" s="15">
        <v>1.1000000000000001</v>
      </c>
      <c r="E312" s="157">
        <f>+C312/D312</f>
        <v>35.454545454545453</v>
      </c>
    </row>
    <row r="313" spans="2:5" x14ac:dyDescent="0.25">
      <c r="B313" s="75" t="s">
        <v>59</v>
      </c>
      <c r="C313" s="86">
        <v>30</v>
      </c>
      <c r="D313" s="15">
        <v>0.8</v>
      </c>
      <c r="E313" s="155">
        <f t="shared" ref="E313:E314" si="10">+C313/D313</f>
        <v>37.5</v>
      </c>
    </row>
    <row r="314" spans="2:5" ht="15.75" thickBot="1" x14ac:dyDescent="0.3">
      <c r="B314" s="76" t="s">
        <v>60</v>
      </c>
      <c r="C314" s="87">
        <v>50</v>
      </c>
      <c r="D314" s="15">
        <v>0.8</v>
      </c>
      <c r="E314" s="156">
        <f t="shared" si="10"/>
        <v>62.5</v>
      </c>
    </row>
    <row r="327" spans="2:5" ht="15.75" thickBot="1" x14ac:dyDescent="0.3">
      <c r="B327" t="s">
        <v>84</v>
      </c>
    </row>
    <row r="328" spans="2:5" ht="15.75" thickBot="1" x14ac:dyDescent="0.3">
      <c r="B328" s="6"/>
      <c r="C328" s="11" t="s">
        <v>57</v>
      </c>
      <c r="D328" s="15" t="s">
        <v>78</v>
      </c>
      <c r="E328" s="158" t="s">
        <v>77</v>
      </c>
    </row>
    <row r="329" spans="2:5" x14ac:dyDescent="0.25">
      <c r="B329" s="74" t="s">
        <v>58</v>
      </c>
      <c r="C329" s="17">
        <v>70</v>
      </c>
      <c r="D329" s="15">
        <v>2.5</v>
      </c>
      <c r="E329" s="157">
        <f>+C329/D329</f>
        <v>28</v>
      </c>
    </row>
    <row r="330" spans="2:5" x14ac:dyDescent="0.25">
      <c r="B330" s="75" t="s">
        <v>59</v>
      </c>
      <c r="C330" s="86" t="s">
        <v>85</v>
      </c>
      <c r="D330" s="15"/>
      <c r="E330" s="155"/>
    </row>
    <row r="331" spans="2:5" ht="15.75" thickBot="1" x14ac:dyDescent="0.3">
      <c r="B331" s="76" t="s">
        <v>60</v>
      </c>
      <c r="C331" s="87">
        <v>150</v>
      </c>
      <c r="D331" s="15">
        <v>2.5</v>
      </c>
      <c r="E331" s="156">
        <f>+C331/D331</f>
        <v>60</v>
      </c>
    </row>
    <row r="333" spans="2:5" x14ac:dyDescent="0.25">
      <c r="B333" t="s">
        <v>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2023-02-24T07:28:24Z</dcterms:modified>
</cp:coreProperties>
</file>