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D9B753E-E100-4E2F-A46B-6790F251E648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6" i="1" l="1"/>
  <c r="E206" i="1" s="1"/>
  <c r="D205" i="1"/>
  <c r="E205" i="1" s="1"/>
  <c r="F107" i="1"/>
  <c r="E107" i="1"/>
  <c r="D107" i="1"/>
  <c r="C107" i="1"/>
  <c r="E40" i="1"/>
  <c r="F40" i="1" s="1"/>
  <c r="G17" i="1"/>
  <c r="F17" i="1"/>
  <c r="E17" i="1"/>
  <c r="D17" i="1"/>
  <c r="C17" i="1"/>
  <c r="D256" i="1"/>
  <c r="D86" i="1"/>
  <c r="D74" i="1"/>
  <c r="D255" i="1"/>
  <c r="D254" i="1"/>
  <c r="E53" i="1"/>
  <c r="F53" i="1" s="1"/>
  <c r="G16" i="1" l="1"/>
  <c r="F16" i="1"/>
  <c r="E16" i="1"/>
  <c r="D16" i="1"/>
  <c r="G15" i="1"/>
  <c r="F15" i="1"/>
  <c r="E15" i="1"/>
  <c r="D15" i="1"/>
  <c r="C16" i="1"/>
  <c r="C15" i="1"/>
  <c r="D85" i="1"/>
  <c r="D84" i="1"/>
  <c r="E52" i="1" l="1"/>
  <c r="C106" i="1" l="1"/>
  <c r="D106" i="1"/>
  <c r="E106" i="1"/>
  <c r="F106" i="1"/>
  <c r="F105" i="1"/>
  <c r="E105" i="1"/>
  <c r="D105" i="1"/>
  <c r="C105" i="1"/>
  <c r="E51" i="1"/>
  <c r="F51" i="1" s="1"/>
  <c r="D73" i="1"/>
  <c r="D72" i="1"/>
  <c r="E39" i="1"/>
  <c r="F39" i="1" s="1"/>
  <c r="D204" i="1"/>
  <c r="E204" i="1" s="1"/>
  <c r="F52" i="1"/>
  <c r="E38" i="1"/>
  <c r="F38" i="1" s="1"/>
</calcChain>
</file>

<file path=xl/sharedStrings.xml><?xml version="1.0" encoding="utf-8"?>
<sst xmlns="http://schemas.openxmlformats.org/spreadsheetml/2006/main" count="125" uniqueCount="72">
  <si>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</si>
  <si>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</si>
  <si>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</si>
  <si>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</si>
  <si>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</si>
  <si>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</si>
  <si>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</si>
  <si>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</si>
  <si>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</si>
  <si>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</si>
  <si>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</si>
  <si>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</si>
  <si>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</si>
  <si>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</si>
  <si>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</si>
  <si>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</si>
  <si>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</si>
  <si>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</si>
  <si>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</si>
  <si>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</si>
  <si>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</si>
  <si>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</si>
  <si>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</si>
  <si>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</si>
  <si>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</si>
  <si>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</si>
  <si>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</si>
  <si>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</si>
  <si>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</si>
  <si>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</si>
  <si>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</si>
  <si>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</si>
  <si>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</si>
  <si>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</si>
  <si>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</si>
  <si>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</si>
  <si>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</si>
  <si>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</si>
  <si>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</si>
  <si>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</si>
  <si>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</si>
  <si>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</si>
  <si>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</si>
  <si>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</si>
  <si>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</si>
  <si>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</si>
  <si>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</si>
  <si>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</si>
  <si>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</si>
  <si>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</si>
  <si>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 xml:space="preserve">This is only a 15-minute test, </t>
  </si>
  <si>
    <t>HORIZONTAL</t>
  </si>
  <si>
    <t>VERTICAL</t>
  </si>
  <si>
    <t>-</t>
  </si>
  <si>
    <t>VERTICAL (layer adhesion is important)</t>
  </si>
  <si>
    <t>The difference between 2 days:</t>
  </si>
  <si>
    <t>PLA</t>
  </si>
  <si>
    <t>220/65°C</t>
  </si>
  <si>
    <t>*</t>
  </si>
  <si>
    <t>Shrinking of 80 mm</t>
  </si>
  <si>
    <t>L (mm)</t>
  </si>
  <si>
    <t>Shrink. in %</t>
  </si>
  <si>
    <t>Geeetech PLA, PETG, ABS+</t>
  </si>
  <si>
    <t>PETG</t>
  </si>
  <si>
    <t>ABS+</t>
  </si>
  <si>
    <t>250/90°C</t>
  </si>
  <si>
    <t>250/70°C</t>
  </si>
  <si>
    <t>P1P, Flow: 12 mm³/s, 0.4mm nozzle</t>
  </si>
  <si>
    <t>Printed on BambuLab X1C, Engineering plate + glue stick, Flow 15</t>
  </si>
  <si>
    <t>0,5 kg hammer</t>
  </si>
  <si>
    <t>*no break, breaking energy bigger than this number</t>
  </si>
  <si>
    <t>MyTechFun, 2024-09-26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</si>
</sst>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2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04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6" xfId="0" applyBorder="1"/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7" xfId="0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0" xfId="0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9" xfId="0" applyBorder="1"/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12" fillId="0" borderId="0" xfId="0" applyFont="1"/>
    <xf numFmtId="0" fontId="21" fillId="0" borderId="0" xfId="0" applyFont="1"/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164" fontId="15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0" fontId="25" fillId="0" borderId="0" xfId="0" applyFont="1"/>
    <xf numFmtId="0" fontId="3" fillId="0" borderId="0" xfId="0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0" fillId="0" borderId="32" xfId="0" applyBorder="1"/>
    <xf numFmtId="0" fontId="7" fillId="0" borderId="2" xfId="0" applyFont="1" applyBorder="1"/>
    <xf numFmtId="0" fontId="7" fillId="0" borderId="31" xfId="0" applyFont="1" applyBorder="1"/>
    <xf numFmtId="0" fontId="7" fillId="0" borderId="5" xfId="0" applyFont="1" applyBorder="1"/>
    <xf numFmtId="164" fontId="0" fillId="0" borderId="30" xfId="0" applyNumberForma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0" fontId="7" fillId="0" borderId="26" xfId="0" applyFont="1" applyBorder="1"/>
    <xf numFmtId="0" fontId="7" fillId="0" borderId="33" xfId="0" applyFont="1" applyBorder="1"/>
    <xf numFmtId="0" fontId="7" fillId="0" borderId="8" xfId="0" applyFont="1" applyBorder="1"/>
    <xf numFmtId="164" fontId="0" fillId="0" borderId="31" xfId="0" applyNumberForma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2" fontId="12" fillId="0" borderId="36" xfId="0" applyNumberFormat="1" applyFont="1" applyBorder="1" applyAlignment="1">
      <alignment horizontal="center"/>
    </xf>
    <xf numFmtId="2" fontId="12" fillId="0" borderId="37" xfId="0" applyNumberFormat="1" applyFont="1" applyBorder="1" applyAlignment="1">
      <alignment horizontal="center"/>
    </xf>
    <xf numFmtId="2" fontId="12" fillId="0" borderId="38" xfId="0" applyNumberFormat="1" applyFont="1" applyBorder="1" applyAlignment="1">
      <alignment horizontal="center"/>
    </xf>
    <xf numFmtId="2" fontId="12" fillId="0" borderId="31" xfId="0" applyNumberFormat="1" applyFont="1" applyBorder="1" applyAlignment="1">
      <alignment horizontal="center"/>
    </xf>
    <xf numFmtId="2" fontId="12" fillId="0" borderId="30" xfId="0" applyNumberFormat="1" applyFont="1" applyBorder="1" applyAlignment="1">
      <alignment horizontal="center"/>
    </xf>
    <xf numFmtId="2" fontId="12" fillId="0" borderId="32" xfId="0" applyNumberFormat="1" applyFont="1" applyBorder="1" applyAlignment="1">
      <alignment horizontal="center"/>
    </xf>
    <xf numFmtId="2" fontId="0" fillId="5" borderId="36" xfId="0" applyNumberFormat="1" applyFill="1" applyBorder="1" applyAlignment="1">
      <alignment horizontal="center"/>
    </xf>
    <xf numFmtId="2" fontId="0" fillId="5" borderId="37" xfId="0" applyNumberFormat="1" applyFill="1" applyBorder="1" applyAlignment="1">
      <alignment horizontal="center"/>
    </xf>
    <xf numFmtId="2" fontId="0" fillId="5" borderId="39" xfId="0" applyNumberFormat="1" applyFill="1" applyBorder="1" applyAlignment="1">
      <alignment horizontal="center"/>
    </xf>
    <xf numFmtId="2" fontId="0" fillId="6" borderId="36" xfId="0" applyNumberFormat="1" applyFill="1" applyBorder="1" applyAlignment="1">
      <alignment horizontal="center"/>
    </xf>
    <xf numFmtId="2" fontId="0" fillId="6" borderId="37" xfId="0" applyNumberFormat="1" applyFill="1" applyBorder="1" applyAlignment="1">
      <alignment horizontal="center"/>
    </xf>
    <xf numFmtId="2" fontId="0" fillId="6" borderId="38" xfId="0" applyNumberFormat="1" applyFill="1" applyBorder="1" applyAlignment="1">
      <alignment horizontal="center"/>
    </xf>
    <xf numFmtId="2" fontId="0" fillId="4" borderId="36" xfId="0" applyNumberFormat="1" applyFill="1" applyBorder="1" applyAlignment="1">
      <alignment horizontal="center"/>
    </xf>
    <xf numFmtId="2" fontId="0" fillId="4" borderId="37" xfId="0" applyNumberFormat="1" applyFill="1" applyBorder="1" applyAlignment="1">
      <alignment horizontal="center"/>
    </xf>
    <xf numFmtId="2" fontId="0" fillId="4" borderId="38" xfId="0" applyNumberFormat="1" applyFill="1" applyBorder="1" applyAlignment="1">
      <alignment horizontal="center"/>
    </xf>
    <xf numFmtId="2" fontId="0" fillId="3" borderId="40" xfId="0" applyNumberFormat="1" applyFill="1" applyBorder="1" applyAlignment="1">
      <alignment horizontal="center"/>
    </xf>
    <xf numFmtId="2" fontId="0" fillId="3" borderId="37" xfId="0" applyNumberFormat="1" applyFill="1" applyBorder="1" applyAlignment="1">
      <alignment horizontal="center"/>
    </xf>
    <xf numFmtId="2" fontId="0" fillId="3" borderId="38" xfId="0" applyNumberFormat="1" applyFill="1" applyBorder="1" applyAlignment="1">
      <alignment horizontal="center"/>
    </xf>
    <xf numFmtId="2" fontId="0" fillId="5" borderId="31" xfId="0" applyNumberFormat="1" applyFill="1" applyBorder="1" applyAlignment="1">
      <alignment horizontal="center"/>
    </xf>
    <xf numFmtId="2" fontId="0" fillId="5" borderId="30" xfId="0" applyNumberFormat="1" applyFill="1" applyBorder="1" applyAlignment="1">
      <alignment horizontal="center"/>
    </xf>
    <xf numFmtId="2" fontId="0" fillId="5" borderId="41" xfId="0" applyNumberFormat="1" applyFill="1" applyBorder="1" applyAlignment="1">
      <alignment horizontal="center"/>
    </xf>
    <xf numFmtId="2" fontId="0" fillId="6" borderId="31" xfId="0" applyNumberFormat="1" applyFill="1" applyBorder="1" applyAlignment="1">
      <alignment horizontal="center"/>
    </xf>
    <xf numFmtId="2" fontId="0" fillId="6" borderId="30" xfId="0" applyNumberFormat="1" applyFill="1" applyBorder="1" applyAlignment="1">
      <alignment horizontal="center"/>
    </xf>
    <xf numFmtId="2" fontId="0" fillId="6" borderId="32" xfId="0" applyNumberFormat="1" applyFill="1" applyBorder="1" applyAlignment="1">
      <alignment horizontal="center"/>
    </xf>
    <xf numFmtId="2" fontId="0" fillId="4" borderId="31" xfId="0" applyNumberFormat="1" applyFill="1" applyBorder="1" applyAlignment="1">
      <alignment horizontal="center"/>
    </xf>
    <xf numFmtId="2" fontId="0" fillId="4" borderId="30" xfId="0" applyNumberFormat="1" applyFill="1" applyBorder="1" applyAlignment="1">
      <alignment horizontal="center"/>
    </xf>
    <xf numFmtId="2" fontId="0" fillId="4" borderId="32" xfId="0" applyNumberFormat="1" applyFill="1" applyBorder="1" applyAlignment="1">
      <alignment horizontal="center"/>
    </xf>
    <xf numFmtId="2" fontId="0" fillId="3" borderId="42" xfId="0" applyNumberFormat="1" applyFill="1" applyBorder="1" applyAlignment="1">
      <alignment horizontal="center"/>
    </xf>
    <xf numFmtId="2" fontId="0" fillId="3" borderId="30" xfId="0" applyNumberFormat="1" applyFill="1" applyBorder="1" applyAlignment="1">
      <alignment horizontal="center"/>
    </xf>
    <xf numFmtId="2" fontId="0" fillId="3" borderId="32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0" fillId="0" borderId="36" xfId="0" applyBorder="1" applyAlignment="1">
      <alignment horizontal="center"/>
    </xf>
    <xf numFmtId="164" fontId="1" fillId="0" borderId="37" xfId="0" applyNumberFormat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5" fontId="1" fillId="0" borderId="38" xfId="0" applyNumberFormat="1" applyFont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2" fontId="5" fillId="0" borderId="36" xfId="0" applyNumberFormat="1" applyFont="1" applyBorder="1" applyAlignment="1">
      <alignment horizontal="center"/>
    </xf>
    <xf numFmtId="2" fontId="5" fillId="0" borderId="37" xfId="0" applyNumberFormat="1" applyFont="1" applyBorder="1" applyAlignment="1">
      <alignment horizontal="center"/>
    </xf>
    <xf numFmtId="2" fontId="18" fillId="0" borderId="37" xfId="0" applyNumberFormat="1" applyFont="1" applyBorder="1" applyAlignment="1">
      <alignment horizontal="center"/>
    </xf>
    <xf numFmtId="2" fontId="18" fillId="0" borderId="38" xfId="0" applyNumberFormat="1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2" fontId="5" fillId="0" borderId="31" xfId="0" applyNumberFormat="1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2" fontId="18" fillId="0" borderId="30" xfId="0" applyNumberFormat="1" applyFont="1" applyBorder="1" applyAlignment="1">
      <alignment horizontal="center"/>
    </xf>
    <xf numFmtId="2" fontId="18" fillId="0" borderId="32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18" fillId="0" borderId="31" xfId="0" applyNumberFormat="1" applyFon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7" fillId="0" borderId="15" xfId="0" applyFont="1" applyBorder="1"/>
    <xf numFmtId="0" fontId="7" fillId="0" borderId="34" xfId="0" applyFont="1" applyBorder="1"/>
    <xf numFmtId="0" fontId="7" fillId="0" borderId="18" xfId="0" applyFont="1" applyBorder="1"/>
    <xf numFmtId="0" fontId="26" fillId="0" borderId="0" xfId="0" applyFont="1"/>
    <xf numFmtId="2" fontId="1" fillId="0" borderId="15" xfId="0" applyNumberFormat="1" applyFont="1" applyBorder="1" applyAlignment="1">
      <alignment horizontal="center"/>
    </xf>
    <xf numFmtId="2" fontId="1" fillId="0" borderId="34" xfId="0" applyNumberFormat="1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Sheet1!$B$38:$B$40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Sheet1!$E$38:$E$40</c:f>
              <c:numCache>
                <c:formatCode>0.0</c:formatCode>
                <c:ptCount val="3"/>
                <c:pt idx="0">
                  <c:v>92.85</c:v>
                </c:pt>
                <c:pt idx="1">
                  <c:v>91.75</c:v>
                </c:pt>
                <c:pt idx="2">
                  <c:v>69.099999999999994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Sheet1!$D$187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Sheet1!$B$188:$B$190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Sheet1!$D$188:$D$190</c:f>
              <c:numCache>
                <c:formatCode>0.0</c:formatCode>
                <c:ptCount val="3"/>
                <c:pt idx="0" formatCode="General">
                  <c:v>1.5</c:v>
                </c:pt>
                <c:pt idx="1">
                  <c:v>1.3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PLA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Sheet1!$C$15:$G$15</c:f>
              <c:numCache>
                <c:formatCode>0.00</c:formatCode>
                <c:ptCount val="5"/>
                <c:pt idx="0">
                  <c:v>1.3899999999999988</c:v>
                </c:pt>
                <c:pt idx="1">
                  <c:v>0.44999999999999929</c:v>
                </c:pt>
                <c:pt idx="2">
                  <c:v>0.46000000000000085</c:v>
                </c:pt>
                <c:pt idx="3">
                  <c:v>0.44000000000000128</c:v>
                </c:pt>
                <c:pt idx="4">
                  <c:v>0.32000000000000028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PETG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Sheet1!$C$16:$G$16</c:f>
              <c:numCache>
                <c:formatCode>0.00</c:formatCode>
                <c:ptCount val="5"/>
                <c:pt idx="0">
                  <c:v>0.82000000000000028</c:v>
                </c:pt>
                <c:pt idx="1">
                  <c:v>0.16999999999999815</c:v>
                </c:pt>
                <c:pt idx="2">
                  <c:v>0.23000000000000043</c:v>
                </c:pt>
                <c:pt idx="3">
                  <c:v>0.26000000000000156</c:v>
                </c:pt>
                <c:pt idx="4">
                  <c:v>0.19000000000000128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ABS+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Sheet1!$C$17:$G$17</c:f>
              <c:numCache>
                <c:formatCode>0.00</c:formatCode>
                <c:ptCount val="5"/>
                <c:pt idx="0">
                  <c:v>0.82000000000000206</c:v>
                </c:pt>
                <c:pt idx="1">
                  <c:v>2.9999999999997584E-2</c:v>
                </c:pt>
                <c:pt idx="2">
                  <c:v>6.0000000000002274E-2</c:v>
                </c:pt>
                <c:pt idx="3">
                  <c:v>5.9999999999998721E-2</c:v>
                </c:pt>
                <c:pt idx="4">
                  <c:v>8.9999999999999858E-2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6-4A65-900D-9E6C9A9F2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  <c:majorUnit val="1"/>
      </c:valAx>
      <c:valAx>
        <c:axId val="82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PLA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Sheet1!$D$9:$I$9</c:f>
              <c:numCache>
                <c:formatCode>0.00</c:formatCode>
                <c:ptCount val="6"/>
                <c:pt idx="0">
                  <c:v>15.56</c:v>
                </c:pt>
                <c:pt idx="1">
                  <c:v>16.95</c:v>
                </c:pt>
                <c:pt idx="2">
                  <c:v>17.399999999999999</c:v>
                </c:pt>
                <c:pt idx="3">
                  <c:v>17.86</c:v>
                </c:pt>
                <c:pt idx="4">
                  <c:v>18.3</c:v>
                </c:pt>
                <c:pt idx="5">
                  <c:v>18.62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PETG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Sheet1!$D$10:$I$10</c:f>
              <c:numCache>
                <c:formatCode>0.00</c:formatCode>
                <c:ptCount val="6"/>
                <c:pt idx="0">
                  <c:v>16.84</c:v>
                </c:pt>
                <c:pt idx="1">
                  <c:v>17.66</c:v>
                </c:pt>
                <c:pt idx="2">
                  <c:v>17.829999999999998</c:v>
                </c:pt>
                <c:pt idx="3">
                  <c:v>18.059999999999999</c:v>
                </c:pt>
                <c:pt idx="4">
                  <c:v>18.32</c:v>
                </c:pt>
                <c:pt idx="5">
                  <c:v>18.510000000000002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ABS+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Sheet1!$D$11:$I$11</c:f>
              <c:numCache>
                <c:formatCode>0.00</c:formatCode>
                <c:ptCount val="6"/>
                <c:pt idx="0">
                  <c:v>15.94</c:v>
                </c:pt>
                <c:pt idx="1">
                  <c:v>16.760000000000002</c:v>
                </c:pt>
                <c:pt idx="2">
                  <c:v>16.79</c:v>
                </c:pt>
                <c:pt idx="3">
                  <c:v>16.850000000000001</c:v>
                </c:pt>
                <c:pt idx="4">
                  <c:v>16.91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1-4EBF-A565-147AB154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  <c:majorUnit val="1"/>
      </c:valAx>
      <c:valAx>
        <c:axId val="82013356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Sheet1!$B$51:$B$53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Sheet1!$E$51:$E$53</c:f>
              <c:numCache>
                <c:formatCode>0.0</c:formatCode>
                <c:ptCount val="3"/>
                <c:pt idx="0">
                  <c:v>26.7</c:v>
                </c:pt>
                <c:pt idx="1">
                  <c:v>48.8</c:v>
                </c:pt>
                <c:pt idx="2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Sheet1!$B$72:$B$74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Sheet1!$C$72:$C$74</c:f>
              <c:numCache>
                <c:formatCode>0.0</c:formatCode>
                <c:ptCount val="3"/>
                <c:pt idx="0">
                  <c:v>158.4</c:v>
                </c:pt>
                <c:pt idx="1">
                  <c:v>118.6</c:v>
                </c:pt>
                <c:pt idx="2">
                  <c:v>129.80000000000001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Sheet1!$C$104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Sheet1!$B$105:$B$107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Sheet1!$C$105:$C$107</c:f>
              <c:numCache>
                <c:formatCode>0.00</c:formatCode>
                <c:ptCount val="3"/>
                <c:pt idx="0">
                  <c:v>0.3</c:v>
                </c:pt>
                <c:pt idx="1">
                  <c:v>0.39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Sheet1!$D$104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Sheet1!$B$105:$B$107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Sheet1!$D$105:$D$107</c:f>
              <c:numCache>
                <c:formatCode>0.00</c:formatCode>
                <c:ptCount val="3"/>
                <c:pt idx="0">
                  <c:v>0.57999999999999996</c:v>
                </c:pt>
                <c:pt idx="1">
                  <c:v>0.79</c:v>
                </c:pt>
                <c:pt idx="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Sheet1!$E$104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Sheet1!$B$105:$B$107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Sheet1!$E$105:$E$107</c:f>
              <c:numCache>
                <c:formatCode>0.00</c:formatCode>
                <c:ptCount val="3"/>
                <c:pt idx="0">
                  <c:v>1.1100000000000001</c:v>
                </c:pt>
                <c:pt idx="1">
                  <c:v>1.52</c:v>
                </c:pt>
                <c:pt idx="2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Sheet1!$F$104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Sheet1!$B$105:$B$107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Sheet1!$F$105:$F$107</c:f>
              <c:numCache>
                <c:formatCode>0.00</c:formatCode>
                <c:ptCount val="3"/>
                <c:pt idx="0">
                  <c:v>2.15</c:v>
                </c:pt>
                <c:pt idx="1">
                  <c:v>3.11</c:v>
                </c:pt>
                <c:pt idx="2">
                  <c:v>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Sheet1!$E$203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Sheet1!$B$204:$B$206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Sheet1!$E$204:$E$206</c:f>
              <c:numCache>
                <c:formatCode>0.0</c:formatCode>
                <c:ptCount val="3"/>
                <c:pt idx="0">
                  <c:v>3.2189062500000003</c:v>
                </c:pt>
                <c:pt idx="1">
                  <c:v>2.6057812500000002</c:v>
                </c:pt>
                <c:pt idx="2">
                  <c:v>46.444218750000005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Sheet1!$C$231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Sheet1!$B$232:$B$234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Sheet1!$C$232:$C$234</c:f>
              <c:numCache>
                <c:formatCode>General</c:formatCode>
                <c:ptCount val="3"/>
                <c:pt idx="0">
                  <c:v>52</c:v>
                </c:pt>
                <c:pt idx="1">
                  <c:v>68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PLA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Sheet1!$C$136:$N$136</c:f>
              <c:numCache>
                <c:formatCode>0.00</c:formatCode>
                <c:ptCount val="12"/>
                <c:pt idx="0">
                  <c:v>0.28999999999999998</c:v>
                </c:pt>
                <c:pt idx="1">
                  <c:v>0.3</c:v>
                </c:pt>
                <c:pt idx="2">
                  <c:v>0.3</c:v>
                </c:pt>
                <c:pt idx="3">
                  <c:v>0.56999999999999995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1.0900000000000001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2.09</c:v>
                </c:pt>
                <c:pt idx="10">
                  <c:v>2.15</c:v>
                </c:pt>
                <c:pt idx="11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Sheet1!$B$137</c:f>
              <c:strCache>
                <c:ptCount val="1"/>
                <c:pt idx="0">
                  <c:v>PETG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Sheet1!$C$137:$N$137</c:f>
              <c:numCache>
                <c:formatCode>0.00</c:formatCode>
                <c:ptCount val="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0.79</c:v>
                </c:pt>
                <c:pt idx="4">
                  <c:v>0.79</c:v>
                </c:pt>
                <c:pt idx="5">
                  <c:v>0.79</c:v>
                </c:pt>
                <c:pt idx="6">
                  <c:v>1.51</c:v>
                </c:pt>
                <c:pt idx="7">
                  <c:v>1.52</c:v>
                </c:pt>
                <c:pt idx="8">
                  <c:v>1.52</c:v>
                </c:pt>
                <c:pt idx="9">
                  <c:v>3.06</c:v>
                </c:pt>
                <c:pt idx="10">
                  <c:v>3.11</c:v>
                </c:pt>
                <c:pt idx="11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ser>
          <c:idx val="2"/>
          <c:order val="2"/>
          <c:tx>
            <c:strRef>
              <c:f>Sheet1!$B$138</c:f>
              <c:strCache>
                <c:ptCount val="1"/>
                <c:pt idx="0">
                  <c:v>ABS+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Sheet1!$C$138:$N$138</c:f>
              <c:numCache>
                <c:formatCode>0.00</c:formatCode>
                <c:ptCount val="12"/>
                <c:pt idx="0">
                  <c:v>0.34</c:v>
                </c:pt>
                <c:pt idx="1">
                  <c:v>0.35</c:v>
                </c:pt>
                <c:pt idx="2">
                  <c:v>0.36</c:v>
                </c:pt>
                <c:pt idx="3">
                  <c:v>0.71</c:v>
                </c:pt>
                <c:pt idx="4">
                  <c:v>0.72</c:v>
                </c:pt>
                <c:pt idx="5">
                  <c:v>0.72</c:v>
                </c:pt>
                <c:pt idx="6">
                  <c:v>1.37</c:v>
                </c:pt>
                <c:pt idx="7">
                  <c:v>1.38</c:v>
                </c:pt>
                <c:pt idx="8">
                  <c:v>1.39</c:v>
                </c:pt>
                <c:pt idx="9">
                  <c:v>2.8</c:v>
                </c:pt>
                <c:pt idx="10">
                  <c:v>2.96</c:v>
                </c:pt>
                <c:pt idx="11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2-4BCB-87D6-DB060526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Sheet1!$C$179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Sheet1!$B$180:$B$182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Sheet1!$C$180:$C$182</c:f>
              <c:numCache>
                <c:formatCode>General</c:formatCode>
                <c:ptCount val="3"/>
                <c:pt idx="0">
                  <c:v>1.7</c:v>
                </c:pt>
                <c:pt idx="1">
                  <c:v>1.4</c:v>
                </c:pt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Sheet1!$B$84:$B$86</c:f>
              <c:strCache>
                <c:ptCount val="3"/>
                <c:pt idx="0">
                  <c:v>PLA</c:v>
                </c:pt>
                <c:pt idx="1">
                  <c:v>PETG</c:v>
                </c:pt>
                <c:pt idx="2">
                  <c:v>ABS+</c:v>
                </c:pt>
              </c:strCache>
            </c:strRef>
          </c:cat>
          <c:val>
            <c:numRef>
              <c:f>Sheet1!$C$84:$C$86</c:f>
              <c:numCache>
                <c:formatCode>0.0</c:formatCode>
                <c:ptCount val="3"/>
                <c:pt idx="0">
                  <c:v>71</c:v>
                </c:pt>
                <c:pt idx="1">
                  <c:v>90.6</c:v>
                </c:pt>
                <c:pt idx="2">
                  <c:v>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9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34</xdr:row>
      <xdr:rowOff>172098</xdr:rowOff>
    </xdr:from>
    <xdr:to>
      <xdr:col>13</xdr:col>
      <xdr:colOff>230188</xdr:colOff>
      <xdr:row>63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34</xdr:row>
      <xdr:rowOff>166688</xdr:rowOff>
    </xdr:from>
    <xdr:to>
      <xdr:col>20</xdr:col>
      <xdr:colOff>105353</xdr:colOff>
      <xdr:row>63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67</xdr:row>
      <xdr:rowOff>119063</xdr:rowOff>
    </xdr:from>
    <xdr:to>
      <xdr:col>13</xdr:col>
      <xdr:colOff>222251</xdr:colOff>
      <xdr:row>95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</xdr:colOff>
      <xdr:row>101</xdr:row>
      <xdr:rowOff>84742</xdr:rowOff>
    </xdr:from>
    <xdr:to>
      <xdr:col>15</xdr:col>
      <xdr:colOff>7937</xdr:colOff>
      <xdr:row>129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2494</xdr:colOff>
      <xdr:row>201</xdr:row>
      <xdr:rowOff>171110</xdr:rowOff>
    </xdr:from>
    <xdr:to>
      <xdr:col>14</xdr:col>
      <xdr:colOff>152400</xdr:colOff>
      <xdr:row>226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3401</xdr:colOff>
      <xdr:row>228</xdr:row>
      <xdr:rowOff>170388</xdr:rowOff>
    </xdr:from>
    <xdr:to>
      <xdr:col>14</xdr:col>
      <xdr:colOff>150709</xdr:colOff>
      <xdr:row>248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140</xdr:row>
      <xdr:rowOff>0</xdr:rowOff>
    </xdr:from>
    <xdr:to>
      <xdr:col>14</xdr:col>
      <xdr:colOff>515937</xdr:colOff>
      <xdr:row>169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113</xdr:row>
      <xdr:rowOff>0</xdr:rowOff>
    </xdr:from>
    <xdr:to>
      <xdr:col>4</xdr:col>
      <xdr:colOff>799823</xdr:colOff>
      <xdr:row>121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67</xdr:row>
      <xdr:rowOff>39688</xdr:rowOff>
    </xdr:from>
    <xdr:to>
      <xdr:col>6</xdr:col>
      <xdr:colOff>263524</xdr:colOff>
      <xdr:row>80</xdr:row>
      <xdr:rowOff>75924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208</xdr:row>
      <xdr:rowOff>111123</xdr:rowOff>
    </xdr:from>
    <xdr:to>
      <xdr:col>3</xdr:col>
      <xdr:colOff>349802</xdr:colOff>
      <xdr:row>221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238</xdr:row>
      <xdr:rowOff>127000</xdr:rowOff>
    </xdr:from>
    <xdr:to>
      <xdr:col>3</xdr:col>
      <xdr:colOff>585858</xdr:colOff>
      <xdr:row>244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153</xdr:row>
      <xdr:rowOff>143435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987642" y="29281998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175</xdr:row>
      <xdr:rowOff>185736</xdr:rowOff>
    </xdr:from>
    <xdr:to>
      <xdr:col>12</xdr:col>
      <xdr:colOff>769937</xdr:colOff>
      <xdr:row>195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67</xdr:row>
      <xdr:rowOff>100805</xdr:rowOff>
    </xdr:from>
    <xdr:to>
      <xdr:col>20</xdr:col>
      <xdr:colOff>47625</xdr:colOff>
      <xdr:row>95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175</xdr:row>
      <xdr:rowOff>188117</xdr:rowOff>
    </xdr:from>
    <xdr:to>
      <xdr:col>18</xdr:col>
      <xdr:colOff>555624</xdr:colOff>
      <xdr:row>195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10</xdr:col>
      <xdr:colOff>614270</xdr:colOff>
      <xdr:row>37</xdr:row>
      <xdr:rowOff>15185</xdr:rowOff>
    </xdr:from>
    <xdr:to>
      <xdr:col>13</xdr:col>
      <xdr:colOff>194296</xdr:colOff>
      <xdr:row>42</xdr:row>
      <xdr:rowOff>184883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140" y="7146511"/>
          <a:ext cx="1667243" cy="1130481"/>
        </a:xfrm>
        <a:prstGeom prst="rect">
          <a:avLst/>
        </a:prstGeom>
      </xdr:spPr>
    </xdr:pic>
    <xdr:clientData/>
  </xdr:twoCellAnchor>
  <xdr:twoCellAnchor editAs="oneCell">
    <xdr:from>
      <xdr:col>17</xdr:col>
      <xdr:colOff>306039</xdr:colOff>
      <xdr:row>37</xdr:row>
      <xdr:rowOff>165875</xdr:rowOff>
    </xdr:from>
    <xdr:to>
      <xdr:col>18</xdr:col>
      <xdr:colOff>343676</xdr:colOff>
      <xdr:row>46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1102" y="7269938"/>
          <a:ext cx="1053637" cy="1651812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83</xdr:row>
      <xdr:rowOff>134004</xdr:rowOff>
    </xdr:from>
    <xdr:to>
      <xdr:col>6</xdr:col>
      <xdr:colOff>318156</xdr:colOff>
      <xdr:row>92</xdr:row>
      <xdr:rowOff>80031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10</xdr:col>
      <xdr:colOff>23381</xdr:colOff>
      <xdr:row>176</xdr:row>
      <xdr:rowOff>32694</xdr:rowOff>
    </xdr:from>
    <xdr:to>
      <xdr:col>13</xdr:col>
      <xdr:colOff>118748</xdr:colOff>
      <xdr:row>182</xdr:row>
      <xdr:rowOff>95728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086102" y="33300191"/>
          <a:ext cx="1230882" cy="2182584"/>
        </a:xfrm>
        <a:prstGeom prst="rect">
          <a:avLst/>
        </a:prstGeom>
      </xdr:spPr>
    </xdr:pic>
    <xdr:clientData/>
  </xdr:twoCellAnchor>
  <xdr:twoCellAnchor editAs="oneCell">
    <xdr:from>
      <xdr:col>17</xdr:col>
      <xdr:colOff>942885</xdr:colOff>
      <xdr:row>176</xdr:row>
      <xdr:rowOff>117632</xdr:rowOff>
    </xdr:from>
    <xdr:to>
      <xdr:col>19</xdr:col>
      <xdr:colOff>553334</xdr:colOff>
      <xdr:row>187</xdr:row>
      <xdr:rowOff>142004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1233" y="33860980"/>
          <a:ext cx="1242123" cy="2161285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17</xdr:row>
      <xdr:rowOff>52387</xdr:rowOff>
    </xdr:from>
    <xdr:to>
      <xdr:col>8</xdr:col>
      <xdr:colOff>723900</xdr:colOff>
      <xdr:row>34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4</xdr:row>
      <xdr:rowOff>90486</xdr:rowOff>
    </xdr:from>
    <xdr:to>
      <xdr:col>18</xdr:col>
      <xdr:colOff>49695</xdr:colOff>
      <xdr:row>26</xdr:row>
      <xdr:rowOff>57977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137046</xdr:colOff>
      <xdr:row>19</xdr:row>
      <xdr:rowOff>3923</xdr:rowOff>
    </xdr:from>
    <xdr:to>
      <xdr:col>8</xdr:col>
      <xdr:colOff>424961</xdr:colOff>
      <xdr:row>28</xdr:row>
      <xdr:rowOff>60644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4988" y="3682038"/>
          <a:ext cx="1291704" cy="1771221"/>
        </a:xfrm>
        <a:prstGeom prst="rect">
          <a:avLst/>
        </a:prstGeom>
      </xdr:spPr>
    </xdr:pic>
    <xdr:clientData/>
  </xdr:twoCellAnchor>
  <xdr:twoCellAnchor editAs="oneCell">
    <xdr:from>
      <xdr:col>15</xdr:col>
      <xdr:colOff>288616</xdr:colOff>
      <xdr:row>14</xdr:row>
      <xdr:rowOff>146735</xdr:rowOff>
    </xdr:from>
    <xdr:to>
      <xdr:col>16</xdr:col>
      <xdr:colOff>650592</xdr:colOff>
      <xdr:row>23</xdr:row>
      <xdr:rowOff>31301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4986" y="2871713"/>
          <a:ext cx="1173671" cy="1607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60"/>
  <sheetViews>
    <sheetView tabSelected="1" zoomScale="115" zoomScaleNormal="115" workbookViewId="0"/>
  </sheetViews>
  <sheetFormatPr defaultRowHeight="15" x14ac:dyDescent="0.25"/>
  <cols>
    <col min="1" max="1" width="3.28515625" customWidth="1"/>
    <col min="2" max="2" width="14.710937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68"/>
    </row>
    <row r="2" spans="1:18" x14ac:dyDescent="0.25">
      <c r="A2" s="3"/>
      <c r="B2" s="3" t="s">
        <v>62</v>
      </c>
      <c r="M2" s="122" t="s">
        <v>56</v>
      </c>
      <c r="N2" s="79" t="s">
        <v>57</v>
      </c>
      <c r="O2" s="63" t="s">
        <v>67</v>
      </c>
    </row>
    <row r="3" spans="1:18" x14ac:dyDescent="0.25">
      <c r="A3" s="3"/>
      <c r="B3" t="s">
        <v>71</v>
      </c>
      <c r="M3" s="123" t="s">
        <v>63</v>
      </c>
      <c r="N3" s="121" t="s">
        <v>66</v>
      </c>
      <c r="O3" s="63" t="s">
        <v>67</v>
      </c>
      <c r="R3" s="67"/>
    </row>
    <row r="4" spans="1:18" ht="15.75" thickBot="1" x14ac:dyDescent="0.3">
      <c r="A4" s="3"/>
      <c r="B4" s="65" t="s">
        <v>48</v>
      </c>
      <c r="D4" s="64" t="s">
        <v>49</v>
      </c>
      <c r="M4" s="124" t="s">
        <v>64</v>
      </c>
      <c r="N4" s="80" t="s">
        <v>65</v>
      </c>
      <c r="O4" s="63" t="s">
        <v>68</v>
      </c>
      <c r="R4" s="67"/>
    </row>
    <row r="5" spans="1:18" x14ac:dyDescent="0.25">
      <c r="A5" s="3"/>
      <c r="B5" s="3"/>
      <c r="M5" s="87"/>
      <c r="O5" s="63"/>
      <c r="R5" s="67"/>
    </row>
    <row r="6" spans="1:18" x14ac:dyDescent="0.25">
      <c r="A6" s="3"/>
      <c r="B6" s="9" t="s">
        <v>22</v>
      </c>
      <c r="K6" s="14"/>
      <c r="L6" s="14"/>
    </row>
    <row r="7" spans="1:18" ht="15.75" thickBot="1" x14ac:dyDescent="0.3">
      <c r="A7" s="3"/>
      <c r="B7" t="s">
        <v>21</v>
      </c>
    </row>
    <row r="8" spans="1:18" ht="15.75" thickBot="1" x14ac:dyDescent="0.3">
      <c r="A8" s="3"/>
      <c r="B8" s="26"/>
      <c r="C8" s="104" t="s">
        <v>20</v>
      </c>
      <c r="D8" s="108">
        <v>0</v>
      </c>
      <c r="E8" s="109">
        <v>1</v>
      </c>
      <c r="F8" s="109">
        <v>2</v>
      </c>
      <c r="G8" s="109">
        <v>3</v>
      </c>
      <c r="H8" s="109">
        <v>4</v>
      </c>
      <c r="I8" s="110">
        <v>5</v>
      </c>
      <c r="J8" s="41"/>
    </row>
    <row r="9" spans="1:18" x14ac:dyDescent="0.25">
      <c r="A9" s="3"/>
      <c r="B9" s="122" t="s">
        <v>56</v>
      </c>
      <c r="C9" s="93">
        <v>12</v>
      </c>
      <c r="D9" s="105">
        <v>15.56</v>
      </c>
      <c r="E9" s="106">
        <v>16.95</v>
      </c>
      <c r="F9" s="106">
        <v>17.399999999999999</v>
      </c>
      <c r="G9" s="106">
        <v>17.86</v>
      </c>
      <c r="H9" s="106">
        <v>18.3</v>
      </c>
      <c r="I9" s="107">
        <v>18.62</v>
      </c>
      <c r="J9" s="41"/>
    </row>
    <row r="10" spans="1:18" x14ac:dyDescent="0.25">
      <c r="A10" s="3"/>
      <c r="B10" s="123" t="s">
        <v>63</v>
      </c>
      <c r="C10" s="187">
        <v>12</v>
      </c>
      <c r="D10" s="188">
        <v>16.84</v>
      </c>
      <c r="E10" s="189">
        <v>17.66</v>
      </c>
      <c r="F10" s="190">
        <v>17.829999999999998</v>
      </c>
      <c r="G10" s="189">
        <v>18.059999999999999</v>
      </c>
      <c r="H10" s="189">
        <v>18.32</v>
      </c>
      <c r="I10" s="191">
        <v>18.510000000000002</v>
      </c>
      <c r="J10" s="41"/>
    </row>
    <row r="11" spans="1:18" ht="15.75" thickBot="1" x14ac:dyDescent="0.3">
      <c r="A11" s="3"/>
      <c r="B11" s="124" t="s">
        <v>64</v>
      </c>
      <c r="C11" s="182">
        <v>12</v>
      </c>
      <c r="D11" s="183">
        <v>15.94</v>
      </c>
      <c r="E11" s="184">
        <v>16.760000000000002</v>
      </c>
      <c r="F11" s="185">
        <v>16.79</v>
      </c>
      <c r="G11" s="184">
        <v>16.850000000000001</v>
      </c>
      <c r="H11" s="184">
        <v>16.91</v>
      </c>
      <c r="I11" s="186">
        <v>17</v>
      </c>
      <c r="J11" s="41"/>
    </row>
    <row r="12" spans="1:18" x14ac:dyDescent="0.25">
      <c r="B12" s="87"/>
      <c r="C12" s="94"/>
      <c r="D12" s="95"/>
      <c r="E12" s="95"/>
      <c r="F12" s="96"/>
      <c r="G12" s="95"/>
      <c r="H12" s="95"/>
      <c r="I12" s="96"/>
      <c r="J12" s="42"/>
    </row>
    <row r="13" spans="1:18" ht="15.75" thickBot="1" x14ac:dyDescent="0.3">
      <c r="B13" t="s">
        <v>55</v>
      </c>
    </row>
    <row r="14" spans="1:18" ht="15.75" thickBot="1" x14ac:dyDescent="0.3">
      <c r="B14" s="2"/>
      <c r="C14" s="74">
        <v>1</v>
      </c>
      <c r="D14" s="100">
        <v>2</v>
      </c>
      <c r="E14" s="70">
        <v>3</v>
      </c>
      <c r="F14" s="70">
        <v>4</v>
      </c>
      <c r="G14" s="71">
        <v>5</v>
      </c>
      <c r="H14" s="41"/>
      <c r="I14" s="41"/>
      <c r="K14" s="10"/>
      <c r="L14" s="10"/>
    </row>
    <row r="15" spans="1:18" x14ac:dyDescent="0.25">
      <c r="B15" s="122" t="s">
        <v>56</v>
      </c>
      <c r="C15" s="101">
        <f>+E9-D9</f>
        <v>1.3899999999999988</v>
      </c>
      <c r="D15" s="102">
        <f t="shared" ref="D15:G15" si="0">+F9-E9</f>
        <v>0.44999999999999929</v>
      </c>
      <c r="E15" s="102">
        <f t="shared" si="0"/>
        <v>0.46000000000000085</v>
      </c>
      <c r="F15" s="102">
        <f t="shared" si="0"/>
        <v>0.44000000000000128</v>
      </c>
      <c r="G15" s="103">
        <f t="shared" si="0"/>
        <v>0.32000000000000028</v>
      </c>
      <c r="H15" s="95"/>
      <c r="I15" s="95"/>
    </row>
    <row r="16" spans="1:18" x14ac:dyDescent="0.25">
      <c r="B16" s="123" t="s">
        <v>63</v>
      </c>
      <c r="C16" s="193">
        <f>+E10-D10</f>
        <v>0.82000000000000028</v>
      </c>
      <c r="D16" s="190">
        <f t="shared" ref="D16:G16" si="1">+F10-E10</f>
        <v>0.16999999999999815</v>
      </c>
      <c r="E16" s="190">
        <f t="shared" si="1"/>
        <v>0.23000000000000043</v>
      </c>
      <c r="F16" s="190">
        <f t="shared" si="1"/>
        <v>0.26000000000000156</v>
      </c>
      <c r="G16" s="191">
        <f t="shared" si="1"/>
        <v>0.19000000000000128</v>
      </c>
      <c r="H16" s="95"/>
      <c r="I16" s="96"/>
    </row>
    <row r="17" spans="2:8" ht="15.75" thickBot="1" x14ac:dyDescent="0.3">
      <c r="B17" s="124" t="s">
        <v>64</v>
      </c>
      <c r="C17" s="192">
        <f>+E11-D11</f>
        <v>0.82000000000000206</v>
      </c>
      <c r="D17" s="185">
        <f t="shared" ref="D17" si="2">+F11-E11</f>
        <v>2.9999999999997584E-2</v>
      </c>
      <c r="E17" s="185">
        <f t="shared" ref="E17" si="3">+G11-F11</f>
        <v>6.0000000000002274E-2</v>
      </c>
      <c r="F17" s="185">
        <f t="shared" ref="F17" si="4">+H11-G11</f>
        <v>5.9999999999998721E-2</v>
      </c>
      <c r="G17" s="186">
        <f t="shared" ref="G17" si="5">+I11-H11</f>
        <v>8.9999999999999858E-2</v>
      </c>
      <c r="H17" s="10"/>
    </row>
    <row r="18" spans="2:8" x14ac:dyDescent="0.25">
      <c r="B18" s="86"/>
      <c r="C18" s="10"/>
      <c r="D18" s="10"/>
      <c r="E18" s="10"/>
      <c r="F18" s="10"/>
      <c r="G18" s="10"/>
    </row>
    <row r="19" spans="2:8" x14ac:dyDescent="0.25">
      <c r="B19" s="39"/>
      <c r="C19" s="10"/>
      <c r="D19" s="10"/>
      <c r="E19" s="10"/>
      <c r="F19" s="10"/>
      <c r="G19" s="10"/>
    </row>
    <row r="31" spans="2:8" x14ac:dyDescent="0.25">
      <c r="B31" s="3"/>
    </row>
    <row r="32" spans="2:8" x14ac:dyDescent="0.25">
      <c r="B32" s="3"/>
    </row>
    <row r="33" spans="1:19" x14ac:dyDescent="0.25">
      <c r="B33" s="3"/>
    </row>
    <row r="36" spans="1:19" ht="15.75" thickBot="1" x14ac:dyDescent="0.3">
      <c r="B36" t="s">
        <v>0</v>
      </c>
      <c r="S36" s="16"/>
    </row>
    <row r="37" spans="1:19" ht="15.75" thickBot="1" x14ac:dyDescent="0.3">
      <c r="B37" s="81"/>
      <c r="C37" s="6" t="s">
        <v>1</v>
      </c>
      <c r="D37" s="43" t="s">
        <v>2</v>
      </c>
      <c r="E37" s="49" t="s">
        <v>24</v>
      </c>
      <c r="F37" s="12" t="s">
        <v>25</v>
      </c>
      <c r="R37" s="3"/>
      <c r="S37" s="16"/>
    </row>
    <row r="38" spans="1:19" x14ac:dyDescent="0.25">
      <c r="B38" s="197" t="s">
        <v>56</v>
      </c>
      <c r="C38" s="194">
        <v>96.2</v>
      </c>
      <c r="D38" s="76">
        <v>89.5</v>
      </c>
      <c r="E38" s="82">
        <f>AVERAGE(C38:D38)</f>
        <v>92.85</v>
      </c>
      <c r="F38" s="13">
        <f>+E38*9.81/(1000000*0.004*0.004)</f>
        <v>56.928656249999996</v>
      </c>
      <c r="R38" s="17"/>
      <c r="S38" s="18"/>
    </row>
    <row r="39" spans="1:19" x14ac:dyDescent="0.25">
      <c r="B39" s="198" t="s">
        <v>63</v>
      </c>
      <c r="C39" s="195">
        <v>90.3</v>
      </c>
      <c r="D39" s="125">
        <v>93.2</v>
      </c>
      <c r="E39" s="127">
        <f t="shared" ref="E39" si="6">AVERAGE(C39:D39)</f>
        <v>91.75</v>
      </c>
      <c r="F39" s="13">
        <f t="shared" ref="F39" si="7">+E39*9.81/(1000000*0.004*0.004)</f>
        <v>56.25421875</v>
      </c>
      <c r="G39" s="44"/>
      <c r="R39" s="3"/>
      <c r="S39" s="18"/>
    </row>
    <row r="40" spans="1:19" ht="15.75" thickBot="1" x14ac:dyDescent="0.3">
      <c r="A40" s="48"/>
      <c r="B40" s="199" t="s">
        <v>64</v>
      </c>
      <c r="C40" s="196">
        <v>68.2</v>
      </c>
      <c r="D40" s="77">
        <v>70</v>
      </c>
      <c r="E40" s="83">
        <f t="shared" ref="E40" si="8">AVERAGE(C40:D40)</f>
        <v>69.099999999999994</v>
      </c>
      <c r="F40" s="13">
        <f t="shared" ref="F40" si="9">+E40*9.81/(1000000*0.004*0.004)</f>
        <v>42.366937499999999</v>
      </c>
      <c r="R40" s="3"/>
      <c r="S40" s="18"/>
    </row>
    <row r="41" spans="1:19" x14ac:dyDescent="0.25">
      <c r="B41" t="s">
        <v>18</v>
      </c>
      <c r="C41" s="92"/>
      <c r="D41" s="92"/>
      <c r="E41" s="18"/>
      <c r="F41" s="13"/>
    </row>
    <row r="42" spans="1:19" x14ac:dyDescent="0.25">
      <c r="C42" s="10"/>
      <c r="D42" s="10"/>
      <c r="E42" s="16"/>
      <c r="F42" s="13"/>
    </row>
    <row r="46" spans="1:19" x14ac:dyDescent="0.25">
      <c r="B46" s="5"/>
      <c r="M46" s="21"/>
    </row>
    <row r="47" spans="1:19" x14ac:dyDescent="0.25">
      <c r="B47" s="5"/>
      <c r="M47" s="21"/>
    </row>
    <row r="48" spans="1:19" x14ac:dyDescent="0.25">
      <c r="B48" s="5"/>
      <c r="M48" s="21"/>
    </row>
    <row r="49" spans="1:13" ht="15.75" thickBot="1" x14ac:dyDescent="0.3">
      <c r="B49" t="s">
        <v>4</v>
      </c>
      <c r="M49" s="21"/>
    </row>
    <row r="50" spans="1:13" ht="15.75" thickBot="1" x14ac:dyDescent="0.3">
      <c r="B50" s="2"/>
      <c r="C50" s="6" t="s">
        <v>1</v>
      </c>
      <c r="D50" s="43" t="s">
        <v>2</v>
      </c>
      <c r="E50" s="49" t="s">
        <v>3</v>
      </c>
      <c r="F50" s="12" t="s">
        <v>25</v>
      </c>
      <c r="M50" s="21"/>
    </row>
    <row r="51" spans="1:13" x14ac:dyDescent="0.25">
      <c r="B51" s="128" t="s">
        <v>56</v>
      </c>
      <c r="C51" s="75">
        <v>26.9</v>
      </c>
      <c r="D51" s="76">
        <v>26.5</v>
      </c>
      <c r="E51" s="82">
        <f>AVERAGE(C51:D51)</f>
        <v>26.7</v>
      </c>
      <c r="F51" s="13">
        <f>+E51*9.81/(1000000*0.004*0.004)</f>
        <v>16.370437500000001</v>
      </c>
      <c r="G51" s="44"/>
      <c r="M51" s="21"/>
    </row>
    <row r="52" spans="1:13" x14ac:dyDescent="0.25">
      <c r="B52" s="129" t="s">
        <v>63</v>
      </c>
      <c r="C52" s="131">
        <v>51.1</v>
      </c>
      <c r="D52" s="125">
        <v>46.5</v>
      </c>
      <c r="E52" s="127">
        <f>AVERAGE(C52:D52)</f>
        <v>48.8</v>
      </c>
      <c r="F52" s="13">
        <f>+E52*9.81/(1000000*0.004*0.004)</f>
        <v>29.920500000000001</v>
      </c>
      <c r="M52" s="21"/>
    </row>
    <row r="53" spans="1:13" ht="15.75" thickBot="1" x14ac:dyDescent="0.3">
      <c r="A53" s="48"/>
      <c r="B53" s="130" t="s">
        <v>64</v>
      </c>
      <c r="C53" s="132">
        <v>20.9</v>
      </c>
      <c r="D53" s="133">
        <v>16.5</v>
      </c>
      <c r="E53" s="134">
        <f>AVERAGE(C53:D53)</f>
        <v>18.7</v>
      </c>
      <c r="F53" s="13">
        <f>+E53*9.81/(1000000*0.004*0.004)</f>
        <v>11.4654375</v>
      </c>
      <c r="M53" s="21"/>
    </row>
    <row r="54" spans="1:13" x14ac:dyDescent="0.25">
      <c r="B54" t="s">
        <v>19</v>
      </c>
      <c r="C54" s="92"/>
      <c r="D54" s="92"/>
      <c r="E54" s="18"/>
      <c r="F54" s="13"/>
      <c r="M54" s="21"/>
    </row>
    <row r="55" spans="1:13" x14ac:dyDescent="0.25">
      <c r="M55" s="21"/>
    </row>
    <row r="56" spans="1:13" x14ac:dyDescent="0.25">
      <c r="B56" s="63"/>
      <c r="C56" s="64"/>
      <c r="D56" s="64"/>
      <c r="E56" s="64"/>
      <c r="F56" s="64"/>
      <c r="M56" s="21"/>
    </row>
    <row r="57" spans="1:13" x14ac:dyDescent="0.25">
      <c r="B57" s="64"/>
      <c r="C57" s="113"/>
      <c r="D57" s="113"/>
      <c r="E57" s="114"/>
      <c r="F57" s="111"/>
      <c r="M57" s="21"/>
    </row>
    <row r="58" spans="1:13" x14ac:dyDescent="0.25">
      <c r="B58" s="115"/>
      <c r="C58" s="116"/>
      <c r="D58" s="116"/>
      <c r="E58" s="117"/>
      <c r="F58" s="112"/>
      <c r="M58" s="21"/>
    </row>
    <row r="59" spans="1:13" x14ac:dyDescent="0.25">
      <c r="B59" s="118"/>
      <c r="C59" s="116"/>
      <c r="D59" s="116"/>
      <c r="E59" s="117"/>
      <c r="F59" s="112"/>
      <c r="M59" s="21"/>
    </row>
    <row r="60" spans="1:13" x14ac:dyDescent="0.25">
      <c r="B60" s="64"/>
      <c r="C60" s="116"/>
      <c r="D60" s="116"/>
      <c r="E60" s="117"/>
      <c r="F60" s="112"/>
      <c r="M60" s="21"/>
    </row>
    <row r="61" spans="1:13" x14ac:dyDescent="0.25">
      <c r="M61" s="21"/>
    </row>
    <row r="62" spans="1:13" x14ac:dyDescent="0.25">
      <c r="M62" s="21"/>
    </row>
    <row r="63" spans="1:13" x14ac:dyDescent="0.25">
      <c r="M63" s="21"/>
    </row>
    <row r="64" spans="1:13" x14ac:dyDescent="0.25">
      <c r="M64" s="21"/>
    </row>
    <row r="65" spans="2:13" x14ac:dyDescent="0.25">
      <c r="M65" s="21"/>
    </row>
    <row r="66" spans="2:13" x14ac:dyDescent="0.25">
      <c r="M66" s="21"/>
    </row>
    <row r="67" spans="2:13" x14ac:dyDescent="0.25">
      <c r="B67" s="3"/>
      <c r="M67" s="21"/>
    </row>
    <row r="68" spans="2:13" x14ac:dyDescent="0.25">
      <c r="B68" s="3"/>
      <c r="M68" s="21"/>
    </row>
    <row r="69" spans="2:13" x14ac:dyDescent="0.25">
      <c r="B69" t="s">
        <v>6</v>
      </c>
      <c r="M69" s="21"/>
    </row>
    <row r="70" spans="2:13" ht="15.75" thickBot="1" x14ac:dyDescent="0.3">
      <c r="B70" s="84" t="s">
        <v>51</v>
      </c>
      <c r="M70" s="21"/>
    </row>
    <row r="71" spans="2:13" ht="15.75" thickBot="1" x14ac:dyDescent="0.3">
      <c r="B71" s="2"/>
      <c r="C71" s="7" t="s">
        <v>7</v>
      </c>
      <c r="D71" s="12" t="s">
        <v>25</v>
      </c>
      <c r="M71" s="21"/>
    </row>
    <row r="72" spans="2:13" x14ac:dyDescent="0.25">
      <c r="B72" s="122" t="s">
        <v>56</v>
      </c>
      <c r="C72" s="78">
        <v>158.4</v>
      </c>
      <c r="D72" s="13">
        <f>+C72*9.81/(1000000*2*0.005*0.005*PI()/4)</f>
        <v>39.569840430442973</v>
      </c>
      <c r="E72" s="44"/>
      <c r="M72" s="21"/>
    </row>
    <row r="73" spans="2:13" x14ac:dyDescent="0.25">
      <c r="B73" s="123" t="s">
        <v>63</v>
      </c>
      <c r="C73" s="136">
        <v>118.6</v>
      </c>
      <c r="D73" s="13">
        <f>+C73*9.81/(1000000*2*0.005*0.005*PI()/4)</f>
        <v>29.627418403096812</v>
      </c>
      <c r="M73" s="21"/>
    </row>
    <row r="74" spans="2:13" ht="15.75" thickBot="1" x14ac:dyDescent="0.3">
      <c r="B74" s="124" t="s">
        <v>64</v>
      </c>
      <c r="C74" s="135">
        <v>129.80000000000001</v>
      </c>
      <c r="D74" s="13">
        <f>+C74*9.81/(1000000*2*0.005*0.005*PI()/4)</f>
        <v>32.425285908279655</v>
      </c>
      <c r="M74" s="21"/>
    </row>
    <row r="75" spans="2:13" x14ac:dyDescent="0.25">
      <c r="B75" s="3" t="s">
        <v>8</v>
      </c>
      <c r="C75" s="18"/>
      <c r="D75" s="13"/>
      <c r="M75" s="21"/>
    </row>
    <row r="76" spans="2:13" x14ac:dyDescent="0.25">
      <c r="C76" s="16"/>
      <c r="D76" s="13"/>
      <c r="M76" s="21"/>
    </row>
    <row r="77" spans="2:13" x14ac:dyDescent="0.25">
      <c r="B77" s="3"/>
      <c r="M77" s="21"/>
    </row>
    <row r="78" spans="2:13" x14ac:dyDescent="0.25">
      <c r="B78" s="3"/>
      <c r="M78" s="21"/>
    </row>
    <row r="79" spans="2:13" x14ac:dyDescent="0.25">
      <c r="B79" s="3"/>
      <c r="M79" s="21"/>
    </row>
    <row r="80" spans="2:13" x14ac:dyDescent="0.25">
      <c r="B80" s="3"/>
      <c r="M80" s="21"/>
    </row>
    <row r="81" spans="2:13" x14ac:dyDescent="0.25">
      <c r="B81" s="3"/>
      <c r="M81" s="21"/>
    </row>
    <row r="82" spans="2:13" ht="15.75" thickBot="1" x14ac:dyDescent="0.3">
      <c r="B82" s="84" t="s">
        <v>52</v>
      </c>
      <c r="M82" s="21"/>
    </row>
    <row r="83" spans="2:13" ht="15.75" thickBot="1" x14ac:dyDescent="0.3">
      <c r="B83" s="2"/>
      <c r="C83" s="7" t="s">
        <v>7</v>
      </c>
      <c r="D83" s="12" t="s">
        <v>25</v>
      </c>
      <c r="M83" s="21"/>
    </row>
    <row r="84" spans="2:13" x14ac:dyDescent="0.25">
      <c r="B84" s="122" t="s">
        <v>56</v>
      </c>
      <c r="C84" s="78">
        <v>71</v>
      </c>
      <c r="D84" s="13">
        <f>+C84*9.81/(1000000*2*0.005*0.005*PI()/4)</f>
        <v>17.736481506069762</v>
      </c>
      <c r="M84" s="21"/>
    </row>
    <row r="85" spans="2:13" x14ac:dyDescent="0.25">
      <c r="B85" s="123" t="s">
        <v>63</v>
      </c>
      <c r="C85" s="136">
        <v>90.6</v>
      </c>
      <c r="D85" s="13">
        <f>+C85*9.81/(1000000*2*0.005*0.005*PI()/4)</f>
        <v>22.632749640139725</v>
      </c>
      <c r="M85" s="21"/>
    </row>
    <row r="86" spans="2:13" ht="15.75" thickBot="1" x14ac:dyDescent="0.3">
      <c r="B86" s="124" t="s">
        <v>64</v>
      </c>
      <c r="C86" s="135">
        <v>40.4</v>
      </c>
      <c r="D86" s="13">
        <f>+C86*9.81/(1000000*2*0.005*0.005*PI()/4)</f>
        <v>10.092307786552373</v>
      </c>
      <c r="M86" s="21"/>
    </row>
    <row r="87" spans="2:13" x14ac:dyDescent="0.25">
      <c r="B87" s="3" t="s">
        <v>8</v>
      </c>
      <c r="C87" s="18"/>
      <c r="D87" s="13"/>
      <c r="M87" s="21"/>
    </row>
    <row r="88" spans="2:13" x14ac:dyDescent="0.25">
      <c r="C88" s="16"/>
      <c r="D88" s="13"/>
      <c r="M88" s="21"/>
    </row>
    <row r="89" spans="2:13" x14ac:dyDescent="0.25">
      <c r="B89" s="3"/>
      <c r="M89" s="21"/>
    </row>
    <row r="90" spans="2:13" x14ac:dyDescent="0.25">
      <c r="B90" s="3"/>
      <c r="M90" s="21"/>
    </row>
    <row r="91" spans="2:13" x14ac:dyDescent="0.25">
      <c r="B91" s="3"/>
      <c r="M91" s="21"/>
    </row>
    <row r="92" spans="2:13" x14ac:dyDescent="0.25">
      <c r="B92" s="3"/>
      <c r="M92" s="21"/>
    </row>
    <row r="93" spans="2:13" x14ac:dyDescent="0.25">
      <c r="B93" s="3"/>
      <c r="M93" s="21"/>
    </row>
    <row r="94" spans="2:13" x14ac:dyDescent="0.25">
      <c r="B94" s="3"/>
      <c r="M94" s="21"/>
    </row>
    <row r="95" spans="2:13" x14ac:dyDescent="0.25">
      <c r="B95" s="3"/>
      <c r="M95" s="21"/>
    </row>
    <row r="96" spans="2:13" x14ac:dyDescent="0.25">
      <c r="B96" s="3"/>
      <c r="M96" s="21"/>
    </row>
    <row r="97" spans="2:13" x14ac:dyDescent="0.25">
      <c r="B97" s="3"/>
      <c r="M97" s="21"/>
    </row>
    <row r="98" spans="2:13" x14ac:dyDescent="0.25">
      <c r="B98" s="3"/>
      <c r="M98" s="21"/>
    </row>
    <row r="99" spans="2:13" x14ac:dyDescent="0.25">
      <c r="B99" s="3"/>
      <c r="M99" s="21"/>
    </row>
    <row r="100" spans="2:13" x14ac:dyDescent="0.25">
      <c r="B100" s="3"/>
      <c r="M100" s="21"/>
    </row>
    <row r="101" spans="2:13" x14ac:dyDescent="0.25">
      <c r="B101" s="5"/>
      <c r="M101" s="21"/>
    </row>
    <row r="102" spans="2:13" x14ac:dyDescent="0.25">
      <c r="B102" s="5"/>
      <c r="M102" s="21"/>
    </row>
    <row r="103" spans="2:13" ht="15.75" thickBot="1" x14ac:dyDescent="0.3">
      <c r="B103" t="s">
        <v>44</v>
      </c>
      <c r="M103" s="21"/>
    </row>
    <row r="104" spans="2:13" ht="15.75" thickBot="1" x14ac:dyDescent="0.3">
      <c r="B104" s="22"/>
      <c r="C104" s="23" t="s">
        <v>27</v>
      </c>
      <c r="D104" s="24" t="s">
        <v>28</v>
      </c>
      <c r="E104" s="24" t="s">
        <v>29</v>
      </c>
      <c r="F104" s="25" t="s">
        <v>30</v>
      </c>
      <c r="M104" s="21"/>
    </row>
    <row r="105" spans="2:13" x14ac:dyDescent="0.25">
      <c r="B105" s="122" t="s">
        <v>56</v>
      </c>
      <c r="C105" s="45">
        <f>+Sheet1!D136</f>
        <v>0.3</v>
      </c>
      <c r="D105" s="46">
        <f>+Sheet1!G136</f>
        <v>0.57999999999999996</v>
      </c>
      <c r="E105" s="46">
        <f>+Sheet1!J136</f>
        <v>1.1100000000000001</v>
      </c>
      <c r="F105" s="47">
        <f>+Sheet1!M136</f>
        <v>2.15</v>
      </c>
      <c r="M105" s="21"/>
    </row>
    <row r="106" spans="2:13" x14ac:dyDescent="0.25">
      <c r="B106" s="123" t="s">
        <v>63</v>
      </c>
      <c r="C106" s="140">
        <f>+Sheet1!D137</f>
        <v>0.39</v>
      </c>
      <c r="D106" s="141">
        <f>+Sheet1!G137</f>
        <v>0.79</v>
      </c>
      <c r="E106" s="141">
        <f>+Sheet1!J137</f>
        <v>1.52</v>
      </c>
      <c r="F106" s="142">
        <f>+Sheet1!M137</f>
        <v>3.11</v>
      </c>
      <c r="M106" s="21"/>
    </row>
    <row r="107" spans="2:13" ht="15.75" thickBot="1" x14ac:dyDescent="0.3">
      <c r="B107" s="124" t="s">
        <v>64</v>
      </c>
      <c r="C107" s="137">
        <f>+Sheet1!D138</f>
        <v>0.35</v>
      </c>
      <c r="D107" s="138">
        <f>+Sheet1!G138</f>
        <v>0.72</v>
      </c>
      <c r="E107" s="138">
        <f>+Sheet1!J138</f>
        <v>1.38</v>
      </c>
      <c r="F107" s="139">
        <f>+Sheet1!M138</f>
        <v>2.96</v>
      </c>
      <c r="M107" s="21"/>
    </row>
    <row r="108" spans="2:13" x14ac:dyDescent="0.25">
      <c r="B108" s="87"/>
      <c r="C108" s="91"/>
      <c r="D108" s="91"/>
      <c r="E108" s="91"/>
      <c r="F108" s="91"/>
      <c r="M108" s="21"/>
    </row>
    <row r="109" spans="2:13" x14ac:dyDescent="0.25">
      <c r="B109" t="s">
        <v>5</v>
      </c>
      <c r="C109" s="16"/>
      <c r="D109" s="10"/>
      <c r="E109" s="41"/>
      <c r="F109" s="41"/>
      <c r="M109" s="21"/>
    </row>
    <row r="110" spans="2:13" x14ac:dyDescent="0.25">
      <c r="B110" s="39" t="s">
        <v>45</v>
      </c>
      <c r="C110" s="16"/>
      <c r="D110" s="10"/>
      <c r="E110" s="41"/>
      <c r="F110" s="41"/>
      <c r="M110" s="21"/>
    </row>
    <row r="111" spans="2:13" x14ac:dyDescent="0.25">
      <c r="B111" s="21" t="s">
        <v>47</v>
      </c>
      <c r="M111" s="21"/>
    </row>
    <row r="112" spans="2:13" x14ac:dyDescent="0.25">
      <c r="B112" s="39"/>
      <c r="M112" s="21"/>
    </row>
    <row r="113" spans="2:13" x14ac:dyDescent="0.25">
      <c r="B113" s="39"/>
      <c r="M113" s="21"/>
    </row>
    <row r="114" spans="2:13" x14ac:dyDescent="0.25">
      <c r="B114" s="39"/>
      <c r="M114" s="21"/>
    </row>
    <row r="115" spans="2:13" x14ac:dyDescent="0.25">
      <c r="B115" s="39"/>
      <c r="M115" s="21"/>
    </row>
    <row r="116" spans="2:13" x14ac:dyDescent="0.25">
      <c r="B116" s="39"/>
      <c r="M116" s="21"/>
    </row>
    <row r="117" spans="2:13" x14ac:dyDescent="0.25">
      <c r="B117" s="39"/>
      <c r="M117" s="21"/>
    </row>
    <row r="118" spans="2:13" x14ac:dyDescent="0.25">
      <c r="B118" s="39"/>
      <c r="M118" s="21"/>
    </row>
    <row r="119" spans="2:13" x14ac:dyDescent="0.25">
      <c r="B119" s="39"/>
      <c r="M119" s="21"/>
    </row>
    <row r="120" spans="2:13" x14ac:dyDescent="0.25">
      <c r="B120" s="39"/>
      <c r="M120" s="21"/>
    </row>
    <row r="121" spans="2:13" x14ac:dyDescent="0.25">
      <c r="B121" s="39"/>
      <c r="M121" s="21"/>
    </row>
    <row r="122" spans="2:13" x14ac:dyDescent="0.25">
      <c r="B122" s="39"/>
      <c r="M122" s="21"/>
    </row>
    <row r="123" spans="2:13" x14ac:dyDescent="0.25">
      <c r="B123" s="39"/>
      <c r="M123" s="21"/>
    </row>
    <row r="124" spans="2:13" x14ac:dyDescent="0.25">
      <c r="B124" s="39"/>
      <c r="M124" s="21"/>
    </row>
    <row r="125" spans="2:13" x14ac:dyDescent="0.25">
      <c r="B125" s="39"/>
      <c r="M125" s="21"/>
    </row>
    <row r="126" spans="2:13" x14ac:dyDescent="0.25">
      <c r="B126" s="39"/>
      <c r="M126" s="21"/>
    </row>
    <row r="127" spans="2:13" x14ac:dyDescent="0.25">
      <c r="B127" s="39"/>
      <c r="M127" s="21"/>
    </row>
    <row r="128" spans="2:13" x14ac:dyDescent="0.25">
      <c r="B128" s="39"/>
      <c r="M128" s="21"/>
    </row>
    <row r="129" spans="2:14" x14ac:dyDescent="0.25">
      <c r="B129" s="39"/>
      <c r="M129" s="21"/>
    </row>
    <row r="130" spans="2:14" x14ac:dyDescent="0.25">
      <c r="B130" s="39"/>
      <c r="M130" s="21"/>
    </row>
    <row r="131" spans="2:14" x14ac:dyDescent="0.25">
      <c r="B131" s="39"/>
      <c r="M131" s="21"/>
    </row>
    <row r="132" spans="2:14" x14ac:dyDescent="0.25">
      <c r="B132" s="39"/>
      <c r="M132" s="21"/>
    </row>
    <row r="133" spans="2:14" x14ac:dyDescent="0.25">
      <c r="B133" s="39"/>
      <c r="M133" s="21"/>
    </row>
    <row r="134" spans="2:14" ht="15.75" thickBot="1" x14ac:dyDescent="0.3">
      <c r="B134" t="s">
        <v>43</v>
      </c>
    </row>
    <row r="135" spans="2:14" ht="15.75" thickBot="1" x14ac:dyDescent="0.3">
      <c r="B135" s="26"/>
      <c r="C135" s="27" t="s">
        <v>32</v>
      </c>
      <c r="D135" s="28" t="s">
        <v>31</v>
      </c>
      <c r="E135" s="29" t="s">
        <v>34</v>
      </c>
      <c r="F135" s="30" t="s">
        <v>33</v>
      </c>
      <c r="G135" s="31" t="s">
        <v>35</v>
      </c>
      <c r="H135" s="32" t="s">
        <v>36</v>
      </c>
      <c r="I135" s="33" t="s">
        <v>37</v>
      </c>
      <c r="J135" s="34" t="s">
        <v>38</v>
      </c>
      <c r="K135" s="35" t="s">
        <v>39</v>
      </c>
      <c r="L135" s="36" t="s">
        <v>40</v>
      </c>
      <c r="M135" s="37" t="s">
        <v>41</v>
      </c>
      <c r="N135" s="38" t="s">
        <v>42</v>
      </c>
    </row>
    <row r="136" spans="2:14" x14ac:dyDescent="0.25">
      <c r="B136" s="122" t="s">
        <v>56</v>
      </c>
      <c r="C136" s="50">
        <v>0.28999999999999998</v>
      </c>
      <c r="D136" s="51">
        <v>0.3</v>
      </c>
      <c r="E136" s="72">
        <v>0.3</v>
      </c>
      <c r="F136" s="52">
        <v>0.56999999999999995</v>
      </c>
      <c r="G136" s="53">
        <v>0.57999999999999996</v>
      </c>
      <c r="H136" s="54">
        <v>0.57999999999999996</v>
      </c>
      <c r="I136" s="55">
        <v>1.0900000000000001</v>
      </c>
      <c r="J136" s="56">
        <v>1.1100000000000001</v>
      </c>
      <c r="K136" s="57">
        <v>1.1100000000000001</v>
      </c>
      <c r="L136" s="73">
        <v>2.09</v>
      </c>
      <c r="M136" s="58">
        <v>2.15</v>
      </c>
      <c r="N136" s="59">
        <v>2.17</v>
      </c>
    </row>
    <row r="137" spans="2:14" x14ac:dyDescent="0.25">
      <c r="B137" s="123" t="s">
        <v>63</v>
      </c>
      <c r="C137" s="155">
        <v>0.39</v>
      </c>
      <c r="D137" s="156">
        <v>0.39</v>
      </c>
      <c r="E137" s="157">
        <v>0.39</v>
      </c>
      <c r="F137" s="158">
        <v>0.79</v>
      </c>
      <c r="G137" s="159">
        <v>0.79</v>
      </c>
      <c r="H137" s="160">
        <v>0.79</v>
      </c>
      <c r="I137" s="161">
        <v>1.51</v>
      </c>
      <c r="J137" s="162">
        <v>1.52</v>
      </c>
      <c r="K137" s="163">
        <v>1.52</v>
      </c>
      <c r="L137" s="164">
        <v>3.06</v>
      </c>
      <c r="M137" s="165">
        <v>3.11</v>
      </c>
      <c r="N137" s="166">
        <v>3.14</v>
      </c>
    </row>
    <row r="138" spans="2:14" ht="15.75" thickBot="1" x14ac:dyDescent="0.3">
      <c r="B138" s="124" t="s">
        <v>64</v>
      </c>
      <c r="C138" s="143">
        <v>0.34</v>
      </c>
      <c r="D138" s="144">
        <v>0.35</v>
      </c>
      <c r="E138" s="145">
        <v>0.36</v>
      </c>
      <c r="F138" s="146">
        <v>0.71</v>
      </c>
      <c r="G138" s="147">
        <v>0.72</v>
      </c>
      <c r="H138" s="148">
        <v>0.72</v>
      </c>
      <c r="I138" s="149">
        <v>1.37</v>
      </c>
      <c r="J138" s="150">
        <v>1.38</v>
      </c>
      <c r="K138" s="151">
        <v>1.39</v>
      </c>
      <c r="L138" s="152">
        <v>2.8</v>
      </c>
      <c r="M138" s="153">
        <v>2.96</v>
      </c>
      <c r="N138" s="154">
        <v>3.03</v>
      </c>
    </row>
    <row r="139" spans="2:14" x14ac:dyDescent="0.25">
      <c r="B139" s="87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</row>
    <row r="140" spans="2:14" x14ac:dyDescent="0.25">
      <c r="B140" s="39"/>
      <c r="M140" s="21"/>
    </row>
    <row r="141" spans="2:14" x14ac:dyDescent="0.25">
      <c r="B141" s="39"/>
      <c r="M141" s="21"/>
    </row>
    <row r="142" spans="2:14" x14ac:dyDescent="0.25">
      <c r="B142" s="39"/>
      <c r="M142" s="21"/>
    </row>
    <row r="143" spans="2:14" x14ac:dyDescent="0.25">
      <c r="B143" s="39"/>
      <c r="M143" s="21"/>
    </row>
    <row r="144" spans="2:14" x14ac:dyDescent="0.25">
      <c r="B144" s="39"/>
      <c r="M144" s="21"/>
    </row>
    <row r="145" spans="2:13" x14ac:dyDescent="0.25">
      <c r="B145" s="39"/>
      <c r="M145" s="21"/>
    </row>
    <row r="146" spans="2:13" x14ac:dyDescent="0.25">
      <c r="B146" s="39"/>
      <c r="M146" s="21"/>
    </row>
    <row r="147" spans="2:13" x14ac:dyDescent="0.25">
      <c r="B147" s="39"/>
      <c r="M147" s="21"/>
    </row>
    <row r="148" spans="2:13" x14ac:dyDescent="0.25">
      <c r="B148" s="39"/>
      <c r="M148" s="21"/>
    </row>
    <row r="149" spans="2:13" x14ac:dyDescent="0.25">
      <c r="B149" s="39"/>
      <c r="M149" s="21"/>
    </row>
    <row r="150" spans="2:13" x14ac:dyDescent="0.25">
      <c r="B150" s="39"/>
      <c r="M150" s="21"/>
    </row>
    <row r="151" spans="2:13" x14ac:dyDescent="0.25">
      <c r="B151" s="39"/>
      <c r="M151" s="21"/>
    </row>
    <row r="152" spans="2:13" x14ac:dyDescent="0.25">
      <c r="B152" s="39"/>
      <c r="M152" s="21"/>
    </row>
    <row r="153" spans="2:13" x14ac:dyDescent="0.25">
      <c r="B153" s="39"/>
      <c r="M153" s="21"/>
    </row>
    <row r="154" spans="2:13" x14ac:dyDescent="0.25">
      <c r="B154" s="39"/>
      <c r="M154" s="21"/>
    </row>
    <row r="155" spans="2:13" x14ac:dyDescent="0.25">
      <c r="B155" s="39"/>
      <c r="M155" s="21"/>
    </row>
    <row r="156" spans="2:13" x14ac:dyDescent="0.25">
      <c r="B156" s="39"/>
      <c r="M156" s="21"/>
    </row>
    <row r="157" spans="2:13" x14ac:dyDescent="0.25">
      <c r="B157" s="39"/>
      <c r="M157" s="21"/>
    </row>
    <row r="158" spans="2:13" x14ac:dyDescent="0.25">
      <c r="B158" s="39"/>
      <c r="M158" s="21"/>
    </row>
    <row r="159" spans="2:13" x14ac:dyDescent="0.25">
      <c r="B159" s="39"/>
      <c r="M159" s="21"/>
    </row>
    <row r="160" spans="2:13" x14ac:dyDescent="0.25">
      <c r="B160" s="39"/>
      <c r="M160" s="21"/>
    </row>
    <row r="161" spans="2:13" x14ac:dyDescent="0.25">
      <c r="B161" s="39"/>
      <c r="M161" s="21"/>
    </row>
    <row r="162" spans="2:13" x14ac:dyDescent="0.25">
      <c r="B162" s="39"/>
      <c r="M162" s="21"/>
    </row>
    <row r="163" spans="2:13" x14ac:dyDescent="0.25">
      <c r="B163" s="39"/>
      <c r="M163" s="21"/>
    </row>
    <row r="164" spans="2:13" x14ac:dyDescent="0.25">
      <c r="B164" s="39"/>
      <c r="M164" s="21"/>
    </row>
    <row r="165" spans="2:13" x14ac:dyDescent="0.25">
      <c r="B165" s="39"/>
      <c r="M165" s="21"/>
    </row>
    <row r="166" spans="2:13" x14ac:dyDescent="0.25">
      <c r="B166" s="39"/>
      <c r="M166" s="21"/>
    </row>
    <row r="167" spans="2:13" x14ac:dyDescent="0.25">
      <c r="B167" s="39"/>
      <c r="M167" s="21"/>
    </row>
    <row r="168" spans="2:13" x14ac:dyDescent="0.25">
      <c r="B168" s="39"/>
      <c r="M168" s="21"/>
    </row>
    <row r="169" spans="2:13" x14ac:dyDescent="0.25">
      <c r="B169" s="39"/>
      <c r="M169" s="21"/>
    </row>
    <row r="170" spans="2:13" x14ac:dyDescent="0.25">
      <c r="B170" s="39"/>
      <c r="M170" s="21"/>
    </row>
    <row r="171" spans="2:13" x14ac:dyDescent="0.25">
      <c r="B171" s="39"/>
      <c r="M171" s="21"/>
    </row>
    <row r="172" spans="2:13" x14ac:dyDescent="0.25">
      <c r="B172" s="39"/>
      <c r="M172" s="21"/>
    </row>
    <row r="173" spans="2:13" x14ac:dyDescent="0.25">
      <c r="B173" s="39"/>
      <c r="M173" s="21"/>
    </row>
    <row r="174" spans="2:13" x14ac:dyDescent="0.25">
      <c r="B174" s="39"/>
      <c r="M174" s="21"/>
    </row>
    <row r="175" spans="2:13" x14ac:dyDescent="0.25">
      <c r="B175" s="39"/>
      <c r="M175" s="21"/>
    </row>
    <row r="176" spans="2:13" x14ac:dyDescent="0.25">
      <c r="B176" s="39"/>
      <c r="M176" s="21"/>
    </row>
    <row r="177" spans="2:13" x14ac:dyDescent="0.25">
      <c r="B177" t="s">
        <v>14</v>
      </c>
      <c r="M177" s="21"/>
    </row>
    <row r="178" spans="2:13" ht="15.75" thickBot="1" x14ac:dyDescent="0.3">
      <c r="B178" s="84" t="s">
        <v>51</v>
      </c>
      <c r="M178" s="21"/>
    </row>
    <row r="179" spans="2:13" ht="15.75" thickBot="1" x14ac:dyDescent="0.3">
      <c r="B179" s="2"/>
      <c r="C179" s="60" t="s">
        <v>15</v>
      </c>
      <c r="D179" s="61" t="s">
        <v>16</v>
      </c>
      <c r="E179" s="97" t="s">
        <v>17</v>
      </c>
      <c r="M179" s="21"/>
    </row>
    <row r="180" spans="2:13" x14ac:dyDescent="0.25">
      <c r="B180" s="122" t="s">
        <v>56</v>
      </c>
      <c r="C180" s="8">
        <v>1.7</v>
      </c>
      <c r="D180" s="66">
        <v>1.9</v>
      </c>
      <c r="E180" s="98">
        <v>1</v>
      </c>
      <c r="M180" s="21"/>
    </row>
    <row r="181" spans="2:13" x14ac:dyDescent="0.25">
      <c r="B181" s="123" t="s">
        <v>63</v>
      </c>
      <c r="C181" s="170">
        <v>1.4</v>
      </c>
      <c r="D181" s="171">
        <v>1.6</v>
      </c>
      <c r="E181" s="172">
        <v>1</v>
      </c>
      <c r="M181" s="21"/>
    </row>
    <row r="182" spans="2:13" ht="15.75" thickBot="1" x14ac:dyDescent="0.3">
      <c r="B182" s="124" t="s">
        <v>64</v>
      </c>
      <c r="C182" s="167">
        <v>1.3</v>
      </c>
      <c r="D182" s="168">
        <v>1.3</v>
      </c>
      <c r="E182" s="169">
        <v>0.5</v>
      </c>
      <c r="M182" s="21"/>
    </row>
    <row r="183" spans="2:13" x14ac:dyDescent="0.25">
      <c r="B183" s="87"/>
      <c r="C183" s="16"/>
      <c r="D183" s="10"/>
      <c r="E183" s="10"/>
      <c r="M183" s="21"/>
    </row>
    <row r="184" spans="2:13" x14ac:dyDescent="0.25">
      <c r="B184" s="39"/>
      <c r="M184" s="21"/>
    </row>
    <row r="185" spans="2:13" x14ac:dyDescent="0.25">
      <c r="B185" s="39"/>
      <c r="M185" s="21"/>
    </row>
    <row r="186" spans="2:13" ht="15.75" thickBot="1" x14ac:dyDescent="0.3">
      <c r="B186" s="84" t="s">
        <v>54</v>
      </c>
      <c r="M186" s="21"/>
    </row>
    <row r="187" spans="2:13" ht="15.75" thickBot="1" x14ac:dyDescent="0.3">
      <c r="B187" s="2"/>
      <c r="C187" s="6" t="s">
        <v>15</v>
      </c>
      <c r="D187" s="88" t="s">
        <v>16</v>
      </c>
      <c r="E187" s="62" t="s">
        <v>17</v>
      </c>
      <c r="M187" s="21"/>
    </row>
    <row r="188" spans="2:13" x14ac:dyDescent="0.25">
      <c r="B188" s="122" t="s">
        <v>56</v>
      </c>
      <c r="C188" s="1" t="s">
        <v>53</v>
      </c>
      <c r="D188" s="89">
        <v>1.5</v>
      </c>
      <c r="E188" s="4">
        <v>0.1</v>
      </c>
      <c r="M188" s="21"/>
    </row>
    <row r="189" spans="2:13" x14ac:dyDescent="0.25">
      <c r="B189" s="123" t="s">
        <v>63</v>
      </c>
      <c r="C189" s="176" t="s">
        <v>53</v>
      </c>
      <c r="D189" s="126">
        <v>1.3</v>
      </c>
      <c r="E189" s="177">
        <v>0.1</v>
      </c>
      <c r="M189" s="21"/>
    </row>
    <row r="190" spans="2:13" ht="15.75" thickBot="1" x14ac:dyDescent="0.3">
      <c r="B190" s="124" t="s">
        <v>64</v>
      </c>
      <c r="C190" s="173" t="s">
        <v>53</v>
      </c>
      <c r="D190" s="174">
        <v>1.2</v>
      </c>
      <c r="E190" s="175">
        <v>0.1</v>
      </c>
      <c r="M190" s="21"/>
    </row>
    <row r="191" spans="2:13" x14ac:dyDescent="0.25">
      <c r="B191" s="87"/>
      <c r="C191" s="10"/>
      <c r="D191" s="16"/>
      <c r="E191" s="10"/>
      <c r="M191" s="21"/>
    </row>
    <row r="192" spans="2:13" x14ac:dyDescent="0.25">
      <c r="B192" s="85"/>
      <c r="M192" s="21"/>
    </row>
    <row r="193" spans="1:13" x14ac:dyDescent="0.25">
      <c r="B193" s="39"/>
      <c r="M193" s="21"/>
    </row>
    <row r="194" spans="1:13" x14ac:dyDescent="0.25">
      <c r="B194" s="5"/>
      <c r="M194" s="21"/>
    </row>
    <row r="195" spans="1:13" x14ac:dyDescent="0.25">
      <c r="M195" s="21"/>
    </row>
    <row r="196" spans="1:13" x14ac:dyDescent="0.25">
      <c r="M196" s="21"/>
    </row>
    <row r="197" spans="1:13" x14ac:dyDescent="0.25">
      <c r="M197" s="21"/>
    </row>
    <row r="198" spans="1:13" x14ac:dyDescent="0.25">
      <c r="M198" s="21"/>
    </row>
    <row r="199" spans="1:13" x14ac:dyDescent="0.25">
      <c r="B199" s="3"/>
      <c r="C199" s="16"/>
      <c r="D199" s="10"/>
      <c r="E199" s="10"/>
      <c r="M199" s="21"/>
    </row>
    <row r="200" spans="1:13" x14ac:dyDescent="0.25">
      <c r="B200" s="3"/>
      <c r="C200" s="16"/>
      <c r="D200" s="10"/>
      <c r="E200" s="10"/>
      <c r="M200" s="21"/>
    </row>
    <row r="201" spans="1:13" x14ac:dyDescent="0.25">
      <c r="B201" s="5"/>
      <c r="M201" s="21"/>
    </row>
    <row r="202" spans="1:13" ht="15.75" thickBot="1" x14ac:dyDescent="0.3">
      <c r="B202" t="s">
        <v>13</v>
      </c>
      <c r="M202" s="21"/>
    </row>
    <row r="203" spans="1:13" ht="15.75" thickBot="1" x14ac:dyDescent="0.3">
      <c r="B203" s="2"/>
      <c r="C203" s="6" t="s">
        <v>11</v>
      </c>
      <c r="D203" s="7" t="s">
        <v>12</v>
      </c>
      <c r="E203" s="19" t="s">
        <v>23</v>
      </c>
      <c r="M203" s="21"/>
    </row>
    <row r="204" spans="1:13" x14ac:dyDescent="0.25">
      <c r="B204" s="122" t="s">
        <v>56</v>
      </c>
      <c r="C204" s="1">
        <v>21</v>
      </c>
      <c r="D204" s="15">
        <f>0.5*9.81*C204/1000</f>
        <v>0.10300500000000001</v>
      </c>
      <c r="E204" s="20">
        <f>+D204/(1000*0.008*0.004)</f>
        <v>3.2189062500000003</v>
      </c>
      <c r="F204" s="44"/>
      <c r="M204" s="21"/>
    </row>
    <row r="205" spans="1:13" x14ac:dyDescent="0.25">
      <c r="B205" s="123" t="s">
        <v>63</v>
      </c>
      <c r="C205" s="176">
        <v>17</v>
      </c>
      <c r="D205" s="179">
        <f t="shared" ref="D205:D206" si="10">0.5*9.81*C205/1000</f>
        <v>8.3385000000000001E-2</v>
      </c>
      <c r="E205" s="20">
        <f>+D205/(1000*0.008*0.004)</f>
        <v>2.6057812500000002</v>
      </c>
      <c r="F205" s="44"/>
      <c r="M205" s="21"/>
    </row>
    <row r="206" spans="1:13" ht="15.75" thickBot="1" x14ac:dyDescent="0.3">
      <c r="A206" s="48" t="s">
        <v>58</v>
      </c>
      <c r="B206" s="124" t="s">
        <v>64</v>
      </c>
      <c r="C206" s="173">
        <v>303</v>
      </c>
      <c r="D206" s="178">
        <f t="shared" si="10"/>
        <v>1.4862150000000001</v>
      </c>
      <c r="E206" s="20">
        <f>+D206/(1000*0.008*0.004)</f>
        <v>46.444218750000005</v>
      </c>
      <c r="F206" s="44"/>
      <c r="M206" s="21"/>
    </row>
    <row r="207" spans="1:13" x14ac:dyDescent="0.25">
      <c r="B207" s="200" t="s">
        <v>70</v>
      </c>
      <c r="C207" s="10"/>
      <c r="D207" s="40"/>
      <c r="E207" s="20"/>
      <c r="M207" s="21"/>
    </row>
    <row r="208" spans="1:13" x14ac:dyDescent="0.25">
      <c r="B208" s="21" t="s">
        <v>69</v>
      </c>
      <c r="C208" s="10"/>
      <c r="D208" s="40"/>
      <c r="E208" s="20"/>
      <c r="M208" s="21"/>
    </row>
    <row r="209" spans="2:13" x14ac:dyDescent="0.25">
      <c r="B209" s="3"/>
      <c r="C209" s="10"/>
      <c r="D209" s="40"/>
      <c r="E209" s="20"/>
      <c r="M209" s="21"/>
    </row>
    <row r="210" spans="2:13" x14ac:dyDescent="0.25">
      <c r="B210" s="3"/>
      <c r="C210" s="10"/>
      <c r="D210" s="40"/>
      <c r="E210" s="20"/>
      <c r="M210" s="21"/>
    </row>
    <row r="211" spans="2:13" x14ac:dyDescent="0.25">
      <c r="B211" s="3"/>
      <c r="C211" s="10"/>
      <c r="D211" s="40"/>
      <c r="E211" s="20"/>
      <c r="M211" s="21"/>
    </row>
    <row r="212" spans="2:13" x14ac:dyDescent="0.25">
      <c r="B212" s="3"/>
      <c r="C212" s="10"/>
      <c r="D212" s="40"/>
      <c r="E212" s="20"/>
      <c r="M212" s="21"/>
    </row>
    <row r="213" spans="2:13" x14ac:dyDescent="0.25">
      <c r="B213" s="3"/>
      <c r="C213" s="10"/>
      <c r="D213" s="40"/>
      <c r="E213" s="20"/>
      <c r="M213" s="21"/>
    </row>
    <row r="214" spans="2:13" x14ac:dyDescent="0.25">
      <c r="B214" s="3"/>
      <c r="C214" s="10"/>
      <c r="D214" s="40"/>
      <c r="E214" s="20"/>
      <c r="M214" s="21"/>
    </row>
    <row r="215" spans="2:13" x14ac:dyDescent="0.25">
      <c r="B215" s="3"/>
      <c r="C215" s="10"/>
      <c r="D215" s="40"/>
      <c r="E215" s="20"/>
      <c r="M215" s="21"/>
    </row>
    <row r="216" spans="2:13" x14ac:dyDescent="0.25">
      <c r="B216" s="3"/>
      <c r="C216" s="10"/>
      <c r="D216" s="40"/>
      <c r="E216" s="20"/>
      <c r="M216" s="21"/>
    </row>
    <row r="217" spans="2:13" x14ac:dyDescent="0.25">
      <c r="B217" s="3"/>
      <c r="C217" s="10"/>
      <c r="D217" s="40"/>
      <c r="E217" s="20"/>
      <c r="M217" s="21"/>
    </row>
    <row r="218" spans="2:13" x14ac:dyDescent="0.25">
      <c r="B218" s="3"/>
      <c r="C218" s="10"/>
      <c r="D218" s="40"/>
      <c r="E218" s="20"/>
      <c r="M218" s="21"/>
    </row>
    <row r="219" spans="2:13" x14ac:dyDescent="0.25">
      <c r="B219" s="3"/>
      <c r="C219" s="10"/>
      <c r="D219" s="40"/>
      <c r="E219" s="20"/>
      <c r="M219" s="21"/>
    </row>
    <row r="220" spans="2:13" x14ac:dyDescent="0.25">
      <c r="B220" s="3"/>
      <c r="C220" s="10"/>
      <c r="D220" s="40"/>
      <c r="E220" s="20"/>
      <c r="M220" s="21"/>
    </row>
    <row r="221" spans="2:13" x14ac:dyDescent="0.25">
      <c r="B221" s="3"/>
      <c r="C221" s="10"/>
      <c r="D221" s="40"/>
      <c r="E221" s="20"/>
      <c r="M221" s="21"/>
    </row>
    <row r="222" spans="2:13" x14ac:dyDescent="0.25">
      <c r="B222" s="3"/>
      <c r="C222" s="10"/>
      <c r="D222" s="40"/>
      <c r="E222" s="20"/>
      <c r="M222" s="21"/>
    </row>
    <row r="223" spans="2:13" x14ac:dyDescent="0.25">
      <c r="B223" s="3"/>
      <c r="C223" s="10"/>
      <c r="D223" s="40"/>
      <c r="E223" s="20"/>
      <c r="M223" s="21"/>
    </row>
    <row r="224" spans="2:13" x14ac:dyDescent="0.25">
      <c r="B224" s="3"/>
      <c r="C224" s="10"/>
      <c r="D224" s="40"/>
      <c r="E224" s="20"/>
      <c r="M224" s="21"/>
    </row>
    <row r="225" spans="2:13" x14ac:dyDescent="0.25">
      <c r="B225" s="3"/>
      <c r="C225" s="10"/>
      <c r="D225" s="40"/>
      <c r="E225" s="20"/>
      <c r="M225" s="21"/>
    </row>
    <row r="226" spans="2:13" x14ac:dyDescent="0.25">
      <c r="B226" s="3"/>
      <c r="C226" s="10"/>
      <c r="D226" s="40"/>
      <c r="E226" s="20"/>
      <c r="M226" s="21"/>
    </row>
    <row r="227" spans="2:13" x14ac:dyDescent="0.25">
      <c r="B227" s="5"/>
      <c r="M227" s="21"/>
    </row>
    <row r="228" spans="2:13" x14ac:dyDescent="0.25">
      <c r="B228" s="5"/>
      <c r="M228" s="21"/>
    </row>
    <row r="229" spans="2:13" x14ac:dyDescent="0.25">
      <c r="B229" s="5"/>
      <c r="M229" s="21"/>
    </row>
    <row r="230" spans="2:13" ht="15.75" thickBot="1" x14ac:dyDescent="0.3">
      <c r="B230" t="s">
        <v>9</v>
      </c>
      <c r="M230" s="21"/>
    </row>
    <row r="231" spans="2:13" ht="15.75" thickBot="1" x14ac:dyDescent="0.3">
      <c r="B231" s="2"/>
      <c r="C231" s="7" t="s">
        <v>10</v>
      </c>
      <c r="M231" s="21"/>
    </row>
    <row r="232" spans="2:13" x14ac:dyDescent="0.25">
      <c r="B232" s="122" t="s">
        <v>56</v>
      </c>
      <c r="C232" s="11">
        <v>52</v>
      </c>
      <c r="M232" s="21"/>
    </row>
    <row r="233" spans="2:13" x14ac:dyDescent="0.25">
      <c r="B233" s="123" t="s">
        <v>63</v>
      </c>
      <c r="C233" s="181">
        <v>68</v>
      </c>
      <c r="D233" s="99"/>
      <c r="M233" s="21"/>
    </row>
    <row r="234" spans="2:13" ht="15.75" thickBot="1" x14ac:dyDescent="0.3">
      <c r="B234" s="124" t="s">
        <v>64</v>
      </c>
      <c r="C234" s="180">
        <v>92</v>
      </c>
      <c r="M234" s="21"/>
    </row>
    <row r="235" spans="2:13" x14ac:dyDescent="0.25">
      <c r="B235" s="87"/>
      <c r="C235" s="16"/>
    </row>
    <row r="236" spans="2:13" x14ac:dyDescent="0.25">
      <c r="B236" s="69"/>
    </row>
    <row r="237" spans="2:13" x14ac:dyDescent="0.25">
      <c r="B237" s="21" t="s">
        <v>50</v>
      </c>
    </row>
    <row r="238" spans="2:13" x14ac:dyDescent="0.25">
      <c r="B238" s="21" t="s">
        <v>46</v>
      </c>
    </row>
    <row r="250" spans="2:4" x14ac:dyDescent="0.25">
      <c r="B250" s="3"/>
    </row>
    <row r="252" spans="2:4" ht="15.75" thickBot="1" x14ac:dyDescent="0.3">
      <c r="B252" t="s">
        <v>59</v>
      </c>
    </row>
    <row r="253" spans="2:4" ht="15.75" thickBot="1" x14ac:dyDescent="0.3">
      <c r="B253" s="2"/>
      <c r="C253" s="7" t="s">
        <v>60</v>
      </c>
      <c r="D253" s="119" t="s">
        <v>61</v>
      </c>
    </row>
    <row r="254" spans="2:4" x14ac:dyDescent="0.25">
      <c r="B254" s="122" t="s">
        <v>56</v>
      </c>
      <c r="C254" s="201">
        <v>79.900000000000006</v>
      </c>
      <c r="D254" s="120">
        <f>+(80-C254)/80</f>
        <v>1.2499999999999289E-3</v>
      </c>
    </row>
    <row r="255" spans="2:4" x14ac:dyDescent="0.25">
      <c r="B255" s="123" t="s">
        <v>63</v>
      </c>
      <c r="C255" s="202">
        <v>79.959999999999994</v>
      </c>
      <c r="D255" s="120">
        <f>+(80-C255)/80</f>
        <v>5.0000000000007818E-4</v>
      </c>
    </row>
    <row r="256" spans="2:4" ht="15.75" thickBot="1" x14ac:dyDescent="0.3">
      <c r="B256" s="124" t="s">
        <v>64</v>
      </c>
      <c r="C256" s="203">
        <v>79.63</v>
      </c>
      <c r="D256" s="120">
        <f>+(80-C256)/80</f>
        <v>4.625000000000057E-3</v>
      </c>
    </row>
    <row r="260" spans="2:2" x14ac:dyDescent="0.25">
      <c r="B260" s="2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2024-09-26T07:27:10Z</dcterms:modified>
</cp:coreProperties>
</file>