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BB7C947-BB39-4A83-81C5-3FFA40EB1F4B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C18" i="1"/>
  <c r="D18" i="1"/>
  <c r="E18" i="1"/>
  <c r="F18" i="1"/>
  <c r="G18" i="1"/>
  <c r="E41" i="1"/>
  <c r="F41" i="1" s="1"/>
  <c r="E42" i="1"/>
  <c r="F42" i="1" s="1"/>
  <c r="E54" i="1"/>
  <c r="F54" i="1" s="1"/>
  <c r="E55" i="1"/>
  <c r="F55" i="1" s="1"/>
  <c r="C108" i="1"/>
  <c r="D108" i="1"/>
  <c r="E108" i="1"/>
  <c r="F108" i="1"/>
  <c r="C109" i="1"/>
  <c r="D109" i="1"/>
  <c r="E109" i="1"/>
  <c r="F109" i="1"/>
  <c r="E208" i="1"/>
  <c r="D208" i="1"/>
  <c r="D258" i="1"/>
  <c r="D207" i="1"/>
  <c r="E207" i="1" s="1"/>
  <c r="D206" i="1"/>
  <c r="E206" i="1" s="1"/>
  <c r="D257" i="1"/>
  <c r="D256" i="1"/>
  <c r="D255" i="1"/>
  <c r="G16" i="1" l="1"/>
  <c r="F16" i="1"/>
  <c r="E16" i="1"/>
  <c r="D16" i="1"/>
  <c r="G15" i="1"/>
  <c r="F15" i="1"/>
  <c r="E15" i="1"/>
  <c r="D15" i="1"/>
  <c r="C16" i="1"/>
  <c r="C15" i="1"/>
  <c r="D86" i="1"/>
  <c r="D85" i="1"/>
  <c r="E53" i="1" l="1"/>
  <c r="C107" i="1" l="1"/>
  <c r="D107" i="1"/>
  <c r="E107" i="1"/>
  <c r="F107" i="1"/>
  <c r="F106" i="1"/>
  <c r="E106" i="1"/>
  <c r="D106" i="1"/>
  <c r="C106" i="1"/>
  <c r="E52" i="1"/>
  <c r="F52" i="1" s="1"/>
  <c r="D74" i="1"/>
  <c r="D73" i="1"/>
  <c r="E40" i="1"/>
  <c r="F40" i="1" s="1"/>
  <c r="D205" i="1"/>
  <c r="E205" i="1" s="1"/>
  <c r="F53" i="1"/>
  <c r="E39" i="1"/>
  <c r="F39" i="1" s="1"/>
</calcChain>
</file>

<file path=xl/sharedStrings.xml><?xml version="1.0" encoding="utf-8"?>
<sst xmlns="http://schemas.openxmlformats.org/spreadsheetml/2006/main" count="127" uniqueCount="74">
  <si>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</si>
  <si>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</si>
  <si>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</si>
  <si>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</si>
  <si>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</si>
  <si>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</si>
  <si>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</si>
  <si>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</si>
  <si>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</si>
  <si>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</si>
  <si>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</si>
  <si>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</si>
  <si>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</si>
  <si>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</si>
  <si>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</si>
  <si>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</si>
  <si>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</si>
  <si>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</si>
  <si>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</si>
  <si>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</si>
  <si>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</si>
  <si>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</si>
  <si>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</si>
  <si>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</si>
  <si>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</si>
  <si>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</si>
  <si>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</si>
  <si>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</si>
  <si>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</si>
  <si>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</si>
  <si>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</si>
  <si>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</si>
  <si>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</si>
  <si>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</si>
  <si>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</si>
  <si>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</si>
  <si>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</si>
  <si>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</si>
  <si>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</si>
  <si>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</si>
  <si>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</si>
  <si>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</si>
  <si>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</si>
  <si>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</si>
  <si>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</si>
  <si>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</si>
  <si>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</si>
  <si>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</si>
  <si>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</si>
  <si>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</si>
  <si>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>HORIZONTAL</t>
  </si>
  <si>
    <t>VERTICAL</t>
  </si>
  <si>
    <t>-</t>
  </si>
  <si>
    <t>VERTICAL (layer adhesion is important)</t>
  </si>
  <si>
    <t>The difference between 2 days:</t>
  </si>
  <si>
    <t>Shrinking of 80 mm</t>
  </si>
  <si>
    <t>L (mm)</t>
  </si>
  <si>
    <t>Shrink. in %</t>
  </si>
  <si>
    <t>0,5 kg hammer</t>
  </si>
  <si>
    <t>BambuLab PA6-CF vs PA6-GF</t>
  </si>
  <si>
    <t>MyTechFun, 2024-10-06</t>
  </si>
  <si>
    <t>PA6-CF</t>
  </si>
  <si>
    <t>PA6-GF</t>
  </si>
  <si>
    <t>PA6-CF (A)</t>
  </si>
  <si>
    <t>(A) = annealed 100°C / 1.5h cooling with oven</t>
  </si>
  <si>
    <t>PA6-GF (A)</t>
  </si>
  <si>
    <t>*over 210 kg (out of range)</t>
  </si>
  <si>
    <t>275/100°C</t>
  </si>
  <si>
    <t>Printed on BambuLab X1C, Engineering plate + glue stick, flow 8 mm³/s</t>
  </si>
  <si>
    <t>265/100°C</t>
  </si>
  <si>
    <t>Printed on BambuLab X1C, Engineering plate + glue stick, flow 10.5 mm³/s</t>
  </si>
  <si>
    <t xml:space="preserve">This is only a 20-minute test, </t>
  </si>
  <si>
    <t>The deformation didn't started on 225°C but the object partly melted.</t>
  </si>
  <si>
    <t>Better dimensional stability with GF version!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</si>
</sst>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i/>
      <sz val="11"/>
      <color theme="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5" xfId="0" applyBorder="1"/>
    <xf numFmtId="0" fontId="10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6" xfId="0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18" xfId="0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7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164" fontId="15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5" fillId="0" borderId="0" xfId="0" applyFont="1"/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2" fontId="12" fillId="0" borderId="27" xfId="0" applyNumberFormat="1" applyFont="1" applyBorder="1" applyAlignment="1">
      <alignment horizontal="center"/>
    </xf>
    <xf numFmtId="2" fontId="12" fillId="0" borderId="28" xfId="0" applyNumberFormat="1" applyFont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2" fillId="0" borderId="25" xfId="0" applyNumberFormat="1" applyFont="1" applyBorder="1" applyAlignment="1">
      <alignment horizontal="center"/>
    </xf>
    <xf numFmtId="2" fontId="12" fillId="0" borderId="24" xfId="0" applyNumberFormat="1" applyFont="1" applyBorder="1" applyAlignment="1">
      <alignment horizontal="center"/>
    </xf>
    <xf numFmtId="2" fontId="12" fillId="0" borderId="26" xfId="0" applyNumberFormat="1" applyFont="1" applyBorder="1" applyAlignment="1">
      <alignment horizontal="center"/>
    </xf>
    <xf numFmtId="2" fontId="0" fillId="5" borderId="27" xfId="0" applyNumberFormat="1" applyFill="1" applyBorder="1" applyAlignment="1">
      <alignment horizontal="center"/>
    </xf>
    <xf numFmtId="2" fontId="0" fillId="5" borderId="28" xfId="0" applyNumberFormat="1" applyFill="1" applyBorder="1" applyAlignment="1">
      <alignment horizontal="center"/>
    </xf>
    <xf numFmtId="2" fontId="0" fillId="5" borderId="30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9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3" borderId="31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5" borderId="25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2" fontId="0" fillId="5" borderId="32" xfId="0" applyNumberFormat="1" applyFill="1" applyBorder="1" applyAlignment="1">
      <alignment horizontal="center"/>
    </xf>
    <xf numFmtId="2" fontId="0" fillId="6" borderId="25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26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2" fontId="0" fillId="3" borderId="3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2" fontId="18" fillId="0" borderId="28" xfId="0" applyNumberFormat="1" applyFont="1" applyBorder="1" applyAlignment="1">
      <alignment horizontal="center"/>
    </xf>
    <xf numFmtId="2" fontId="18" fillId="0" borderId="29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18" fillId="0" borderId="24" xfId="0" applyNumberFormat="1" applyFont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2" fontId="18" fillId="0" borderId="25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12" fillId="0" borderId="2" xfId="0" applyFont="1" applyBorder="1"/>
    <xf numFmtId="0" fontId="12" fillId="0" borderId="25" xfId="0" applyFont="1" applyBorder="1"/>
    <xf numFmtId="2" fontId="8" fillId="0" borderId="0" xfId="0" applyNumberFormat="1" applyFont="1" applyAlignment="1">
      <alignment horizontal="center"/>
    </xf>
    <xf numFmtId="0" fontId="23" fillId="0" borderId="25" xfId="0" applyFont="1" applyBorder="1"/>
    <xf numFmtId="0" fontId="5" fillId="0" borderId="1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23" fillId="0" borderId="5" xfId="0" applyFont="1" applyBorder="1"/>
    <xf numFmtId="0" fontId="18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164" fontId="1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26" fillId="0" borderId="0" xfId="0" applyFont="1"/>
    <xf numFmtId="0" fontId="2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Sheet1!$B$39:$B$42</c:f>
              <c:strCache>
                <c:ptCount val="4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  <c:pt idx="3">
                  <c:v>PA6-GF (A)</c:v>
                </c:pt>
              </c:strCache>
            </c:strRef>
          </c:cat>
          <c:val>
            <c:numRef>
              <c:f>Sheet1!$E$39:$E$42</c:f>
              <c:numCache>
                <c:formatCode>0.0</c:formatCode>
                <c:ptCount val="4"/>
                <c:pt idx="0">
                  <c:v>128.44999999999999</c:v>
                </c:pt>
                <c:pt idx="1">
                  <c:v>106.94999999999999</c:v>
                </c:pt>
                <c:pt idx="2">
                  <c:v>155.25</c:v>
                </c:pt>
                <c:pt idx="3">
                  <c:v>120.15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Sheet1!$D$188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Sheet1!$B$189:$B$190</c:f>
              <c:strCache>
                <c:ptCount val="2"/>
                <c:pt idx="0">
                  <c:v>PA6-CF</c:v>
                </c:pt>
                <c:pt idx="1">
                  <c:v>PA6-GF</c:v>
                </c:pt>
              </c:strCache>
            </c:strRef>
          </c:cat>
          <c:val>
            <c:numRef>
              <c:f>Sheet1!$D$189:$D$190</c:f>
              <c:numCache>
                <c:formatCode>0.0</c:formatCode>
                <c:ptCount val="2"/>
                <c:pt idx="0" formatCode="General">
                  <c:v>1.9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0.57000000000000028</c:v>
                </c:pt>
                <c:pt idx="1">
                  <c:v>0.14000000000000057</c:v>
                </c:pt>
                <c:pt idx="2">
                  <c:v>9.9999999999997868E-3</c:v>
                </c:pt>
                <c:pt idx="3">
                  <c:v>8.0000000000000071E-2</c:v>
                </c:pt>
                <c:pt idx="4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PA6-GF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1.8599999999999994</c:v>
                </c:pt>
                <c:pt idx="1">
                  <c:v>0.44999999999999929</c:v>
                </c:pt>
                <c:pt idx="2">
                  <c:v>0.26000000000000156</c:v>
                </c:pt>
                <c:pt idx="3">
                  <c:v>0.19999999999999929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PA6-CF (A)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Sheet1!$C$17:$G$17</c:f>
              <c:numCache>
                <c:formatCode>0.00</c:formatCode>
                <c:ptCount val="5"/>
                <c:pt idx="0">
                  <c:v>0.50999999999999979</c:v>
                </c:pt>
                <c:pt idx="1">
                  <c:v>0.18000000000000149</c:v>
                </c:pt>
                <c:pt idx="2">
                  <c:v>0.10999999999999943</c:v>
                </c:pt>
                <c:pt idx="3">
                  <c:v>1.9999999999999574E-2</c:v>
                </c:pt>
                <c:pt idx="4">
                  <c:v>1.9999999999999574E-2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6-4A65-900D-9E6C9A9F22E9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PA6-GF (A)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Sheet1!$C$18:$G$18</c:f>
              <c:numCache>
                <c:formatCode>0.00</c:formatCode>
                <c:ptCount val="5"/>
                <c:pt idx="0">
                  <c:v>0.98000000000000043</c:v>
                </c:pt>
                <c:pt idx="1">
                  <c:v>0.24000000000000021</c:v>
                </c:pt>
                <c:pt idx="2">
                  <c:v>8.0000000000000071E-2</c:v>
                </c:pt>
                <c:pt idx="3">
                  <c:v>1.9999999999999574E-2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F-4C24-922F-5FCB59B8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  <c:majorUnit val="1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13.02</c:v>
                </c:pt>
                <c:pt idx="1">
                  <c:v>13.59</c:v>
                </c:pt>
                <c:pt idx="2">
                  <c:v>13.73</c:v>
                </c:pt>
                <c:pt idx="3">
                  <c:v>13.74</c:v>
                </c:pt>
                <c:pt idx="4">
                  <c:v>13.82</c:v>
                </c:pt>
                <c:pt idx="5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PA6-GF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14.32</c:v>
                </c:pt>
                <c:pt idx="1">
                  <c:v>16.18</c:v>
                </c:pt>
                <c:pt idx="2">
                  <c:v>16.63</c:v>
                </c:pt>
                <c:pt idx="3">
                  <c:v>16.89</c:v>
                </c:pt>
                <c:pt idx="4">
                  <c:v>17.09</c:v>
                </c:pt>
                <c:pt idx="5">
                  <c:v>17.34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PA6-CF (A)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Sheet1!$D$11:$I$11</c:f>
              <c:numCache>
                <c:formatCode>0.00</c:formatCode>
                <c:ptCount val="6"/>
                <c:pt idx="0">
                  <c:v>12.28</c:v>
                </c:pt>
                <c:pt idx="1">
                  <c:v>12.79</c:v>
                </c:pt>
                <c:pt idx="2">
                  <c:v>12.97</c:v>
                </c:pt>
                <c:pt idx="3">
                  <c:v>13.08</c:v>
                </c:pt>
                <c:pt idx="4">
                  <c:v>13.1</c:v>
                </c:pt>
                <c:pt idx="5">
                  <c:v>13.12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EBF-A565-147AB1546B8E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PA6-GF (A)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Sheet1!$D$12:$I$12</c:f>
              <c:numCache>
                <c:formatCode>0.00</c:formatCode>
                <c:ptCount val="6"/>
                <c:pt idx="0">
                  <c:v>13.08</c:v>
                </c:pt>
                <c:pt idx="1">
                  <c:v>14.06</c:v>
                </c:pt>
                <c:pt idx="2">
                  <c:v>14.3</c:v>
                </c:pt>
                <c:pt idx="3">
                  <c:v>14.38</c:v>
                </c:pt>
                <c:pt idx="4">
                  <c:v>14.4</c:v>
                </c:pt>
                <c:pt idx="5">
                  <c:v>14.41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E-4C41-A57A-C0DCFB59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  <c:majorUnit val="1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Sheet1!$B$52:$B$55</c:f>
              <c:strCache>
                <c:ptCount val="4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  <c:pt idx="3">
                  <c:v>PA6-GF (A)</c:v>
                </c:pt>
              </c:strCache>
            </c:strRef>
          </c:cat>
          <c:val>
            <c:numRef>
              <c:f>Sheet1!$E$52:$E$55</c:f>
              <c:numCache>
                <c:formatCode>0.0</c:formatCode>
                <c:ptCount val="4"/>
                <c:pt idx="0">
                  <c:v>38.450000000000003</c:v>
                </c:pt>
                <c:pt idx="1">
                  <c:v>15.649999999999999</c:v>
                </c:pt>
                <c:pt idx="2">
                  <c:v>37.5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Sheet1!$B$73:$B$74</c:f>
              <c:strCache>
                <c:ptCount val="2"/>
                <c:pt idx="0">
                  <c:v>PA6-CF</c:v>
                </c:pt>
                <c:pt idx="1">
                  <c:v>PA6-GF</c:v>
                </c:pt>
              </c:strCache>
            </c:strRef>
          </c:cat>
          <c:val>
            <c:numRef>
              <c:f>Sheet1!$C$73:$C$74</c:f>
              <c:numCache>
                <c:formatCode>0.0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Sheet1!$C$105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Sheet1!$B$106:$B$108</c:f>
              <c:strCache>
                <c:ptCount val="3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</c:strCache>
            </c:strRef>
          </c:cat>
          <c:val>
            <c:numRef>
              <c:f>Sheet1!$C$106:$C$108</c:f>
              <c:numCache>
                <c:formatCode>0.00</c:formatCode>
                <c:ptCount val="3"/>
                <c:pt idx="0">
                  <c:v>0.13</c:v>
                </c:pt>
                <c:pt idx="1">
                  <c:v>0.28999999999999998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Sheet1!$D$105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Sheet1!$B$106:$B$108</c:f>
              <c:strCache>
                <c:ptCount val="3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</c:strCache>
            </c:strRef>
          </c:cat>
          <c:val>
            <c:numRef>
              <c:f>Sheet1!$D$106:$D$108</c:f>
              <c:numCache>
                <c:formatCode>0.00</c:formatCode>
                <c:ptCount val="3"/>
                <c:pt idx="0">
                  <c:v>0.28000000000000003</c:v>
                </c:pt>
                <c:pt idx="1">
                  <c:v>0.55000000000000004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Sheet1!$E$105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Sheet1!$B$106:$B$108</c:f>
              <c:strCache>
                <c:ptCount val="3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</c:strCache>
            </c:strRef>
          </c:cat>
          <c:val>
            <c:numRef>
              <c:f>Sheet1!$E$106:$E$108</c:f>
              <c:numCache>
                <c:formatCode>0.00</c:formatCode>
                <c:ptCount val="3"/>
                <c:pt idx="0">
                  <c:v>0.54</c:v>
                </c:pt>
                <c:pt idx="1">
                  <c:v>1.07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Sheet1!$F$105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Sheet1!$B$106:$B$108</c:f>
              <c:strCache>
                <c:ptCount val="3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</c:strCache>
            </c:strRef>
          </c:cat>
          <c:val>
            <c:numRef>
              <c:f>Sheet1!$F$106:$F$108</c:f>
              <c:numCache>
                <c:formatCode>0.00</c:formatCode>
                <c:ptCount val="3"/>
                <c:pt idx="0">
                  <c:v>1.07</c:v>
                </c:pt>
                <c:pt idx="1">
                  <c:v>2.15</c:v>
                </c:pt>
                <c:pt idx="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Sheet1!$E$204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Sheet1!$B$205:$B$208</c:f>
              <c:strCache>
                <c:ptCount val="4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  <c:pt idx="3">
                  <c:v>PA6-GF (A)</c:v>
                </c:pt>
              </c:strCache>
            </c:strRef>
          </c:cat>
          <c:val>
            <c:numRef>
              <c:f>Sheet1!$E$205:$E$208</c:f>
              <c:numCache>
                <c:formatCode>0.00</c:formatCode>
                <c:ptCount val="4"/>
                <c:pt idx="0">
                  <c:v>8.2771875000000001</c:v>
                </c:pt>
                <c:pt idx="1">
                  <c:v>7.51078125</c:v>
                </c:pt>
                <c:pt idx="2">
                  <c:v>7.9706250000000001</c:v>
                </c:pt>
                <c:pt idx="3">
                  <c:v>8.4304687500000011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Sheet1!$C$232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Sheet1!$B$233:$B$236</c:f>
              <c:strCache>
                <c:ptCount val="4"/>
                <c:pt idx="0">
                  <c:v>PA6-CF</c:v>
                </c:pt>
                <c:pt idx="1">
                  <c:v>PA6-GF</c:v>
                </c:pt>
                <c:pt idx="2">
                  <c:v>PA6-CF (A)</c:v>
                </c:pt>
                <c:pt idx="3">
                  <c:v>PA6-GF (A)</c:v>
                </c:pt>
              </c:strCache>
            </c:strRef>
          </c:cat>
          <c:val>
            <c:numRef>
              <c:f>Sheet1!$C$233:$C$236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Sheet1!$C$136:$N$136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0.53</c:v>
                </c:pt>
                <c:pt idx="7">
                  <c:v>0.54</c:v>
                </c:pt>
                <c:pt idx="8">
                  <c:v>0.55000000000000004</c:v>
                </c:pt>
                <c:pt idx="9">
                  <c:v>1.03</c:v>
                </c:pt>
                <c:pt idx="10">
                  <c:v>1.07</c:v>
                </c:pt>
                <c:pt idx="11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Sheet1!$B$138</c:f>
              <c:strCache>
                <c:ptCount val="1"/>
                <c:pt idx="0">
                  <c:v>PA6-GF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Sheet1!$C$136:$N$136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Sheet1!$C$138:$N$138</c:f>
              <c:numCache>
                <c:formatCode>0.00</c:formatCode>
                <c:ptCount val="12"/>
                <c:pt idx="0">
                  <c:v>0.26</c:v>
                </c:pt>
                <c:pt idx="1">
                  <c:v>0.28999999999999998</c:v>
                </c:pt>
                <c:pt idx="2">
                  <c:v>0.3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1.02</c:v>
                </c:pt>
                <c:pt idx="7">
                  <c:v>1.07</c:v>
                </c:pt>
                <c:pt idx="8">
                  <c:v>1.0900000000000001</c:v>
                </c:pt>
                <c:pt idx="9">
                  <c:v>2.09</c:v>
                </c:pt>
                <c:pt idx="10">
                  <c:v>2.15</c:v>
                </c:pt>
                <c:pt idx="11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Sheet1!$B$139</c:f>
              <c:strCache>
                <c:ptCount val="1"/>
                <c:pt idx="0">
                  <c:v>PA6-CF (A)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Sheet1!$C$136:$N$136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Sheet1!$C$139:$N$139</c:f>
              <c:numCache>
                <c:formatCode>0.00</c:formatCode>
                <c:ptCount val="12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0.31</c:v>
                </c:pt>
                <c:pt idx="4">
                  <c:v>0.32</c:v>
                </c:pt>
                <c:pt idx="5">
                  <c:v>0.32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1.1299999999999999</c:v>
                </c:pt>
                <c:pt idx="10">
                  <c:v>1.1499999999999999</c:v>
                </c:pt>
                <c:pt idx="11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BCB-87D6-DB0605267B1C}"/>
            </c:ext>
          </c:extLst>
        </c:ser>
        <c:ser>
          <c:idx val="3"/>
          <c:order val="3"/>
          <c:tx>
            <c:strRef>
              <c:f>Sheet1!$B$140</c:f>
              <c:strCache>
                <c:ptCount val="1"/>
                <c:pt idx="0">
                  <c:v>PA6-GF (A)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Sheet1!$C$136:$N$136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Sheet1!$C$140:$N$140</c:f>
              <c:numCache>
                <c:formatCode>0.00</c:formatCode>
                <c:ptCount val="12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0.45</c:v>
                </c:pt>
                <c:pt idx="4">
                  <c:v>0.47</c:v>
                </c:pt>
                <c:pt idx="5">
                  <c:v>0.47</c:v>
                </c:pt>
                <c:pt idx="6">
                  <c:v>0.87</c:v>
                </c:pt>
                <c:pt idx="7">
                  <c:v>0.89</c:v>
                </c:pt>
                <c:pt idx="8">
                  <c:v>0.91</c:v>
                </c:pt>
                <c:pt idx="9">
                  <c:v>1.73</c:v>
                </c:pt>
                <c:pt idx="10">
                  <c:v>1.78</c:v>
                </c:pt>
                <c:pt idx="11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B-4A59-8AD9-E2D4BF91E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Sheet1!$C$180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Sheet1!$B$181:$B$182</c:f>
              <c:strCache>
                <c:ptCount val="2"/>
                <c:pt idx="0">
                  <c:v>PA6-CF</c:v>
                </c:pt>
                <c:pt idx="1">
                  <c:v>PA6-GF</c:v>
                </c:pt>
              </c:strCache>
            </c:strRef>
          </c:cat>
          <c:val>
            <c:numRef>
              <c:f>Sheet1!$C$181:$C$182</c:f>
              <c:numCache>
                <c:formatCode>General</c:formatCode>
                <c:ptCount val="2"/>
                <c:pt idx="0">
                  <c:v>2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Sheet1!$C$84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Sheet1!$B$85:$B$86</c:f>
              <c:strCache>
                <c:ptCount val="2"/>
                <c:pt idx="0">
                  <c:v>PA6-CF</c:v>
                </c:pt>
                <c:pt idx="1">
                  <c:v>PA6-GF</c:v>
                </c:pt>
              </c:strCache>
            </c:strRef>
          </c:cat>
          <c:val>
            <c:numRef>
              <c:f>Sheet1!$C$85:$C$86</c:f>
              <c:numCache>
                <c:formatCode>0.0</c:formatCode>
                <c:ptCount val="2"/>
                <c:pt idx="0">
                  <c:v>110.8</c:v>
                </c:pt>
                <c:pt idx="1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35</xdr:row>
      <xdr:rowOff>172098</xdr:rowOff>
    </xdr:from>
    <xdr:to>
      <xdr:col>13</xdr:col>
      <xdr:colOff>230188</xdr:colOff>
      <xdr:row>64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35</xdr:row>
      <xdr:rowOff>166688</xdr:rowOff>
    </xdr:from>
    <xdr:to>
      <xdr:col>20</xdr:col>
      <xdr:colOff>105353</xdr:colOff>
      <xdr:row>64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68</xdr:row>
      <xdr:rowOff>119063</xdr:rowOff>
    </xdr:from>
    <xdr:to>
      <xdr:col>13</xdr:col>
      <xdr:colOff>222251</xdr:colOff>
      <xdr:row>96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102</xdr:row>
      <xdr:rowOff>84742</xdr:rowOff>
    </xdr:from>
    <xdr:to>
      <xdr:col>15</xdr:col>
      <xdr:colOff>7937</xdr:colOff>
      <xdr:row>130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202</xdr:row>
      <xdr:rowOff>171110</xdr:rowOff>
    </xdr:from>
    <xdr:to>
      <xdr:col>14</xdr:col>
      <xdr:colOff>152400</xdr:colOff>
      <xdr:row>227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229</xdr:row>
      <xdr:rowOff>170388</xdr:rowOff>
    </xdr:from>
    <xdr:to>
      <xdr:col>14</xdr:col>
      <xdr:colOff>150709</xdr:colOff>
      <xdr:row>249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141</xdr:row>
      <xdr:rowOff>0</xdr:rowOff>
    </xdr:from>
    <xdr:to>
      <xdr:col>14</xdr:col>
      <xdr:colOff>515937</xdr:colOff>
      <xdr:row>170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114</xdr:row>
      <xdr:rowOff>0</xdr:rowOff>
    </xdr:from>
    <xdr:to>
      <xdr:col>4</xdr:col>
      <xdr:colOff>799823</xdr:colOff>
      <xdr:row>122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68</xdr:row>
      <xdr:rowOff>39688</xdr:rowOff>
    </xdr:from>
    <xdr:to>
      <xdr:col>6</xdr:col>
      <xdr:colOff>263524</xdr:colOff>
      <xdr:row>81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209</xdr:row>
      <xdr:rowOff>111123</xdr:rowOff>
    </xdr:from>
    <xdr:to>
      <xdr:col>3</xdr:col>
      <xdr:colOff>349802</xdr:colOff>
      <xdr:row>222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239</xdr:row>
      <xdr:rowOff>127000</xdr:rowOff>
    </xdr:from>
    <xdr:to>
      <xdr:col>3</xdr:col>
      <xdr:colOff>585858</xdr:colOff>
      <xdr:row>245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154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176</xdr:row>
      <xdr:rowOff>185736</xdr:rowOff>
    </xdr:from>
    <xdr:to>
      <xdr:col>12</xdr:col>
      <xdr:colOff>769937</xdr:colOff>
      <xdr:row>196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68</xdr:row>
      <xdr:rowOff>100805</xdr:rowOff>
    </xdr:from>
    <xdr:to>
      <xdr:col>20</xdr:col>
      <xdr:colOff>47625</xdr:colOff>
      <xdr:row>96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176</xdr:row>
      <xdr:rowOff>188117</xdr:rowOff>
    </xdr:from>
    <xdr:to>
      <xdr:col>18</xdr:col>
      <xdr:colOff>555624</xdr:colOff>
      <xdr:row>196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125597</xdr:colOff>
      <xdr:row>38</xdr:row>
      <xdr:rowOff>106294</xdr:rowOff>
    </xdr:from>
    <xdr:to>
      <xdr:col>10</xdr:col>
      <xdr:colOff>53492</xdr:colOff>
      <xdr:row>44</xdr:row>
      <xdr:rowOff>85492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119" y="7428120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455126</xdr:colOff>
      <xdr:row>39</xdr:row>
      <xdr:rowOff>174158</xdr:rowOff>
    </xdr:from>
    <xdr:to>
      <xdr:col>18</xdr:col>
      <xdr:colOff>492763</xdr:colOff>
      <xdr:row>48</xdr:row>
      <xdr:rowOff>103533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3474" y="7495984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84</xdr:row>
      <xdr:rowOff>134004</xdr:rowOff>
    </xdr:from>
    <xdr:to>
      <xdr:col>6</xdr:col>
      <xdr:colOff>318156</xdr:colOff>
      <xdr:row>93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10</xdr:col>
      <xdr:colOff>23381</xdr:colOff>
      <xdr:row>177</xdr:row>
      <xdr:rowOff>32694</xdr:rowOff>
    </xdr:from>
    <xdr:to>
      <xdr:col>13</xdr:col>
      <xdr:colOff>118748</xdr:colOff>
      <xdr:row>183</xdr:row>
      <xdr:rowOff>95728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8086102" y="33300191"/>
          <a:ext cx="1230882" cy="2182584"/>
        </a:xfrm>
        <a:prstGeom prst="rect">
          <a:avLst/>
        </a:prstGeom>
      </xdr:spPr>
    </xdr:pic>
    <xdr:clientData/>
  </xdr:twoCellAnchor>
  <xdr:twoCellAnchor editAs="oneCell">
    <xdr:from>
      <xdr:col>17</xdr:col>
      <xdr:colOff>644711</xdr:colOff>
      <xdr:row>177</xdr:row>
      <xdr:rowOff>34806</xdr:rowOff>
    </xdr:from>
    <xdr:to>
      <xdr:col>19</xdr:col>
      <xdr:colOff>255160</xdr:colOff>
      <xdr:row>188</xdr:row>
      <xdr:rowOff>59178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3059" y="33968654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18</xdr:row>
      <xdr:rowOff>52387</xdr:rowOff>
    </xdr:from>
    <xdr:to>
      <xdr:col>8</xdr:col>
      <xdr:colOff>723900</xdr:colOff>
      <xdr:row>35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27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551176</xdr:colOff>
      <xdr:row>21</xdr:row>
      <xdr:rowOff>37054</xdr:rowOff>
    </xdr:from>
    <xdr:to>
      <xdr:col>9</xdr:col>
      <xdr:colOff>101939</xdr:colOff>
      <xdr:row>30</xdr:row>
      <xdr:rowOff>93775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502" y="4103815"/>
          <a:ext cx="1290111" cy="1771221"/>
        </a:xfrm>
        <a:prstGeom prst="rect">
          <a:avLst/>
        </a:prstGeom>
      </xdr:spPr>
    </xdr:pic>
    <xdr:clientData/>
  </xdr:twoCellAnchor>
  <xdr:twoCellAnchor editAs="oneCell">
    <xdr:from>
      <xdr:col>16</xdr:col>
      <xdr:colOff>561943</xdr:colOff>
      <xdr:row>10</xdr:row>
      <xdr:rowOff>105322</xdr:rowOff>
    </xdr:from>
    <xdr:to>
      <xdr:col>17</xdr:col>
      <xdr:colOff>965331</xdr:colOff>
      <xdr:row>18</xdr:row>
      <xdr:rowOff>155540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008" y="2043452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1"/>
  <sheetViews>
    <sheetView tabSelected="1" topLeftCell="A236" zoomScale="115" zoomScaleNormal="115" workbookViewId="0">
      <selection activeCell="Q239" sqref="Q239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65"/>
    </row>
    <row r="2" spans="1:18" x14ac:dyDescent="0.25">
      <c r="A2" s="2"/>
      <c r="B2" s="2" t="s">
        <v>59</v>
      </c>
      <c r="E2" s="81" t="s">
        <v>64</v>
      </c>
      <c r="M2" s="155" t="s">
        <v>61</v>
      </c>
      <c r="N2" s="76" t="s">
        <v>67</v>
      </c>
      <c r="O2" s="60" t="s">
        <v>68</v>
      </c>
    </row>
    <row r="3" spans="1:18" ht="15.75" thickBot="1" x14ac:dyDescent="0.3">
      <c r="A3" s="2"/>
      <c r="B3" t="s">
        <v>60</v>
      </c>
      <c r="M3" s="164" t="s">
        <v>62</v>
      </c>
      <c r="N3" s="77" t="s">
        <v>69</v>
      </c>
      <c r="O3" s="60" t="s">
        <v>70</v>
      </c>
      <c r="R3" s="64"/>
    </row>
    <row r="4" spans="1:18" x14ac:dyDescent="0.25">
      <c r="A4" s="2"/>
      <c r="B4" s="62" t="s">
        <v>48</v>
      </c>
      <c r="D4" s="61" t="s">
        <v>49</v>
      </c>
      <c r="M4" s="83"/>
      <c r="O4" s="184"/>
      <c r="R4" s="64"/>
    </row>
    <row r="5" spans="1:18" x14ac:dyDescent="0.25">
      <c r="A5" s="2"/>
      <c r="B5" s="2"/>
      <c r="M5" s="84"/>
      <c r="O5" s="60"/>
      <c r="R5" s="64"/>
    </row>
    <row r="6" spans="1:18" x14ac:dyDescent="0.25">
      <c r="A6" s="2"/>
      <c r="B6" s="7" t="s">
        <v>22</v>
      </c>
      <c r="K6" s="11"/>
      <c r="L6" s="11"/>
    </row>
    <row r="7" spans="1:18" ht="15.75" thickBot="1" x14ac:dyDescent="0.3">
      <c r="A7" s="2"/>
      <c r="B7" t="s">
        <v>21</v>
      </c>
    </row>
    <row r="8" spans="1:18" ht="15.75" thickBot="1" x14ac:dyDescent="0.3">
      <c r="A8" s="2"/>
      <c r="B8" s="23"/>
      <c r="C8" s="96" t="s">
        <v>20</v>
      </c>
      <c r="D8" s="159">
        <v>0</v>
      </c>
      <c r="E8" s="67">
        <v>1</v>
      </c>
      <c r="F8" s="67">
        <v>2</v>
      </c>
      <c r="G8" s="67">
        <v>3</v>
      </c>
      <c r="H8" s="67">
        <v>4</v>
      </c>
      <c r="I8" s="68">
        <v>5</v>
      </c>
      <c r="J8" s="38"/>
    </row>
    <row r="9" spans="1:18" x14ac:dyDescent="0.25">
      <c r="A9" s="2"/>
      <c r="B9" s="155" t="s">
        <v>61</v>
      </c>
      <c r="C9" s="161">
        <v>12</v>
      </c>
      <c r="D9" s="162">
        <v>13.02</v>
      </c>
      <c r="E9" s="162">
        <v>13.59</v>
      </c>
      <c r="F9" s="162">
        <v>13.73</v>
      </c>
      <c r="G9" s="162">
        <v>13.74</v>
      </c>
      <c r="H9" s="162">
        <v>13.82</v>
      </c>
      <c r="I9" s="163">
        <v>13.92</v>
      </c>
      <c r="J9" s="38"/>
    </row>
    <row r="10" spans="1:18" x14ac:dyDescent="0.25">
      <c r="A10" s="2"/>
      <c r="B10" s="158" t="s">
        <v>62</v>
      </c>
      <c r="C10" s="160">
        <v>12</v>
      </c>
      <c r="D10" s="147">
        <v>14.32</v>
      </c>
      <c r="E10" s="147">
        <v>16.18</v>
      </c>
      <c r="F10" s="148">
        <v>16.63</v>
      </c>
      <c r="G10" s="147">
        <v>16.89</v>
      </c>
      <c r="H10" s="147">
        <v>17.09</v>
      </c>
      <c r="I10" s="149">
        <v>17.34</v>
      </c>
      <c r="J10" s="38"/>
    </row>
    <row r="11" spans="1:18" x14ac:dyDescent="0.25">
      <c r="A11" s="2"/>
      <c r="B11" s="156" t="s">
        <v>63</v>
      </c>
      <c r="C11" s="160">
        <v>12</v>
      </c>
      <c r="D11" s="147">
        <v>12.28</v>
      </c>
      <c r="E11" s="147">
        <v>12.79</v>
      </c>
      <c r="F11" s="148">
        <v>12.97</v>
      </c>
      <c r="G11" s="147">
        <v>13.08</v>
      </c>
      <c r="H11" s="147">
        <v>13.1</v>
      </c>
      <c r="I11" s="149">
        <v>13.12</v>
      </c>
      <c r="J11" s="38"/>
    </row>
    <row r="12" spans="1:18" ht="15.75" thickBot="1" x14ac:dyDescent="0.3">
      <c r="B12" s="164" t="s">
        <v>65</v>
      </c>
      <c r="C12" s="165">
        <v>12</v>
      </c>
      <c r="D12" s="166">
        <v>13.08</v>
      </c>
      <c r="E12" s="166">
        <v>14.06</v>
      </c>
      <c r="F12" s="167">
        <v>14.3</v>
      </c>
      <c r="G12" s="166">
        <v>14.38</v>
      </c>
      <c r="H12" s="166">
        <v>14.4</v>
      </c>
      <c r="I12" s="168">
        <v>14.41</v>
      </c>
      <c r="J12" s="39"/>
    </row>
    <row r="13" spans="1:18" ht="15.75" thickBot="1" x14ac:dyDescent="0.3">
      <c r="B13" t="s">
        <v>54</v>
      </c>
    </row>
    <row r="14" spans="1:18" ht="15.75" thickBot="1" x14ac:dyDescent="0.3">
      <c r="B14" s="1"/>
      <c r="C14" s="71">
        <v>1</v>
      </c>
      <c r="D14" s="92">
        <v>2</v>
      </c>
      <c r="E14" s="67">
        <v>3</v>
      </c>
      <c r="F14" s="67">
        <v>4</v>
      </c>
      <c r="G14" s="68">
        <v>5</v>
      </c>
      <c r="H14" s="38"/>
      <c r="I14" s="38"/>
      <c r="K14" s="8"/>
      <c r="L14" s="8"/>
    </row>
    <row r="15" spans="1:18" x14ac:dyDescent="0.25">
      <c r="B15" s="155" t="s">
        <v>61</v>
      </c>
      <c r="C15" s="93">
        <f>+E9-D9</f>
        <v>0.57000000000000028</v>
      </c>
      <c r="D15" s="94">
        <f t="shared" ref="D15:G15" si="0">+F9-E9</f>
        <v>0.14000000000000057</v>
      </c>
      <c r="E15" s="94">
        <f t="shared" si="0"/>
        <v>9.9999999999997868E-3</v>
      </c>
      <c r="F15" s="94">
        <f t="shared" si="0"/>
        <v>8.0000000000000071E-2</v>
      </c>
      <c r="G15" s="95">
        <f t="shared" si="0"/>
        <v>9.9999999999999645E-2</v>
      </c>
      <c r="H15" s="87"/>
      <c r="I15" s="87"/>
    </row>
    <row r="16" spans="1:18" x14ac:dyDescent="0.25">
      <c r="B16" s="158" t="s">
        <v>62</v>
      </c>
      <c r="C16" s="151">
        <f>+E10-D10</f>
        <v>1.8599999999999994</v>
      </c>
      <c r="D16" s="148">
        <f t="shared" ref="D16:G16" si="1">+F10-E10</f>
        <v>0.44999999999999929</v>
      </c>
      <c r="E16" s="148">
        <f t="shared" si="1"/>
        <v>0.26000000000000156</v>
      </c>
      <c r="F16" s="148">
        <f t="shared" si="1"/>
        <v>0.19999999999999929</v>
      </c>
      <c r="G16" s="149">
        <f t="shared" si="1"/>
        <v>0.25</v>
      </c>
      <c r="H16" s="87"/>
      <c r="I16" s="88"/>
    </row>
    <row r="17" spans="2:8" x14ac:dyDescent="0.25">
      <c r="B17" s="156" t="s">
        <v>63</v>
      </c>
      <c r="C17" s="151">
        <f>+E11-D11</f>
        <v>0.50999999999999979</v>
      </c>
      <c r="D17" s="148">
        <f t="shared" ref="D17:D18" si="2">+F11-E11</f>
        <v>0.18000000000000149</v>
      </c>
      <c r="E17" s="148">
        <f t="shared" ref="E17:E18" si="3">+G11-F11</f>
        <v>0.10999999999999943</v>
      </c>
      <c r="F17" s="148">
        <f t="shared" ref="F17:F18" si="4">+H11-G11</f>
        <v>1.9999999999999574E-2</v>
      </c>
      <c r="G17" s="149">
        <f t="shared" ref="G17:G18" si="5">+I11-H11</f>
        <v>1.9999999999999574E-2</v>
      </c>
      <c r="H17" s="8"/>
    </row>
    <row r="18" spans="2:8" ht="15.75" thickBot="1" x14ac:dyDescent="0.3">
      <c r="B18" s="164" t="s">
        <v>65</v>
      </c>
      <c r="C18" s="150">
        <f>+E12-D12</f>
        <v>0.98000000000000043</v>
      </c>
      <c r="D18" s="145">
        <f t="shared" si="2"/>
        <v>0.24000000000000021</v>
      </c>
      <c r="E18" s="145">
        <f t="shared" si="3"/>
        <v>8.0000000000000071E-2</v>
      </c>
      <c r="F18" s="145">
        <f t="shared" si="4"/>
        <v>1.9999999999999574E-2</v>
      </c>
      <c r="G18" s="146">
        <f t="shared" si="5"/>
        <v>9.9999999999997868E-3</v>
      </c>
      <c r="H18" s="8"/>
    </row>
    <row r="19" spans="2:8" x14ac:dyDescent="0.25">
      <c r="B19" s="83"/>
      <c r="C19" s="8"/>
      <c r="D19" s="8"/>
      <c r="E19" s="8"/>
      <c r="F19" s="8"/>
      <c r="G19" s="8"/>
    </row>
    <row r="20" spans="2:8" x14ac:dyDescent="0.25">
      <c r="B20" s="36"/>
      <c r="C20" s="8"/>
      <c r="D20" s="8"/>
      <c r="E20" s="8"/>
      <c r="F20" s="8"/>
      <c r="G20" s="8"/>
    </row>
    <row r="32" spans="2:8" x14ac:dyDescent="0.25">
      <c r="B32" s="2"/>
    </row>
    <row r="33" spans="1:19" x14ac:dyDescent="0.25">
      <c r="B33" s="2"/>
    </row>
    <row r="34" spans="1:19" x14ac:dyDescent="0.25">
      <c r="B34" s="2"/>
    </row>
    <row r="37" spans="1:19" ht="15.75" thickBot="1" x14ac:dyDescent="0.3">
      <c r="B37" t="s">
        <v>0</v>
      </c>
      <c r="S37" s="13"/>
    </row>
    <row r="38" spans="1:19" ht="15.75" thickBot="1" x14ac:dyDescent="0.3">
      <c r="B38" s="78"/>
      <c r="C38" s="5" t="s">
        <v>1</v>
      </c>
      <c r="D38" s="40" t="s">
        <v>2</v>
      </c>
      <c r="E38" s="46" t="s">
        <v>24</v>
      </c>
      <c r="F38" s="9" t="s">
        <v>25</v>
      </c>
      <c r="R38" s="2"/>
      <c r="S38" s="13"/>
    </row>
    <row r="39" spans="1:19" x14ac:dyDescent="0.25">
      <c r="B39" s="155" t="s">
        <v>61</v>
      </c>
      <c r="C39" s="152">
        <v>129.1</v>
      </c>
      <c r="D39" s="73">
        <v>127.8</v>
      </c>
      <c r="E39" s="79">
        <f>AVERAGE(C39:D39)</f>
        <v>128.44999999999999</v>
      </c>
      <c r="F39" s="10">
        <f>+E39*9.81/(1000000*0.004*0.004)</f>
        <v>78.755906249999995</v>
      </c>
      <c r="R39" s="14"/>
      <c r="S39" s="15"/>
    </row>
    <row r="40" spans="1:19" x14ac:dyDescent="0.25">
      <c r="B40" s="158" t="s">
        <v>62</v>
      </c>
      <c r="C40" s="153">
        <v>103.6</v>
      </c>
      <c r="D40" s="107">
        <v>110.3</v>
      </c>
      <c r="E40" s="108">
        <f t="shared" ref="E40" si="6">AVERAGE(C40:D40)</f>
        <v>106.94999999999999</v>
      </c>
      <c r="F40" s="10">
        <f t="shared" ref="F40" si="7">+E40*9.81/(1000000*0.004*0.004)</f>
        <v>65.573718749999998</v>
      </c>
      <c r="G40" s="41"/>
      <c r="R40" s="2"/>
      <c r="S40" s="15"/>
    </row>
    <row r="41" spans="1:19" x14ac:dyDescent="0.25">
      <c r="A41" s="45"/>
      <c r="B41" s="156" t="s">
        <v>63</v>
      </c>
      <c r="C41" s="153">
        <v>153.69999999999999</v>
      </c>
      <c r="D41" s="107">
        <v>156.80000000000001</v>
      </c>
      <c r="E41" s="108">
        <f t="shared" ref="E41:E42" si="8">AVERAGE(C41:D41)</f>
        <v>155.25</v>
      </c>
      <c r="F41" s="10">
        <f t="shared" ref="F41:F42" si="9">+E41*9.81/(1000000*0.004*0.004)</f>
        <v>95.187656250000003</v>
      </c>
      <c r="R41" s="2"/>
      <c r="S41" s="15"/>
    </row>
    <row r="42" spans="1:19" ht="15.75" thickBot="1" x14ac:dyDescent="0.3">
      <c r="B42" s="164" t="s">
        <v>65</v>
      </c>
      <c r="C42" s="154">
        <v>121.7</v>
      </c>
      <c r="D42" s="74">
        <v>118.6</v>
      </c>
      <c r="E42" s="80">
        <f t="shared" si="8"/>
        <v>120.15</v>
      </c>
      <c r="F42" s="10">
        <f t="shared" si="9"/>
        <v>73.666968750000009</v>
      </c>
    </row>
    <row r="43" spans="1:19" x14ac:dyDescent="0.25">
      <c r="B43" t="s">
        <v>18</v>
      </c>
      <c r="C43" s="8"/>
      <c r="D43" s="8"/>
      <c r="E43" s="13"/>
      <c r="F43" s="10"/>
    </row>
    <row r="47" spans="1:19" x14ac:dyDescent="0.25">
      <c r="B47" s="4"/>
      <c r="M47" s="18"/>
    </row>
    <row r="48" spans="1:19" x14ac:dyDescent="0.25">
      <c r="B48" s="4"/>
      <c r="M48" s="18"/>
    </row>
    <row r="49" spans="1:13" x14ac:dyDescent="0.25">
      <c r="B49" s="4"/>
      <c r="M49" s="18"/>
    </row>
    <row r="50" spans="1:13" ht="15.75" thickBot="1" x14ac:dyDescent="0.3">
      <c r="B50" t="s">
        <v>4</v>
      </c>
      <c r="M50" s="18"/>
    </row>
    <row r="51" spans="1:13" ht="15.75" thickBot="1" x14ac:dyDescent="0.3">
      <c r="B51" s="1"/>
      <c r="C51" s="5" t="s">
        <v>1</v>
      </c>
      <c r="D51" s="40" t="s">
        <v>2</v>
      </c>
      <c r="E51" s="46" t="s">
        <v>3</v>
      </c>
      <c r="F51" s="9" t="s">
        <v>25</v>
      </c>
      <c r="M51" s="18"/>
    </row>
    <row r="52" spans="1:13" x14ac:dyDescent="0.25">
      <c r="B52" s="155" t="s">
        <v>61</v>
      </c>
      <c r="C52" s="72">
        <v>36.700000000000003</v>
      </c>
      <c r="D52" s="73">
        <v>40.200000000000003</v>
      </c>
      <c r="E52" s="79">
        <f>AVERAGE(C52:D52)</f>
        <v>38.450000000000003</v>
      </c>
      <c r="F52" s="10">
        <f>+E52*9.81/(1000000*0.004*0.004)</f>
        <v>23.574656250000004</v>
      </c>
      <c r="G52" s="41"/>
      <c r="M52" s="18"/>
    </row>
    <row r="53" spans="1:13" x14ac:dyDescent="0.25">
      <c r="B53" s="158" t="s">
        <v>62</v>
      </c>
      <c r="C53" s="109">
        <v>15.7</v>
      </c>
      <c r="D53" s="107">
        <v>15.6</v>
      </c>
      <c r="E53" s="108">
        <f>AVERAGE(C53:D53)</f>
        <v>15.649999999999999</v>
      </c>
      <c r="F53" s="10">
        <f>+E53*9.81/(1000000*0.004*0.004)</f>
        <v>9.5954062499999999</v>
      </c>
      <c r="M53" s="18"/>
    </row>
    <row r="54" spans="1:13" x14ac:dyDescent="0.25">
      <c r="A54" s="45"/>
      <c r="B54" s="156" t="s">
        <v>63</v>
      </c>
      <c r="C54" s="109">
        <v>41</v>
      </c>
      <c r="D54" s="107">
        <v>34</v>
      </c>
      <c r="E54" s="108">
        <f>AVERAGE(C54:D54)</f>
        <v>37.5</v>
      </c>
      <c r="F54" s="10">
        <f>+E54*9.81/(1000000*0.004*0.004)</f>
        <v>22.9921875</v>
      </c>
      <c r="M54" s="18"/>
    </row>
    <row r="55" spans="1:13" ht="15.75" thickBot="1" x14ac:dyDescent="0.3">
      <c r="B55" s="164" t="s">
        <v>65</v>
      </c>
      <c r="C55" s="110">
        <v>13.9</v>
      </c>
      <c r="D55" s="111">
        <v>19.899999999999999</v>
      </c>
      <c r="E55" s="112">
        <f>AVERAGE(C55:D55)</f>
        <v>16.899999999999999</v>
      </c>
      <c r="F55" s="10">
        <f>+E55*9.81/(1000000*0.004*0.004)</f>
        <v>10.361812499999999</v>
      </c>
      <c r="M55" s="18"/>
    </row>
    <row r="56" spans="1:13" x14ac:dyDescent="0.25">
      <c r="B56" t="s">
        <v>19</v>
      </c>
      <c r="M56" s="18"/>
    </row>
    <row r="57" spans="1:13" x14ac:dyDescent="0.25">
      <c r="B57" s="60"/>
      <c r="C57" s="61"/>
      <c r="D57" s="61"/>
      <c r="E57" s="61"/>
      <c r="F57" s="61"/>
      <c r="M57" s="18"/>
    </row>
    <row r="58" spans="1:13" x14ac:dyDescent="0.25">
      <c r="B58" s="61"/>
      <c r="C58" s="99"/>
      <c r="D58" s="99"/>
      <c r="E58" s="100"/>
      <c r="F58" s="97"/>
      <c r="M58" s="18"/>
    </row>
    <row r="59" spans="1:13" x14ac:dyDescent="0.25">
      <c r="B59" s="101"/>
      <c r="C59" s="102"/>
      <c r="D59" s="102"/>
      <c r="E59" s="103"/>
      <c r="F59" s="98"/>
      <c r="M59" s="18"/>
    </row>
    <row r="60" spans="1:13" x14ac:dyDescent="0.25">
      <c r="B60" s="104"/>
      <c r="C60" s="102"/>
      <c r="D60" s="102"/>
      <c r="E60" s="103"/>
      <c r="F60" s="98"/>
      <c r="M60" s="18"/>
    </row>
    <row r="61" spans="1:13" x14ac:dyDescent="0.25">
      <c r="B61" s="61"/>
      <c r="C61" s="102"/>
      <c r="D61" s="102"/>
      <c r="E61" s="103"/>
      <c r="F61" s="98"/>
      <c r="M61" s="18"/>
    </row>
    <row r="62" spans="1:13" x14ac:dyDescent="0.25">
      <c r="M62" s="18"/>
    </row>
    <row r="63" spans="1:13" x14ac:dyDescent="0.25">
      <c r="M63" s="18"/>
    </row>
    <row r="64" spans="1:13" x14ac:dyDescent="0.25">
      <c r="M64" s="18"/>
    </row>
    <row r="65" spans="2:13" x14ac:dyDescent="0.25">
      <c r="M65" s="18"/>
    </row>
    <row r="66" spans="2:13" x14ac:dyDescent="0.25">
      <c r="M66" s="18"/>
    </row>
    <row r="67" spans="2:13" x14ac:dyDescent="0.25">
      <c r="M67" s="18"/>
    </row>
    <row r="68" spans="2:13" x14ac:dyDescent="0.25">
      <c r="B68" s="2"/>
      <c r="M68" s="18"/>
    </row>
    <row r="69" spans="2:13" x14ac:dyDescent="0.25">
      <c r="B69" s="2"/>
      <c r="M69" s="18"/>
    </row>
    <row r="70" spans="2:13" x14ac:dyDescent="0.25">
      <c r="B70" t="s">
        <v>6</v>
      </c>
      <c r="M70" s="18"/>
    </row>
    <row r="71" spans="2:13" ht="15.75" thickBot="1" x14ac:dyDescent="0.3">
      <c r="B71" s="81" t="s">
        <v>50</v>
      </c>
      <c r="M71" s="18"/>
    </row>
    <row r="72" spans="2:13" ht="15.75" thickBot="1" x14ac:dyDescent="0.3">
      <c r="B72" s="1"/>
      <c r="C72" s="6" t="s">
        <v>7</v>
      </c>
      <c r="D72" s="9" t="s">
        <v>25</v>
      </c>
      <c r="M72" s="18"/>
    </row>
    <row r="73" spans="2:13" x14ac:dyDescent="0.25">
      <c r="B73" s="155" t="s">
        <v>61</v>
      </c>
      <c r="C73" s="75">
        <v>210</v>
      </c>
      <c r="D73" s="10">
        <f>+C73*9.81/(1000000*2*0.005*0.005*PI()/4)</f>
        <v>52.46001572217817</v>
      </c>
      <c r="E73" s="41"/>
      <c r="M73" s="18"/>
    </row>
    <row r="74" spans="2:13" ht="15.75" thickBot="1" x14ac:dyDescent="0.3">
      <c r="B74" s="164" t="s">
        <v>62</v>
      </c>
      <c r="C74" s="183">
        <v>210</v>
      </c>
      <c r="D74" s="10">
        <f>+C74*9.81/(1000000*2*0.005*0.005*PI()/4)</f>
        <v>52.46001572217817</v>
      </c>
      <c r="M74" s="18"/>
    </row>
    <row r="75" spans="2:13" x14ac:dyDescent="0.25">
      <c r="B75" s="185" t="s">
        <v>66</v>
      </c>
      <c r="C75" s="15"/>
      <c r="D75" s="10"/>
      <c r="M75" s="18"/>
    </row>
    <row r="76" spans="2:13" x14ac:dyDescent="0.25">
      <c r="B76" s="2" t="s">
        <v>8</v>
      </c>
      <c r="C76" s="15"/>
      <c r="D76" s="10"/>
      <c r="M76" s="18"/>
    </row>
    <row r="77" spans="2:13" x14ac:dyDescent="0.25">
      <c r="C77" s="13"/>
      <c r="D77" s="10"/>
      <c r="M77" s="18"/>
    </row>
    <row r="78" spans="2:13" x14ac:dyDescent="0.25">
      <c r="B78" s="2"/>
      <c r="M78" s="18"/>
    </row>
    <row r="79" spans="2:13" x14ac:dyDescent="0.25">
      <c r="B79" s="2"/>
      <c r="M79" s="18"/>
    </row>
    <row r="80" spans="2:13" x14ac:dyDescent="0.25">
      <c r="B80" s="2"/>
      <c r="M80" s="18"/>
    </row>
    <row r="81" spans="2:13" x14ac:dyDescent="0.25">
      <c r="B81" s="2"/>
      <c r="M81" s="18"/>
    </row>
    <row r="82" spans="2:13" x14ac:dyDescent="0.25">
      <c r="B82" s="2"/>
      <c r="M82" s="18"/>
    </row>
    <row r="83" spans="2:13" ht="15.75" thickBot="1" x14ac:dyDescent="0.3">
      <c r="B83" s="81" t="s">
        <v>51</v>
      </c>
      <c r="M83" s="18"/>
    </row>
    <row r="84" spans="2:13" ht="15.75" thickBot="1" x14ac:dyDescent="0.3">
      <c r="B84" s="1"/>
      <c r="C84" s="6" t="s">
        <v>7</v>
      </c>
      <c r="D84" s="9" t="s">
        <v>25</v>
      </c>
      <c r="M84" s="18"/>
    </row>
    <row r="85" spans="2:13" x14ac:dyDescent="0.25">
      <c r="B85" s="155" t="s">
        <v>61</v>
      </c>
      <c r="C85" s="75">
        <v>110.8</v>
      </c>
      <c r="D85" s="10">
        <f>+C85*9.81/(1000000*2*0.005*0.005*PI()/4)</f>
        <v>27.678903533415916</v>
      </c>
      <c r="M85" s="18"/>
    </row>
    <row r="86" spans="2:13" ht="15.75" thickBot="1" x14ac:dyDescent="0.3">
      <c r="B86" s="164" t="s">
        <v>62</v>
      </c>
      <c r="C86" s="183">
        <v>72.5</v>
      </c>
      <c r="D86" s="10">
        <f>+C86*9.81/(1000000*2*0.005*0.005*PI()/4)</f>
        <v>18.111195904085321</v>
      </c>
      <c r="M86" s="18"/>
    </row>
    <row r="87" spans="2:13" x14ac:dyDescent="0.25">
      <c r="B87" s="83"/>
      <c r="C87" s="15"/>
      <c r="D87" s="10"/>
      <c r="M87" s="18"/>
    </row>
    <row r="88" spans="2:13" x14ac:dyDescent="0.25">
      <c r="B88" s="2" t="s">
        <v>8</v>
      </c>
      <c r="C88" s="15"/>
      <c r="D88" s="10"/>
      <c r="M88" s="18"/>
    </row>
    <row r="89" spans="2:13" x14ac:dyDescent="0.25">
      <c r="C89" s="13"/>
      <c r="D89" s="10"/>
      <c r="M89" s="18"/>
    </row>
    <row r="90" spans="2:13" x14ac:dyDescent="0.25">
      <c r="B90" s="2"/>
      <c r="M90" s="18"/>
    </row>
    <row r="91" spans="2:13" x14ac:dyDescent="0.25">
      <c r="B91" s="2"/>
      <c r="M91" s="18"/>
    </row>
    <row r="92" spans="2:13" x14ac:dyDescent="0.25">
      <c r="B92" s="2"/>
      <c r="M92" s="18"/>
    </row>
    <row r="93" spans="2:13" x14ac:dyDescent="0.25">
      <c r="B93" s="2"/>
      <c r="M93" s="18"/>
    </row>
    <row r="94" spans="2:13" x14ac:dyDescent="0.25">
      <c r="B94" s="2"/>
      <c r="M94" s="18"/>
    </row>
    <row r="95" spans="2:13" x14ac:dyDescent="0.25">
      <c r="B95" s="2"/>
      <c r="M95" s="18"/>
    </row>
    <row r="96" spans="2:13" x14ac:dyDescent="0.25">
      <c r="B96" s="2"/>
      <c r="M96" s="18"/>
    </row>
    <row r="97" spans="2:13" x14ac:dyDescent="0.25">
      <c r="B97" s="2"/>
      <c r="M97" s="18"/>
    </row>
    <row r="98" spans="2:13" x14ac:dyDescent="0.25">
      <c r="B98" s="2"/>
      <c r="M98" s="18"/>
    </row>
    <row r="99" spans="2:13" x14ac:dyDescent="0.25">
      <c r="B99" s="2"/>
      <c r="M99" s="18"/>
    </row>
    <row r="100" spans="2:13" x14ac:dyDescent="0.25">
      <c r="B100" s="2"/>
      <c r="M100" s="18"/>
    </row>
    <row r="101" spans="2:13" x14ac:dyDescent="0.25">
      <c r="B101" s="2"/>
      <c r="M101" s="18"/>
    </row>
    <row r="102" spans="2:13" x14ac:dyDescent="0.25">
      <c r="B102" s="4"/>
      <c r="M102" s="18"/>
    </row>
    <row r="103" spans="2:13" x14ac:dyDescent="0.25">
      <c r="B103" s="4"/>
      <c r="M103" s="18"/>
    </row>
    <row r="104" spans="2:13" ht="15.75" thickBot="1" x14ac:dyDescent="0.3">
      <c r="B104" t="s">
        <v>44</v>
      </c>
      <c r="M104" s="18"/>
    </row>
    <row r="105" spans="2:13" ht="15.75" thickBot="1" x14ac:dyDescent="0.3">
      <c r="B105" s="19"/>
      <c r="C105" s="20" t="s">
        <v>27</v>
      </c>
      <c r="D105" s="21" t="s">
        <v>28</v>
      </c>
      <c r="E105" s="21" t="s">
        <v>29</v>
      </c>
      <c r="F105" s="22" t="s">
        <v>30</v>
      </c>
      <c r="M105" s="18"/>
    </row>
    <row r="106" spans="2:13" x14ac:dyDescent="0.25">
      <c r="B106" s="155" t="s">
        <v>61</v>
      </c>
      <c r="C106" s="42">
        <f>+Sheet1!D137</f>
        <v>0.13</v>
      </c>
      <c r="D106" s="43">
        <f>+Sheet1!G137</f>
        <v>0.28000000000000003</v>
      </c>
      <c r="E106" s="43">
        <f>+Sheet1!J137</f>
        <v>0.54</v>
      </c>
      <c r="F106" s="44">
        <f>+Sheet1!M137</f>
        <v>1.07</v>
      </c>
      <c r="M106" s="18"/>
    </row>
    <row r="107" spans="2:13" x14ac:dyDescent="0.25">
      <c r="B107" s="158" t="s">
        <v>62</v>
      </c>
      <c r="C107" s="116">
        <f>+Sheet1!D138</f>
        <v>0.28999999999999998</v>
      </c>
      <c r="D107" s="117">
        <f>+Sheet1!G138</f>
        <v>0.55000000000000004</v>
      </c>
      <c r="E107" s="117">
        <f>+Sheet1!J138</f>
        <v>1.07</v>
      </c>
      <c r="F107" s="118">
        <f>+Sheet1!M138</f>
        <v>2.15</v>
      </c>
      <c r="M107" s="18"/>
    </row>
    <row r="108" spans="2:13" x14ac:dyDescent="0.25">
      <c r="B108" s="156" t="s">
        <v>63</v>
      </c>
      <c r="C108" s="116">
        <f>+Sheet1!D139</f>
        <v>0.17</v>
      </c>
      <c r="D108" s="117">
        <f>+Sheet1!G139</f>
        <v>0.32</v>
      </c>
      <c r="E108" s="117">
        <f>+Sheet1!J139</f>
        <v>0.59</v>
      </c>
      <c r="F108" s="118">
        <f>+Sheet1!M139</f>
        <v>1.1499999999999999</v>
      </c>
      <c r="M108" s="18"/>
    </row>
    <row r="109" spans="2:13" ht="15.75" thickBot="1" x14ac:dyDescent="0.3">
      <c r="B109" s="164" t="s">
        <v>65</v>
      </c>
      <c r="C109" s="113">
        <f>+Sheet1!D140</f>
        <v>0.24</v>
      </c>
      <c r="D109" s="114">
        <f>+Sheet1!G140</f>
        <v>0.47</v>
      </c>
      <c r="E109" s="114">
        <f>+Sheet1!J140</f>
        <v>0.89</v>
      </c>
      <c r="F109" s="115">
        <f>+Sheet1!M140</f>
        <v>1.78</v>
      </c>
      <c r="M109" s="18"/>
    </row>
    <row r="110" spans="2:13" x14ac:dyDescent="0.25">
      <c r="B110" t="s">
        <v>5</v>
      </c>
      <c r="C110" s="13"/>
      <c r="D110" s="8"/>
      <c r="E110" s="38"/>
      <c r="F110" s="38"/>
      <c r="M110" s="18"/>
    </row>
    <row r="111" spans="2:13" x14ac:dyDescent="0.25">
      <c r="B111" s="36" t="s">
        <v>45</v>
      </c>
      <c r="C111" s="13"/>
      <c r="D111" s="8"/>
      <c r="E111" s="38"/>
      <c r="F111" s="38"/>
      <c r="M111" s="18"/>
    </row>
    <row r="112" spans="2:13" x14ac:dyDescent="0.25">
      <c r="B112" s="18" t="s">
        <v>47</v>
      </c>
      <c r="M112" s="18"/>
    </row>
    <row r="113" spans="2:13" x14ac:dyDescent="0.25">
      <c r="B113" s="36"/>
      <c r="M113" s="18"/>
    </row>
    <row r="114" spans="2:13" x14ac:dyDescent="0.25">
      <c r="B114" s="36"/>
      <c r="M114" s="18"/>
    </row>
    <row r="115" spans="2:13" x14ac:dyDescent="0.25">
      <c r="B115" s="36"/>
      <c r="M115" s="18"/>
    </row>
    <row r="116" spans="2:13" x14ac:dyDescent="0.25">
      <c r="B116" s="36"/>
      <c r="M116" s="18"/>
    </row>
    <row r="117" spans="2:13" x14ac:dyDescent="0.25">
      <c r="B117" s="36"/>
      <c r="M117" s="18"/>
    </row>
    <row r="118" spans="2:13" x14ac:dyDescent="0.25">
      <c r="B118" s="36"/>
      <c r="M118" s="18"/>
    </row>
    <row r="119" spans="2:13" x14ac:dyDescent="0.25">
      <c r="B119" s="36"/>
      <c r="M119" s="18"/>
    </row>
    <row r="120" spans="2:13" x14ac:dyDescent="0.25">
      <c r="B120" s="36"/>
      <c r="M120" s="18"/>
    </row>
    <row r="121" spans="2:13" x14ac:dyDescent="0.25">
      <c r="B121" s="36"/>
      <c r="M121" s="18"/>
    </row>
    <row r="122" spans="2:13" x14ac:dyDescent="0.25">
      <c r="B122" s="36"/>
      <c r="M122" s="18"/>
    </row>
    <row r="123" spans="2:13" x14ac:dyDescent="0.25">
      <c r="B123" s="36"/>
      <c r="M123" s="18"/>
    </row>
    <row r="124" spans="2:13" x14ac:dyDescent="0.25">
      <c r="B124" s="36"/>
      <c r="M124" s="18"/>
    </row>
    <row r="125" spans="2:13" x14ac:dyDescent="0.25">
      <c r="B125" s="36"/>
      <c r="M125" s="18"/>
    </row>
    <row r="126" spans="2:13" x14ac:dyDescent="0.25">
      <c r="B126" s="36"/>
      <c r="M126" s="18"/>
    </row>
    <row r="127" spans="2:13" x14ac:dyDescent="0.25">
      <c r="B127" s="36"/>
      <c r="M127" s="18"/>
    </row>
    <row r="128" spans="2:13" x14ac:dyDescent="0.25">
      <c r="B128" s="36"/>
      <c r="M128" s="18"/>
    </row>
    <row r="129" spans="2:14" x14ac:dyDescent="0.25">
      <c r="B129" s="36"/>
      <c r="M129" s="18"/>
    </row>
    <row r="130" spans="2:14" x14ac:dyDescent="0.25">
      <c r="B130" s="36"/>
      <c r="M130" s="18"/>
    </row>
    <row r="131" spans="2:14" x14ac:dyDescent="0.25">
      <c r="B131" s="36"/>
      <c r="M131" s="18"/>
    </row>
    <row r="132" spans="2:14" x14ac:dyDescent="0.25">
      <c r="B132" s="36"/>
      <c r="M132" s="18"/>
    </row>
    <row r="133" spans="2:14" x14ac:dyDescent="0.25">
      <c r="B133" s="36"/>
      <c r="M133" s="18"/>
    </row>
    <row r="134" spans="2:14" x14ac:dyDescent="0.25">
      <c r="B134" s="36"/>
      <c r="M134" s="18"/>
    </row>
    <row r="135" spans="2:14" ht="15.75" thickBot="1" x14ac:dyDescent="0.3">
      <c r="B135" t="s">
        <v>43</v>
      </c>
    </row>
    <row r="136" spans="2:14" ht="15.75" thickBot="1" x14ac:dyDescent="0.3">
      <c r="B136" s="23"/>
      <c r="C136" s="24" t="s">
        <v>32</v>
      </c>
      <c r="D136" s="25" t="s">
        <v>31</v>
      </c>
      <c r="E136" s="26" t="s">
        <v>34</v>
      </c>
      <c r="F136" s="27" t="s">
        <v>33</v>
      </c>
      <c r="G136" s="28" t="s">
        <v>35</v>
      </c>
      <c r="H136" s="29" t="s">
        <v>36</v>
      </c>
      <c r="I136" s="30" t="s">
        <v>37</v>
      </c>
      <c r="J136" s="31" t="s">
        <v>38</v>
      </c>
      <c r="K136" s="32" t="s">
        <v>39</v>
      </c>
      <c r="L136" s="33" t="s">
        <v>40</v>
      </c>
      <c r="M136" s="34" t="s">
        <v>41</v>
      </c>
      <c r="N136" s="35" t="s">
        <v>42</v>
      </c>
    </row>
    <row r="137" spans="2:14" x14ac:dyDescent="0.25">
      <c r="B137" s="155" t="s">
        <v>61</v>
      </c>
      <c r="C137" s="47">
        <v>0.12</v>
      </c>
      <c r="D137" s="48">
        <v>0.13</v>
      </c>
      <c r="E137" s="69">
        <v>0.13</v>
      </c>
      <c r="F137" s="49">
        <v>0.27</v>
      </c>
      <c r="G137" s="50">
        <v>0.28000000000000003</v>
      </c>
      <c r="H137" s="51">
        <v>0.28999999999999998</v>
      </c>
      <c r="I137" s="52">
        <v>0.53</v>
      </c>
      <c r="J137" s="53">
        <v>0.54</v>
      </c>
      <c r="K137" s="54">
        <v>0.55000000000000004</v>
      </c>
      <c r="L137" s="70">
        <v>1.03</v>
      </c>
      <c r="M137" s="55">
        <v>1.07</v>
      </c>
      <c r="N137" s="56">
        <v>1.0900000000000001</v>
      </c>
    </row>
    <row r="138" spans="2:14" x14ac:dyDescent="0.25">
      <c r="B138" s="158" t="s">
        <v>62</v>
      </c>
      <c r="C138" s="131">
        <v>0.26</v>
      </c>
      <c r="D138" s="132">
        <v>0.28999999999999998</v>
      </c>
      <c r="E138" s="133">
        <v>0.3</v>
      </c>
      <c r="F138" s="134">
        <v>0.53</v>
      </c>
      <c r="G138" s="135">
        <v>0.55000000000000004</v>
      </c>
      <c r="H138" s="136">
        <v>0.56000000000000005</v>
      </c>
      <c r="I138" s="137">
        <v>1.02</v>
      </c>
      <c r="J138" s="138">
        <v>1.07</v>
      </c>
      <c r="K138" s="139">
        <v>1.0900000000000001</v>
      </c>
      <c r="L138" s="140">
        <v>2.09</v>
      </c>
      <c r="M138" s="141">
        <v>2.15</v>
      </c>
      <c r="N138" s="142">
        <v>2.2400000000000002</v>
      </c>
    </row>
    <row r="139" spans="2:14" x14ac:dyDescent="0.25">
      <c r="B139" s="156" t="s">
        <v>63</v>
      </c>
      <c r="C139" s="131">
        <v>0.17</v>
      </c>
      <c r="D139" s="132">
        <v>0.17</v>
      </c>
      <c r="E139" s="133">
        <v>0.17</v>
      </c>
      <c r="F139" s="134">
        <v>0.31</v>
      </c>
      <c r="G139" s="135">
        <v>0.32</v>
      </c>
      <c r="H139" s="136">
        <v>0.32</v>
      </c>
      <c r="I139" s="137">
        <v>0.57999999999999996</v>
      </c>
      <c r="J139" s="138">
        <v>0.59</v>
      </c>
      <c r="K139" s="139">
        <v>0.6</v>
      </c>
      <c r="L139" s="140">
        <v>1.1299999999999999</v>
      </c>
      <c r="M139" s="141">
        <v>1.1499999999999999</v>
      </c>
      <c r="N139" s="142">
        <v>1.18</v>
      </c>
    </row>
    <row r="140" spans="2:14" ht="15.75" thickBot="1" x14ac:dyDescent="0.3">
      <c r="B140" s="164" t="s">
        <v>65</v>
      </c>
      <c r="C140" s="119">
        <v>0.23</v>
      </c>
      <c r="D140" s="120">
        <v>0.24</v>
      </c>
      <c r="E140" s="121">
        <v>0.25</v>
      </c>
      <c r="F140" s="122">
        <v>0.45</v>
      </c>
      <c r="G140" s="123">
        <v>0.47</v>
      </c>
      <c r="H140" s="124">
        <v>0.47</v>
      </c>
      <c r="I140" s="125">
        <v>0.87</v>
      </c>
      <c r="J140" s="126">
        <v>0.89</v>
      </c>
      <c r="K140" s="127">
        <v>0.91</v>
      </c>
      <c r="L140" s="128">
        <v>1.73</v>
      </c>
      <c r="M140" s="129">
        <v>1.78</v>
      </c>
      <c r="N140" s="130">
        <v>1.81</v>
      </c>
    </row>
    <row r="141" spans="2:14" x14ac:dyDescent="0.25">
      <c r="B141" s="36"/>
      <c r="M141" s="18"/>
    </row>
    <row r="142" spans="2:14" x14ac:dyDescent="0.25">
      <c r="B142" s="36"/>
      <c r="M142" s="18"/>
    </row>
    <row r="143" spans="2:14" x14ac:dyDescent="0.25">
      <c r="B143" s="36"/>
      <c r="M143" s="18"/>
    </row>
    <row r="144" spans="2:14" x14ac:dyDescent="0.25">
      <c r="B144" s="36"/>
      <c r="M144" s="18"/>
    </row>
    <row r="145" spans="2:13" x14ac:dyDescent="0.25">
      <c r="B145" s="36"/>
      <c r="M145" s="18"/>
    </row>
    <row r="146" spans="2:13" x14ac:dyDescent="0.25">
      <c r="B146" s="36"/>
      <c r="M146" s="18"/>
    </row>
    <row r="147" spans="2:13" x14ac:dyDescent="0.25">
      <c r="B147" s="36"/>
      <c r="M147" s="18"/>
    </row>
    <row r="148" spans="2:13" x14ac:dyDescent="0.25">
      <c r="B148" s="36"/>
      <c r="M148" s="18"/>
    </row>
    <row r="149" spans="2:13" x14ac:dyDescent="0.25">
      <c r="B149" s="36"/>
      <c r="M149" s="18"/>
    </row>
    <row r="150" spans="2:13" x14ac:dyDescent="0.25">
      <c r="B150" s="36"/>
      <c r="M150" s="18"/>
    </row>
    <row r="151" spans="2:13" x14ac:dyDescent="0.25">
      <c r="B151" s="36"/>
      <c r="M151" s="18"/>
    </row>
    <row r="152" spans="2:13" x14ac:dyDescent="0.25">
      <c r="B152" s="36"/>
      <c r="M152" s="18"/>
    </row>
    <row r="153" spans="2:13" x14ac:dyDescent="0.25">
      <c r="B153" s="36"/>
      <c r="M153" s="18"/>
    </row>
    <row r="154" spans="2:13" x14ac:dyDescent="0.25">
      <c r="B154" s="36"/>
      <c r="M154" s="18"/>
    </row>
    <row r="155" spans="2:13" x14ac:dyDescent="0.25">
      <c r="B155" s="36"/>
      <c r="M155" s="18"/>
    </row>
    <row r="156" spans="2:13" x14ac:dyDescent="0.25">
      <c r="B156" s="36"/>
      <c r="M156" s="18"/>
    </row>
    <row r="157" spans="2:13" x14ac:dyDescent="0.25">
      <c r="B157" s="36"/>
      <c r="M157" s="18"/>
    </row>
    <row r="158" spans="2:13" x14ac:dyDescent="0.25">
      <c r="B158" s="36"/>
      <c r="M158" s="18"/>
    </row>
    <row r="159" spans="2:13" x14ac:dyDescent="0.25">
      <c r="B159" s="36"/>
      <c r="M159" s="18"/>
    </row>
    <row r="160" spans="2:13" x14ac:dyDescent="0.25">
      <c r="B160" s="36"/>
      <c r="M160" s="18"/>
    </row>
    <row r="161" spans="2:13" x14ac:dyDescent="0.25">
      <c r="B161" s="36"/>
      <c r="M161" s="18"/>
    </row>
    <row r="162" spans="2:13" x14ac:dyDescent="0.25">
      <c r="B162" s="36"/>
      <c r="M162" s="18"/>
    </row>
    <row r="163" spans="2:13" x14ac:dyDescent="0.25">
      <c r="B163" s="36"/>
      <c r="M163" s="18"/>
    </row>
    <row r="164" spans="2:13" x14ac:dyDescent="0.25">
      <c r="B164" s="36"/>
      <c r="M164" s="18"/>
    </row>
    <row r="165" spans="2:13" x14ac:dyDescent="0.25">
      <c r="B165" s="36"/>
      <c r="M165" s="18"/>
    </row>
    <row r="166" spans="2:13" x14ac:dyDescent="0.25">
      <c r="B166" s="36"/>
      <c r="M166" s="18"/>
    </row>
    <row r="167" spans="2:13" x14ac:dyDescent="0.25">
      <c r="B167" s="36"/>
      <c r="M167" s="18"/>
    </row>
    <row r="168" spans="2:13" x14ac:dyDescent="0.25">
      <c r="B168" s="36"/>
      <c r="M168" s="18"/>
    </row>
    <row r="169" spans="2:13" x14ac:dyDescent="0.25">
      <c r="B169" s="36"/>
      <c r="M169" s="18"/>
    </row>
    <row r="170" spans="2:13" x14ac:dyDescent="0.25">
      <c r="B170" s="36"/>
      <c r="M170" s="18"/>
    </row>
    <row r="171" spans="2:13" x14ac:dyDescent="0.25">
      <c r="B171" s="36"/>
      <c r="M171" s="18"/>
    </row>
    <row r="172" spans="2:13" x14ac:dyDescent="0.25">
      <c r="B172" s="36"/>
      <c r="M172" s="18"/>
    </row>
    <row r="173" spans="2:13" x14ac:dyDescent="0.25">
      <c r="B173" s="36"/>
      <c r="M173" s="18"/>
    </row>
    <row r="174" spans="2:13" x14ac:dyDescent="0.25">
      <c r="B174" s="36"/>
      <c r="M174" s="18"/>
    </row>
    <row r="175" spans="2:13" x14ac:dyDescent="0.25">
      <c r="B175" s="36"/>
      <c r="M175" s="18"/>
    </row>
    <row r="176" spans="2:13" x14ac:dyDescent="0.25">
      <c r="B176" s="36"/>
      <c r="M176" s="18"/>
    </row>
    <row r="177" spans="2:13" x14ac:dyDescent="0.25">
      <c r="B177" s="36"/>
      <c r="M177" s="18"/>
    </row>
    <row r="178" spans="2:13" x14ac:dyDescent="0.25">
      <c r="B178" t="s">
        <v>14</v>
      </c>
      <c r="M178" s="18"/>
    </row>
    <row r="179" spans="2:13" ht="15.75" thickBot="1" x14ac:dyDescent="0.3">
      <c r="B179" s="81" t="s">
        <v>50</v>
      </c>
      <c r="M179" s="18"/>
    </row>
    <row r="180" spans="2:13" ht="15.75" thickBot="1" x14ac:dyDescent="0.3">
      <c r="B180" s="78"/>
      <c r="C180" s="57" t="s">
        <v>15</v>
      </c>
      <c r="D180" s="58" t="s">
        <v>16</v>
      </c>
      <c r="E180" s="89" t="s">
        <v>17</v>
      </c>
      <c r="M180" s="18"/>
    </row>
    <row r="181" spans="2:13" x14ac:dyDescent="0.25">
      <c r="B181" s="155" t="s">
        <v>61</v>
      </c>
      <c r="C181" s="86">
        <v>2</v>
      </c>
      <c r="D181" s="63">
        <v>2.5</v>
      </c>
      <c r="E181" s="90">
        <v>0.8</v>
      </c>
      <c r="M181" s="18"/>
    </row>
    <row r="182" spans="2:13" ht="15.75" thickBot="1" x14ac:dyDescent="0.3">
      <c r="B182" s="164" t="s">
        <v>62</v>
      </c>
      <c r="C182" s="181">
        <v>1.3</v>
      </c>
      <c r="D182" s="175">
        <v>2.4</v>
      </c>
      <c r="E182" s="182">
        <v>1</v>
      </c>
      <c r="M182" s="18"/>
    </row>
    <row r="183" spans="2:13" x14ac:dyDescent="0.25">
      <c r="B183" s="83"/>
      <c r="C183" s="13"/>
      <c r="D183" s="8"/>
      <c r="E183" s="177"/>
      <c r="M183" s="18"/>
    </row>
    <row r="184" spans="2:13" x14ac:dyDescent="0.25">
      <c r="B184" s="178"/>
      <c r="C184" s="13"/>
      <c r="D184" s="8"/>
      <c r="E184" s="8"/>
      <c r="M184" s="18"/>
    </row>
    <row r="185" spans="2:13" x14ac:dyDescent="0.25">
      <c r="B185" s="36"/>
      <c r="M185" s="18"/>
    </row>
    <row r="186" spans="2:13" x14ac:dyDescent="0.25">
      <c r="B186" s="36"/>
      <c r="M186" s="18"/>
    </row>
    <row r="187" spans="2:13" ht="15.75" thickBot="1" x14ac:dyDescent="0.3">
      <c r="B187" s="81" t="s">
        <v>53</v>
      </c>
      <c r="M187" s="18"/>
    </row>
    <row r="188" spans="2:13" ht="15.75" thickBot="1" x14ac:dyDescent="0.3">
      <c r="B188" s="78"/>
      <c r="C188" s="5" t="s">
        <v>15</v>
      </c>
      <c r="D188" s="85" t="s">
        <v>16</v>
      </c>
      <c r="E188" s="59" t="s">
        <v>17</v>
      </c>
      <c r="M188" s="18"/>
    </row>
    <row r="189" spans="2:13" x14ac:dyDescent="0.25">
      <c r="B189" s="155" t="s">
        <v>61</v>
      </c>
      <c r="C189" s="63">
        <v>1.9</v>
      </c>
      <c r="D189" s="86">
        <v>1.9</v>
      </c>
      <c r="E189" s="3">
        <v>0.25</v>
      </c>
      <c r="M189" s="18"/>
    </row>
    <row r="190" spans="2:13" ht="15.75" thickBot="1" x14ac:dyDescent="0.3">
      <c r="B190" s="164" t="s">
        <v>62</v>
      </c>
      <c r="C190" s="175" t="s">
        <v>52</v>
      </c>
      <c r="D190" s="179">
        <v>1</v>
      </c>
      <c r="E190" s="180">
        <v>0.1</v>
      </c>
      <c r="M190" s="18"/>
    </row>
    <row r="191" spans="2:13" x14ac:dyDescent="0.25">
      <c r="B191" s="83"/>
      <c r="C191" s="8"/>
      <c r="D191" s="15"/>
      <c r="E191" s="8"/>
      <c r="M191" s="18"/>
    </row>
    <row r="192" spans="2:13" x14ac:dyDescent="0.25">
      <c r="B192" s="84"/>
      <c r="C192" s="8"/>
      <c r="D192" s="13"/>
      <c r="E192" s="8"/>
      <c r="M192" s="18"/>
    </row>
    <row r="193" spans="1:13" x14ac:dyDescent="0.25">
      <c r="B193" s="82"/>
      <c r="M193" s="18"/>
    </row>
    <row r="194" spans="1:13" x14ac:dyDescent="0.25">
      <c r="B194" s="36"/>
      <c r="M194" s="18"/>
    </row>
    <row r="195" spans="1:13" x14ac:dyDescent="0.25">
      <c r="B195" s="4"/>
      <c r="M195" s="18"/>
    </row>
    <row r="196" spans="1:13" x14ac:dyDescent="0.25">
      <c r="M196" s="18"/>
    </row>
    <row r="197" spans="1:13" x14ac:dyDescent="0.25">
      <c r="M197" s="18"/>
    </row>
    <row r="198" spans="1:13" x14ac:dyDescent="0.25">
      <c r="M198" s="18"/>
    </row>
    <row r="199" spans="1:13" x14ac:dyDescent="0.25">
      <c r="M199" s="18"/>
    </row>
    <row r="200" spans="1:13" x14ac:dyDescent="0.25">
      <c r="B200" s="2"/>
      <c r="C200" s="13"/>
      <c r="D200" s="8"/>
      <c r="E200" s="8"/>
      <c r="M200" s="18"/>
    </row>
    <row r="201" spans="1:13" x14ac:dyDescent="0.25">
      <c r="B201" s="2"/>
      <c r="C201" s="13"/>
      <c r="D201" s="8"/>
      <c r="E201" s="8"/>
      <c r="M201" s="18"/>
    </row>
    <row r="202" spans="1:13" x14ac:dyDescent="0.25">
      <c r="B202" s="4"/>
      <c r="M202" s="18"/>
    </row>
    <row r="203" spans="1:13" ht="15.75" thickBot="1" x14ac:dyDescent="0.3">
      <c r="B203" t="s">
        <v>13</v>
      </c>
      <c r="M203" s="18"/>
    </row>
    <row r="204" spans="1:13" ht="15.75" thickBot="1" x14ac:dyDescent="0.3">
      <c r="B204" s="78"/>
      <c r="C204" s="5" t="s">
        <v>11</v>
      </c>
      <c r="D204" s="6" t="s">
        <v>12</v>
      </c>
      <c r="E204" s="16" t="s">
        <v>23</v>
      </c>
      <c r="M204" s="18"/>
    </row>
    <row r="205" spans="1:13" x14ac:dyDescent="0.25">
      <c r="B205" s="155" t="s">
        <v>61</v>
      </c>
      <c r="C205" s="63">
        <v>54</v>
      </c>
      <c r="D205" s="12">
        <f>0.5*9.81*C205/1000</f>
        <v>0.26486999999999999</v>
      </c>
      <c r="E205" s="157">
        <f>+D205/(1000*0.008*0.004)</f>
        <v>8.2771875000000001</v>
      </c>
      <c r="F205" s="41"/>
      <c r="M205" s="18"/>
    </row>
    <row r="206" spans="1:13" x14ac:dyDescent="0.25">
      <c r="B206" s="158" t="s">
        <v>62</v>
      </c>
      <c r="C206" s="143">
        <v>49</v>
      </c>
      <c r="D206" s="144">
        <f t="shared" ref="D206:D207" si="10">0.5*9.81*C206/1000</f>
        <v>0.240345</v>
      </c>
      <c r="E206" s="157">
        <f>+D206/(1000*0.008*0.004)</f>
        <v>7.51078125</v>
      </c>
      <c r="F206" s="41"/>
      <c r="M206" s="18"/>
    </row>
    <row r="207" spans="1:13" x14ac:dyDescent="0.25">
      <c r="A207" s="45"/>
      <c r="B207" s="156" t="s">
        <v>63</v>
      </c>
      <c r="C207" s="143">
        <v>52</v>
      </c>
      <c r="D207" s="144">
        <f t="shared" si="10"/>
        <v>0.25506000000000001</v>
      </c>
      <c r="E207" s="157">
        <f>+D207/(1000*0.008*0.004)</f>
        <v>7.9706250000000001</v>
      </c>
      <c r="F207" s="41"/>
      <c r="M207" s="18"/>
    </row>
    <row r="208" spans="1:13" ht="15.75" thickBot="1" x14ac:dyDescent="0.3">
      <c r="B208" s="164" t="s">
        <v>65</v>
      </c>
      <c r="C208" s="175">
        <v>55</v>
      </c>
      <c r="D208" s="176">
        <f t="shared" ref="D208" si="11">0.5*9.81*C208/1000</f>
        <v>0.26977500000000004</v>
      </c>
      <c r="E208" s="157">
        <f>+D208/(1000*0.008*0.004)</f>
        <v>8.4304687500000011</v>
      </c>
      <c r="M208" s="18"/>
    </row>
    <row r="209" spans="2:13" x14ac:dyDescent="0.25">
      <c r="B209" s="18" t="s">
        <v>58</v>
      </c>
      <c r="C209" s="8"/>
      <c r="D209" s="37"/>
      <c r="E209" s="17"/>
      <c r="M209" s="18"/>
    </row>
    <row r="210" spans="2:13" x14ac:dyDescent="0.25">
      <c r="B210" s="2"/>
      <c r="C210" s="8"/>
      <c r="D210" s="37"/>
      <c r="E210" s="17"/>
      <c r="M210" s="18"/>
    </row>
    <row r="211" spans="2:13" x14ac:dyDescent="0.25">
      <c r="B211" s="2"/>
      <c r="C211" s="8"/>
      <c r="D211" s="37"/>
      <c r="E211" s="17"/>
      <c r="M211" s="18"/>
    </row>
    <row r="212" spans="2:13" x14ac:dyDescent="0.25">
      <c r="B212" s="2"/>
      <c r="C212" s="8"/>
      <c r="D212" s="37"/>
      <c r="E212" s="17"/>
      <c r="M212" s="18"/>
    </row>
    <row r="213" spans="2:13" x14ac:dyDescent="0.25">
      <c r="B213" s="2"/>
      <c r="C213" s="8"/>
      <c r="D213" s="37"/>
      <c r="E213" s="17"/>
      <c r="M213" s="18"/>
    </row>
    <row r="214" spans="2:13" x14ac:dyDescent="0.25">
      <c r="B214" s="2"/>
      <c r="C214" s="8"/>
      <c r="D214" s="37"/>
      <c r="E214" s="17"/>
      <c r="M214" s="18"/>
    </row>
    <row r="215" spans="2:13" x14ac:dyDescent="0.25">
      <c r="B215" s="2"/>
      <c r="C215" s="8"/>
      <c r="D215" s="37"/>
      <c r="E215" s="17"/>
      <c r="M215" s="18"/>
    </row>
    <row r="216" spans="2:13" x14ac:dyDescent="0.25">
      <c r="B216" s="2"/>
      <c r="C216" s="8"/>
      <c r="D216" s="37"/>
      <c r="E216" s="17"/>
      <c r="M216" s="18"/>
    </row>
    <row r="217" spans="2:13" x14ac:dyDescent="0.25">
      <c r="B217" s="2"/>
      <c r="C217" s="8"/>
      <c r="D217" s="37"/>
      <c r="E217" s="17"/>
      <c r="M217" s="18"/>
    </row>
    <row r="218" spans="2:13" x14ac:dyDescent="0.25">
      <c r="B218" s="2"/>
      <c r="C218" s="8"/>
      <c r="D218" s="37"/>
      <c r="E218" s="17"/>
      <c r="M218" s="18"/>
    </row>
    <row r="219" spans="2:13" x14ac:dyDescent="0.25">
      <c r="B219" s="2"/>
      <c r="C219" s="8"/>
      <c r="D219" s="37"/>
      <c r="E219" s="17"/>
      <c r="M219" s="18"/>
    </row>
    <row r="220" spans="2:13" x14ac:dyDescent="0.25">
      <c r="B220" s="2"/>
      <c r="C220" s="8"/>
      <c r="D220" s="37"/>
      <c r="E220" s="17"/>
      <c r="M220" s="18"/>
    </row>
    <row r="221" spans="2:13" x14ac:dyDescent="0.25">
      <c r="B221" s="2"/>
      <c r="C221" s="8"/>
      <c r="D221" s="37"/>
      <c r="E221" s="17"/>
      <c r="M221" s="18"/>
    </row>
    <row r="222" spans="2:13" x14ac:dyDescent="0.25">
      <c r="B222" s="2"/>
      <c r="C222" s="8"/>
      <c r="D222" s="37"/>
      <c r="E222" s="17"/>
      <c r="M222" s="18"/>
    </row>
    <row r="223" spans="2:13" x14ac:dyDescent="0.25">
      <c r="B223" s="2"/>
      <c r="C223" s="8"/>
      <c r="D223" s="37"/>
      <c r="E223" s="17"/>
      <c r="M223" s="18"/>
    </row>
    <row r="224" spans="2:13" x14ac:dyDescent="0.25">
      <c r="B224" s="2"/>
      <c r="C224" s="8"/>
      <c r="D224" s="37"/>
      <c r="E224" s="17"/>
      <c r="M224" s="18"/>
    </row>
    <row r="225" spans="2:13" x14ac:dyDescent="0.25">
      <c r="B225" s="2"/>
      <c r="C225" s="8"/>
      <c r="D225" s="37"/>
      <c r="E225" s="17"/>
      <c r="M225" s="18"/>
    </row>
    <row r="226" spans="2:13" x14ac:dyDescent="0.25">
      <c r="B226" s="2"/>
      <c r="C226" s="8"/>
      <c r="D226" s="37"/>
      <c r="E226" s="17"/>
      <c r="M226" s="18"/>
    </row>
    <row r="227" spans="2:13" x14ac:dyDescent="0.25">
      <c r="B227" s="2"/>
      <c r="C227" s="8"/>
      <c r="D227" s="37"/>
      <c r="E227" s="17"/>
      <c r="M227" s="18"/>
    </row>
    <row r="228" spans="2:13" x14ac:dyDescent="0.25">
      <c r="B228" s="4"/>
      <c r="M228" s="18"/>
    </row>
    <row r="229" spans="2:13" x14ac:dyDescent="0.25">
      <c r="B229" s="4"/>
      <c r="M229" s="18"/>
    </row>
    <row r="230" spans="2:13" x14ac:dyDescent="0.25">
      <c r="B230" s="4"/>
      <c r="M230" s="18"/>
    </row>
    <row r="231" spans="2:13" ht="15.75" thickBot="1" x14ac:dyDescent="0.3">
      <c r="B231" t="s">
        <v>9</v>
      </c>
      <c r="M231" s="18"/>
    </row>
    <row r="232" spans="2:13" ht="15.75" thickBot="1" x14ac:dyDescent="0.3">
      <c r="B232" s="78"/>
      <c r="C232" s="6" t="s">
        <v>10</v>
      </c>
      <c r="M232" s="18"/>
    </row>
    <row r="233" spans="2:13" x14ac:dyDescent="0.25">
      <c r="B233" s="155" t="s">
        <v>61</v>
      </c>
      <c r="C233" s="172">
        <v>200</v>
      </c>
      <c r="M233" s="18"/>
    </row>
    <row r="234" spans="2:13" x14ac:dyDescent="0.25">
      <c r="B234" s="158" t="s">
        <v>62</v>
      </c>
      <c r="C234" s="173">
        <v>200</v>
      </c>
      <c r="D234" s="91"/>
      <c r="M234" s="18"/>
    </row>
    <row r="235" spans="2:13" x14ac:dyDescent="0.25">
      <c r="B235" s="156" t="s">
        <v>63</v>
      </c>
      <c r="C235" s="173">
        <v>200</v>
      </c>
      <c r="M235" s="18"/>
    </row>
    <row r="236" spans="2:13" ht="15.75" thickBot="1" x14ac:dyDescent="0.3">
      <c r="B236" s="164" t="s">
        <v>65</v>
      </c>
      <c r="C236" s="174">
        <v>200</v>
      </c>
    </row>
    <row r="237" spans="2:13" x14ac:dyDescent="0.25">
      <c r="B237" s="66" t="s">
        <v>72</v>
      </c>
    </row>
    <row r="238" spans="2:13" x14ac:dyDescent="0.25">
      <c r="B238" s="18" t="s">
        <v>71</v>
      </c>
    </row>
    <row r="239" spans="2:13" x14ac:dyDescent="0.25">
      <c r="B239" s="18" t="s">
        <v>46</v>
      </c>
    </row>
    <row r="251" spans="2:4" x14ac:dyDescent="0.25">
      <c r="B251" s="2"/>
    </row>
    <row r="253" spans="2:4" ht="15.75" thickBot="1" x14ac:dyDescent="0.3">
      <c r="B253" t="s">
        <v>55</v>
      </c>
    </row>
    <row r="254" spans="2:4" ht="15.75" thickBot="1" x14ac:dyDescent="0.3">
      <c r="B254" s="78"/>
      <c r="C254" s="6" t="s">
        <v>56</v>
      </c>
      <c r="D254" s="105" t="s">
        <v>57</v>
      </c>
    </row>
    <row r="255" spans="2:4" x14ac:dyDescent="0.25">
      <c r="B255" s="155" t="s">
        <v>61</v>
      </c>
      <c r="C255" s="169">
        <v>80.349999999999994</v>
      </c>
      <c r="D255" s="106">
        <f>+(80-C255)/80</f>
        <v>-4.3749999999999293E-3</v>
      </c>
    </row>
    <row r="256" spans="2:4" x14ac:dyDescent="0.25">
      <c r="B256" s="158" t="s">
        <v>62</v>
      </c>
      <c r="C256" s="170">
        <v>79.900000000000006</v>
      </c>
      <c r="D256" s="106">
        <f>+(80-C256)/80</f>
        <v>1.2499999999999289E-3</v>
      </c>
    </row>
    <row r="257" spans="2:4" x14ac:dyDescent="0.25">
      <c r="B257" s="156" t="s">
        <v>63</v>
      </c>
      <c r="C257" s="170">
        <v>80.3</v>
      </c>
      <c r="D257" s="106">
        <f>+(80-C257)/80</f>
        <v>-3.7499999999999643E-3</v>
      </c>
    </row>
    <row r="258" spans="2:4" ht="15.75" thickBot="1" x14ac:dyDescent="0.3">
      <c r="B258" s="164" t="s">
        <v>65</v>
      </c>
      <c r="C258" s="171">
        <v>79.849999999999994</v>
      </c>
      <c r="D258" s="106">
        <f>+(80-C258)/80</f>
        <v>1.8750000000000711E-3</v>
      </c>
    </row>
    <row r="260" spans="2:4" x14ac:dyDescent="0.25">
      <c r="B260" s="186" t="s">
        <v>73</v>
      </c>
    </row>
    <row r="261" spans="2:4" x14ac:dyDescent="0.25">
      <c r="B261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2024-10-06T12:07:28Z</dcterms:modified>
</cp:coreProperties>
</file>