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0" yWindow="0" windowWidth="25125" windowHeight="12330" firstSheet="6" activeTab="13"/>
  </bookViews>
  <sheets>
    <sheet name="RATREAR PRECENDENTES" sheetId="1" r:id="rId1"/>
    <sheet name="RAST. PREC  DESC." sheetId="2" r:id="rId2"/>
    <sheet name="AUDITORIA" sheetId="3" r:id="rId3"/>
    <sheet name="FUNÇÕES DATA" sheetId="4" r:id="rId4"/>
    <sheet name="DATAM" sheetId="5" r:id="rId5"/>
    <sheet name="DIATRABALHO" sheetId="6" r:id="rId6"/>
    <sheet name="DIATRABALHO.INTL" sheetId="7" r:id="rId7"/>
    <sheet name="DIATRABALHOTOTAL" sheetId="8" r:id="rId8"/>
    <sheet name="FIMMÊS" sheetId="9" r:id="rId9"/>
    <sheet name="NÚMSEMANA" sheetId="10" r:id="rId10"/>
    <sheet name="TEMPO" sheetId="11" r:id="rId11"/>
    <sheet name="HORA MINUTO SEGUNDO" sheetId="12" r:id="rId12"/>
    <sheet name="DATA FINAL INICIAL" sheetId="13" r:id="rId13"/>
    <sheet name="Planilha14" sheetId="14" r:id="rId14"/>
  </sheets>
  <definedNames>
    <definedName name="feriados">DIATRABALHO!$A$6:$A$7</definedName>
    <definedName name="FERIADOS2">Planilha14!$B$1:$B$2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4" l="1"/>
  <c r="F7" i="14" s="1"/>
  <c r="E16" i="14"/>
  <c r="B2" i="14"/>
  <c r="B4" i="13"/>
  <c r="D6" i="12"/>
  <c r="A10" i="12"/>
  <c r="A8" i="12"/>
  <c r="A7" i="12"/>
  <c r="A6" i="12"/>
  <c r="F5" i="11"/>
  <c r="B5" i="11"/>
  <c r="A3" i="10"/>
  <c r="B3" i="9"/>
  <c r="B9" i="7"/>
  <c r="B9" i="8"/>
  <c r="B8" i="8"/>
  <c r="B6" i="8"/>
  <c r="B5" i="8"/>
  <c r="B8" i="7"/>
  <c r="B5" i="7"/>
  <c r="B6" i="7"/>
  <c r="B6" i="6"/>
  <c r="B5" i="6"/>
  <c r="D4" i="5"/>
  <c r="D3" i="5"/>
  <c r="D2" i="5"/>
  <c r="C4" i="5"/>
  <c r="C3" i="5"/>
  <c r="C2" i="5"/>
  <c r="C4" i="4"/>
  <c r="C3" i="4"/>
  <c r="C2" i="4"/>
  <c r="H4" i="2"/>
  <c r="E6" i="2" s="1"/>
  <c r="F8" i="2" s="1"/>
  <c r="G6" i="2"/>
  <c r="F4" i="2"/>
  <c r="D4" i="2"/>
  <c r="D4" i="1"/>
</calcChain>
</file>

<file path=xl/sharedStrings.xml><?xml version="1.0" encoding="utf-8"?>
<sst xmlns="http://schemas.openxmlformats.org/spreadsheetml/2006/main" count="30" uniqueCount="20">
  <si>
    <t>DATA INICIO</t>
  </si>
  <si>
    <t>DIAS</t>
  </si>
  <si>
    <t>FERIADOS</t>
  </si>
  <si>
    <t>DATA FINAL</t>
  </si>
  <si>
    <t>GERAL</t>
  </si>
  <si>
    <t xml:space="preserve">DATA </t>
  </si>
  <si>
    <t>HORA</t>
  </si>
  <si>
    <t xml:space="preserve">MINUTO </t>
  </si>
  <si>
    <t>SEGUNDOS</t>
  </si>
  <si>
    <t>MINUTOS</t>
  </si>
  <si>
    <t xml:space="preserve">Hora </t>
  </si>
  <si>
    <t>DATA 1</t>
  </si>
  <si>
    <t>DATA 2</t>
  </si>
  <si>
    <t>DIA (HORAS)</t>
  </si>
  <si>
    <t>VALOR (HORA)</t>
  </si>
  <si>
    <t xml:space="preserve">REAJUSTE </t>
  </si>
  <si>
    <t>INICIO</t>
  </si>
  <si>
    <t>DATA INICIAL</t>
  </si>
  <si>
    <t>TOTAL</t>
  </si>
  <si>
    <t>ABRIL/MAIO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</si>
</sst>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6" formatCode="dd/mm/yyyy\ hh:mm:ss"/>
    <numFmt numFmtId="167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166" fontId="0" fillId="0" borderId="0" xfId="0" applyNumberFormat="1"/>
    <xf numFmtId="167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D32" sqref="D32"/>
    </sheetView>
  </sheetViews>
  <sheetFormatPr defaultRowHeight="15" x14ac:dyDescent="0.25"/>
  <sheetData>
    <row r="2" spans="2:6" x14ac:dyDescent="0.25">
      <c r="B2">
        <v>10</v>
      </c>
      <c r="D2">
        <v>20</v>
      </c>
      <c r="F2">
        <v>30</v>
      </c>
    </row>
    <row r="4" spans="2:6" x14ac:dyDescent="0.25">
      <c r="D4">
        <f>SUM(B2,F2)</f>
        <v>40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5</v>
      </c>
      <c r="B1" s="1">
        <v>43475</v>
      </c>
    </row>
    <row r="3" spans="1:2" x14ac:dyDescent="0.25">
      <c r="A3">
        <f>WEEKNUM(B1)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6" sqref="F6"/>
    </sheetView>
  </sheetViews>
  <sheetFormatPr defaultRowHeight="15" x14ac:dyDescent="0.25"/>
  <cols>
    <col min="1" max="1" width="11.5703125" customWidth="1"/>
    <col min="5" max="5" width="12.5703125" customWidth="1"/>
  </cols>
  <sheetData>
    <row r="1" spans="1:6" x14ac:dyDescent="0.25">
      <c r="A1" t="s">
        <v>6</v>
      </c>
      <c r="B1">
        <v>1</v>
      </c>
      <c r="E1" t="s">
        <v>6</v>
      </c>
      <c r="F1">
        <v>20</v>
      </c>
    </row>
    <row r="2" spans="1:6" x14ac:dyDescent="0.25">
      <c r="A2" t="s">
        <v>7</v>
      </c>
      <c r="B2">
        <v>120</v>
      </c>
      <c r="E2" t="s">
        <v>9</v>
      </c>
      <c r="F2">
        <v>120</v>
      </c>
    </row>
    <row r="3" spans="1:6" x14ac:dyDescent="0.25">
      <c r="A3" t="s">
        <v>8</v>
      </c>
      <c r="B3">
        <v>60</v>
      </c>
      <c r="E3" t="s">
        <v>8</v>
      </c>
      <c r="F3">
        <v>60</v>
      </c>
    </row>
    <row r="5" spans="1:6" x14ac:dyDescent="0.25">
      <c r="B5" s="2">
        <f>TIME(B1,B2,B3)</f>
        <v>0.12569444444444444</v>
      </c>
      <c r="F5" s="2">
        <f>TIME(F1,F2,F3)</f>
        <v>0.91736111111111107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O30" sqref="O30"/>
    </sheetView>
  </sheetViews>
  <sheetFormatPr defaultRowHeight="15" x14ac:dyDescent="0.25"/>
  <cols>
    <col min="1" max="1" width="18.5703125" customWidth="1"/>
  </cols>
  <sheetData>
    <row r="1" spans="1:4" x14ac:dyDescent="0.25">
      <c r="A1" t="s">
        <v>10</v>
      </c>
    </row>
    <row r="2" spans="1:4" x14ac:dyDescent="0.25">
      <c r="A2">
        <v>0.75</v>
      </c>
    </row>
    <row r="3" spans="1:4" x14ac:dyDescent="0.25">
      <c r="A3" s="3">
        <v>43449.323495370372</v>
      </c>
    </row>
    <row r="4" spans="1:4" x14ac:dyDescent="0.25">
      <c r="A4" s="1">
        <v>43449</v>
      </c>
    </row>
    <row r="6" spans="1:4" x14ac:dyDescent="0.25">
      <c r="A6">
        <f>HOUR(A2)</f>
        <v>18</v>
      </c>
      <c r="D6">
        <f>SECOND(A3)</f>
        <v>50</v>
      </c>
    </row>
    <row r="7" spans="1:4" x14ac:dyDescent="0.25">
      <c r="A7">
        <f>HOUR(A3)</f>
        <v>7</v>
      </c>
    </row>
    <row r="8" spans="1:4" x14ac:dyDescent="0.25">
      <c r="A8">
        <f>HOUR(A4)</f>
        <v>0</v>
      </c>
    </row>
    <row r="10" spans="1:4" x14ac:dyDescent="0.25">
      <c r="A10">
        <f>MINUTE(A3)</f>
        <v>45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Q33" sqref="Q33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11</v>
      </c>
      <c r="B1" s="1">
        <v>43566</v>
      </c>
    </row>
    <row r="2" spans="1:2" x14ac:dyDescent="0.25">
      <c r="A2" t="s">
        <v>12</v>
      </c>
      <c r="B2" s="1">
        <v>43560</v>
      </c>
    </row>
    <row r="4" spans="1:2" x14ac:dyDescent="0.25">
      <c r="B4">
        <f>_xlfn.DAYS(B1,B2)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6" sqref="E16"/>
    </sheetView>
  </sheetViews>
  <sheetFormatPr defaultRowHeight="15" x14ac:dyDescent="0.25"/>
  <cols>
    <col min="1" max="1" width="15.28515625" customWidth="1"/>
    <col min="2" max="2" width="10.7109375" bestFit="1" customWidth="1"/>
    <col min="4" max="4" width="12.28515625" customWidth="1"/>
    <col min="5" max="5" width="14.5703125" customWidth="1"/>
  </cols>
  <sheetData>
    <row r="1" spans="1:6" x14ac:dyDescent="0.25">
      <c r="A1" t="s">
        <v>17</v>
      </c>
      <c r="B1" s="1">
        <v>43466</v>
      </c>
    </row>
    <row r="2" spans="1:6" x14ac:dyDescent="0.25">
      <c r="A2" t="s">
        <v>3</v>
      </c>
      <c r="B2" s="1">
        <f>EOMONTH(B1,4)</f>
        <v>43616</v>
      </c>
    </row>
    <row r="4" spans="1:6" x14ac:dyDescent="0.25">
      <c r="A4" t="s">
        <v>13</v>
      </c>
      <c r="B4">
        <v>4</v>
      </c>
    </row>
    <row r="6" spans="1:6" x14ac:dyDescent="0.25">
      <c r="D6" t="s">
        <v>18</v>
      </c>
      <c r="E6">
        <f>NETWORKDAYS(B1,B2,FERIADOS2)</f>
        <v>107</v>
      </c>
    </row>
    <row r="7" spans="1:6" x14ac:dyDescent="0.25">
      <c r="A7" t="s">
        <v>2</v>
      </c>
      <c r="F7">
        <f>E6-E16</f>
        <v>62</v>
      </c>
    </row>
    <row r="8" spans="1:6" x14ac:dyDescent="0.25">
      <c r="A8" s="1">
        <v>43466</v>
      </c>
    </row>
    <row r="9" spans="1:6" x14ac:dyDescent="0.25">
      <c r="A9" s="1">
        <v>44305</v>
      </c>
    </row>
    <row r="10" spans="1:6" x14ac:dyDescent="0.25">
      <c r="A10" s="1">
        <v>44307</v>
      </c>
    </row>
    <row r="11" spans="1:6" x14ac:dyDescent="0.25">
      <c r="A11" s="1">
        <v>44317</v>
      </c>
    </row>
    <row r="13" spans="1:6" x14ac:dyDescent="0.25">
      <c r="A13" t="s">
        <v>14</v>
      </c>
      <c r="B13" s="4">
        <v>55</v>
      </c>
    </row>
    <row r="15" spans="1:6" x14ac:dyDescent="0.25">
      <c r="A15" t="s">
        <v>15</v>
      </c>
      <c r="B15" s="5">
        <v>10</v>
      </c>
    </row>
    <row r="16" spans="1:6" x14ac:dyDescent="0.25">
      <c r="A16" t="s">
        <v>16</v>
      </c>
      <c r="B16" s="1">
        <v>43556</v>
      </c>
      <c r="D16" t="s">
        <v>19</v>
      </c>
      <c r="E16">
        <f>NETWORKDAYS(B16,B2)</f>
        <v>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E6" sqref="E6"/>
    </sheetView>
  </sheetViews>
  <sheetFormatPr defaultRowHeight="15" x14ac:dyDescent="0.25"/>
  <sheetData>
    <row r="2" spans="2:10" x14ac:dyDescent="0.25">
      <c r="B2">
        <v>1</v>
      </c>
      <c r="D2">
        <v>2</v>
      </c>
      <c r="F2">
        <v>3</v>
      </c>
      <c r="H2">
        <v>4</v>
      </c>
      <c r="J2">
        <v>5</v>
      </c>
    </row>
    <row r="4" spans="2:10" x14ac:dyDescent="0.25">
      <c r="D4">
        <f>B2+D2</f>
        <v>3</v>
      </c>
      <c r="F4">
        <f>F2</f>
        <v>3</v>
      </c>
      <c r="H4" t="e">
        <f>90/0</f>
        <v>#DIV/0!</v>
      </c>
    </row>
    <row r="6" spans="2:10" x14ac:dyDescent="0.25">
      <c r="E6" t="e">
        <f>SUM(D4:H4)</f>
        <v>#DIV/0!</v>
      </c>
      <c r="G6">
        <f>AUDITORIA!D4</f>
        <v>40</v>
      </c>
    </row>
    <row r="8" spans="2:10" x14ac:dyDescent="0.25">
      <c r="F8" t="e">
        <f>(SUM(E6,G6)+(20+30/2)-(SUM(D2:F2)))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M25" sqref="M25"/>
    </sheetView>
  </sheetViews>
  <sheetFormatPr defaultRowHeight="15" x14ac:dyDescent="0.25"/>
  <sheetData>
    <row r="4" spans="4:4" x14ac:dyDescent="0.25">
      <c r="D4">
        <v>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5" sqref="C5"/>
    </sheetView>
  </sheetViews>
  <sheetFormatPr defaultRowHeight="15" x14ac:dyDescent="0.25"/>
  <cols>
    <col min="2" max="2" width="10.7109375" bestFit="1" customWidth="1"/>
    <col min="3" max="3" width="13.28515625" customWidth="1"/>
  </cols>
  <sheetData>
    <row r="2" spans="2:3" x14ac:dyDescent="0.25">
      <c r="B2" s="1">
        <v>43566</v>
      </c>
      <c r="C2">
        <f>WEEKDAY(B2)</f>
        <v>5</v>
      </c>
    </row>
    <row r="3" spans="2:3" x14ac:dyDescent="0.25">
      <c r="C3">
        <f>WEEKDAY(B2,2)</f>
        <v>4</v>
      </c>
    </row>
    <row r="4" spans="2:3" x14ac:dyDescent="0.25">
      <c r="C4">
        <f>WEEKDAY(B2,3)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topLeftCell="A4" workbookViewId="0">
      <selection activeCell="F8" sqref="F8"/>
    </sheetView>
  </sheetViews>
  <sheetFormatPr defaultRowHeight="15" x14ac:dyDescent="0.25"/>
  <cols>
    <col min="2" max="2" width="10.7109375" bestFit="1" customWidth="1"/>
    <col min="3" max="3" width="13.7109375" customWidth="1"/>
    <col min="4" max="4" width="10.7109375" bestFit="1" customWidth="1"/>
  </cols>
  <sheetData>
    <row r="2" spans="2:4" x14ac:dyDescent="0.25">
      <c r="B2" s="1">
        <v>43566</v>
      </c>
      <c r="C2">
        <f>EDATE(B2,1)</f>
        <v>43596</v>
      </c>
      <c r="D2" s="1">
        <f>EDATE(C2,1)</f>
        <v>43627</v>
      </c>
    </row>
    <row r="3" spans="2:4" x14ac:dyDescent="0.25">
      <c r="C3">
        <f>EDATE(B2,2)</f>
        <v>43627</v>
      </c>
      <c r="D3" s="1">
        <f>EDATE(C2,2)</f>
        <v>43657</v>
      </c>
    </row>
    <row r="4" spans="2:4" x14ac:dyDescent="0.25">
      <c r="C4">
        <f>EDATE(B2,12)</f>
        <v>43932</v>
      </c>
      <c r="D4" s="1">
        <f>EDATE(C2,12)</f>
        <v>43962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12.42578125" customWidth="1"/>
  </cols>
  <sheetData>
    <row r="1" spans="1:2" x14ac:dyDescent="0.25">
      <c r="A1" t="s">
        <v>0</v>
      </c>
      <c r="B1" s="1">
        <v>43449</v>
      </c>
    </row>
    <row r="2" spans="1:2" x14ac:dyDescent="0.25">
      <c r="A2" t="s">
        <v>1</v>
      </c>
      <c r="B2">
        <v>151</v>
      </c>
    </row>
    <row r="5" spans="1:2" x14ac:dyDescent="0.25">
      <c r="A5" t="s">
        <v>2</v>
      </c>
      <c r="B5" s="1">
        <f>WORKDAY(B1,B2)</f>
        <v>43661</v>
      </c>
    </row>
    <row r="6" spans="1:2" x14ac:dyDescent="0.25">
      <c r="A6" s="1">
        <v>43465</v>
      </c>
      <c r="B6" s="1">
        <f>WORKDAY(B1,B2,feriados)</f>
        <v>43663</v>
      </c>
    </row>
    <row r="7" spans="1:2" x14ac:dyDescent="0.25">
      <c r="A7" s="1">
        <v>43466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13" customWidth="1"/>
  </cols>
  <sheetData>
    <row r="1" spans="1:2" x14ac:dyDescent="0.25">
      <c r="A1" t="s">
        <v>0</v>
      </c>
      <c r="B1" s="1">
        <v>43449</v>
      </c>
    </row>
    <row r="2" spans="1:2" x14ac:dyDescent="0.25">
      <c r="A2" t="s">
        <v>1</v>
      </c>
      <c r="B2">
        <v>151</v>
      </c>
    </row>
    <row r="5" spans="1:2" x14ac:dyDescent="0.25">
      <c r="A5" t="s">
        <v>2</v>
      </c>
      <c r="B5" s="1">
        <f>WORKDAY(B1,B2)</f>
        <v>43661</v>
      </c>
    </row>
    <row r="6" spans="1:2" x14ac:dyDescent="0.25">
      <c r="A6" s="1">
        <v>43465</v>
      </c>
      <c r="B6" s="1">
        <f>WORKDAY(B1,B2,feriados)</f>
        <v>43663</v>
      </c>
    </row>
    <row r="7" spans="1:2" x14ac:dyDescent="0.25">
      <c r="A7" s="1">
        <v>43466</v>
      </c>
    </row>
    <row r="8" spans="1:2" x14ac:dyDescent="0.25">
      <c r="B8" s="1">
        <f>WORKDAY.INTL(B1,B2)</f>
        <v>43661</v>
      </c>
    </row>
    <row r="9" spans="1:2" x14ac:dyDescent="0.25">
      <c r="B9" s="1">
        <f>WORKDAY.INTL(B1,B2,11,feriados)</f>
        <v>43628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9" sqref="B9"/>
    </sheetView>
  </sheetViews>
  <sheetFormatPr defaultRowHeight="15" x14ac:dyDescent="0.25"/>
  <cols>
    <col min="1" max="1" width="13.28515625" customWidth="1"/>
    <col min="2" max="2" width="10.7109375" bestFit="1" customWidth="1"/>
  </cols>
  <sheetData>
    <row r="1" spans="1:6" x14ac:dyDescent="0.25">
      <c r="A1" t="s">
        <v>0</v>
      </c>
      <c r="B1" s="1">
        <v>43449</v>
      </c>
    </row>
    <row r="2" spans="1:6" x14ac:dyDescent="0.25">
      <c r="A2" t="s">
        <v>3</v>
      </c>
      <c r="B2" s="1">
        <v>43497</v>
      </c>
    </row>
    <row r="3" spans="1:6" x14ac:dyDescent="0.25">
      <c r="F3" t="s">
        <v>4</v>
      </c>
    </row>
    <row r="5" spans="1:6" x14ac:dyDescent="0.25">
      <c r="A5" t="s">
        <v>2</v>
      </c>
      <c r="B5">
        <f>NETWORKDAYS(B1,B2)</f>
        <v>35</v>
      </c>
    </row>
    <row r="6" spans="1:6" x14ac:dyDescent="0.25">
      <c r="A6" s="1">
        <v>43449</v>
      </c>
      <c r="B6">
        <f>NETWORKDAYS(B1,B2,feriados)</f>
        <v>33</v>
      </c>
    </row>
    <row r="7" spans="1:6" x14ac:dyDescent="0.25">
      <c r="A7" s="1">
        <v>43466</v>
      </c>
    </row>
    <row r="8" spans="1:6" x14ac:dyDescent="0.25">
      <c r="B8">
        <f>NETWORKDAYS.INTL(B1,B2)</f>
        <v>35</v>
      </c>
    </row>
    <row r="9" spans="1:6" x14ac:dyDescent="0.25">
      <c r="B9">
        <f>NETWORKDAYS.INTL(B1,B2,11,feriados)</f>
        <v>40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5.5703125" customWidth="1"/>
    <col min="2" max="2" width="12.5703125" customWidth="1"/>
  </cols>
  <sheetData>
    <row r="1" spans="1:2" x14ac:dyDescent="0.25">
      <c r="A1" t="s">
        <v>0</v>
      </c>
      <c r="B1" s="1">
        <v>43449</v>
      </c>
    </row>
    <row r="3" spans="1:2" x14ac:dyDescent="0.25">
      <c r="B3" s="1">
        <f>EOMONTH(B1,3)</f>
        <v>43555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RATREAR PRECENDENTES</vt:lpstr>
      <vt:lpstr>RAST. PREC  DESC.</vt:lpstr>
      <vt:lpstr>AUDITORIA</vt:lpstr>
      <vt:lpstr>FUNÇÕES DATA</vt:lpstr>
      <vt:lpstr>DATAM</vt:lpstr>
      <vt:lpstr>DIATRABALHO</vt:lpstr>
      <vt:lpstr>DIATRABALHO.INTL</vt:lpstr>
      <vt:lpstr>DIATRABALHOTOTAL</vt:lpstr>
      <vt:lpstr>FIMMÊS</vt:lpstr>
      <vt:lpstr>NÚMSEMANA</vt:lpstr>
      <vt:lpstr>TEMPO</vt:lpstr>
      <vt:lpstr>HORA MINUTO SEGUNDO</vt:lpstr>
      <vt:lpstr>DATA FINAL INICIAL</vt:lpstr>
      <vt:lpstr>Planilha14</vt:lpstr>
      <vt:lpstr>feriados</vt:lpstr>
      <vt:lpstr>FERIADOS2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2021-09-18T17:05:19Z</dcterms:created>
  <dcterms:modified xsi:type="dcterms:W3CDTF">2021-09-18T20:06:24Z</dcterms:modified>
</cp:coreProperties>
</file>