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Filtro" sheetId="1" r:id="rId1"/>
    <sheet name=" VP F.Financeiras" sheetId="2" r:id="rId2"/>
    <sheet name="VF" sheetId="3" r:id="rId3"/>
    <sheet name="TAXA" sheetId="4" r:id="rId4"/>
    <sheet name="NPER" sheetId="5" r:id="rId5"/>
    <sheet name="PGTO" sheetId="6" r:id="rId6"/>
    <sheet name="Exercício" sheetId="7" r:id="rId7"/>
    <sheet name="Aniversário" sheetId="8" r:id="rId8"/>
  </sheets>
  <definedNames>
    <definedName name="_xlnm._FilterDatabase" localSheetId="6" hidden="1">Exercício!$A$2:$F$6</definedName>
    <definedName name="_xlnm._FilterDatabase" localSheetId="0" hidden="1">Filtro!$A$13:$H$14</definedName>
    <definedName name="_xlnm.Extract" localSheetId="6">Exercício!$A$17:$E$17</definedName>
    <definedName name="_xlnm.Extract" localSheetId="0">Filtro!$A$21:$G$21</definedName>
    <definedName name="_xlnm.Criteria" localSheetId="6">Exercício!$A$11:$E$12</definedName>
    <definedName name="_xlnm.Criteria" localSheetId="0">Filtro!$A$13:$H$14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3" i="8"/>
  <c r="B8" i="7"/>
  <c r="F3" i="7"/>
  <c r="F4" i="7"/>
  <c r="F5" i="7"/>
  <c r="F6" i="7"/>
  <c r="C7" i="6"/>
  <c r="C8" i="5"/>
  <c r="C8" i="4"/>
  <c r="C5" i="3"/>
  <c r="C6" i="2"/>
  <c r="H14" i="1" l="1"/>
  <c r="G9" i="1" l="1"/>
  <c r="G8" i="1"/>
  <c r="G7" i="1"/>
  <c r="G6" i="1"/>
  <c r="G5" i="1"/>
  <c r="A5" i="1"/>
  <c r="G4" i="1"/>
  <c r="G3" i="1"/>
  <c r="G2" i="1"/>
</calcChain>
</file>

<file path=xl/sharedStrings.xml><?xml version="1.0" encoding="utf-8"?>
<sst xmlns="http://schemas.openxmlformats.org/spreadsheetml/2006/main" count="129" uniqueCount="66">
  <si>
    <t>Vendedor</t>
  </si>
  <si>
    <t>Depto.</t>
  </si>
  <si>
    <t>Data de venda</t>
  </si>
  <si>
    <t>Produto</t>
  </si>
  <si>
    <t>Valor</t>
  </si>
  <si>
    <t>Quant.</t>
  </si>
  <si>
    <t>Total</t>
  </si>
  <si>
    <t>André Luiz</t>
  </si>
  <si>
    <t>Informática</t>
  </si>
  <si>
    <t>Mouse</t>
  </si>
  <si>
    <t>João Carlos</t>
  </si>
  <si>
    <t>Teclado</t>
  </si>
  <si>
    <t>Monitor</t>
  </si>
  <si>
    <t>Notebook</t>
  </si>
  <si>
    <t>Ótica</t>
  </si>
  <si>
    <t>Óculos de sol</t>
  </si>
  <si>
    <t>José Augusto</t>
  </si>
  <si>
    <t>Óculos de grau</t>
  </si>
  <si>
    <t xml:space="preserve">Área de Critério: </t>
  </si>
  <si>
    <t>Área de Extração:</t>
  </si>
  <si>
    <t>Calculado</t>
  </si>
  <si>
    <t>Valor Presente</t>
  </si>
  <si>
    <t>Taxa</t>
  </si>
  <si>
    <t>Parcelas</t>
  </si>
  <si>
    <t>Valor Futuro</t>
  </si>
  <si>
    <t>TAXA</t>
  </si>
  <si>
    <t>Valor do Carro</t>
  </si>
  <si>
    <t>Entrada</t>
  </si>
  <si>
    <t>Meses para Pagar</t>
  </si>
  <si>
    <t>Prestações</t>
  </si>
  <si>
    <t>Taxa de Juros</t>
  </si>
  <si>
    <t>NPER</t>
  </si>
  <si>
    <t>Valor Moto</t>
  </si>
  <si>
    <t>Saldo</t>
  </si>
  <si>
    <t>Valor Poupado</t>
  </si>
  <si>
    <t>Tempo para Compra</t>
  </si>
  <si>
    <t>PGTO</t>
  </si>
  <si>
    <t>Valor Financiado</t>
  </si>
  <si>
    <t>Juros</t>
  </si>
  <si>
    <t>Pagamentos Mensais</t>
  </si>
  <si>
    <t>Código</t>
  </si>
  <si>
    <t>Risco</t>
  </si>
  <si>
    <t>Rendimento Histórico</t>
  </si>
  <si>
    <t>Prazo Meses</t>
  </si>
  <si>
    <t>CDB</t>
  </si>
  <si>
    <t>Fundo</t>
  </si>
  <si>
    <t>Tesouro</t>
  </si>
  <si>
    <t>Ações</t>
  </si>
  <si>
    <t>Baixo</t>
  </si>
  <si>
    <t>Médio</t>
  </si>
  <si>
    <t>Alto</t>
  </si>
  <si>
    <t>Investimento</t>
  </si>
  <si>
    <t>VF</t>
  </si>
  <si>
    <t xml:space="preserve">Saldo da Conta </t>
  </si>
  <si>
    <t>Área de Critério</t>
  </si>
  <si>
    <t>Área de Extração</t>
  </si>
  <si>
    <t>Aniversariantes</t>
  </si>
  <si>
    <t>Nome</t>
  </si>
  <si>
    <t>Data de Nascimento</t>
  </si>
  <si>
    <t>Mensagem</t>
  </si>
  <si>
    <t>Pedro</t>
  </si>
  <si>
    <t>Katia</t>
  </si>
  <si>
    <t xml:space="preserve">Diogo </t>
  </si>
  <si>
    <t>Eduardo</t>
  </si>
  <si>
    <t>Marlon</t>
  </si>
  <si>
    <t>Vânia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</si>
</sst>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0" fillId="0" borderId="0" xfId="1" applyFont="1"/>
    <xf numFmtId="9" fontId="0" fillId="0" borderId="0" xfId="2" applyFont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44" fontId="0" fillId="0" borderId="1" xfId="1" applyFont="1" applyBorder="1"/>
    <xf numFmtId="9" fontId="0" fillId="2" borderId="1" xfId="0" applyNumberFormat="1" applyFill="1" applyBorder="1" applyAlignment="1">
      <alignment horizontal="center"/>
    </xf>
    <xf numFmtId="8" fontId="0" fillId="2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right"/>
    </xf>
    <xf numFmtId="8" fontId="0" fillId="2" borderId="1" xfId="1" applyNumberFormat="1" applyFont="1" applyFill="1" applyBorder="1"/>
    <xf numFmtId="0" fontId="0" fillId="0" borderId="1" xfId="1" applyNumberFormat="1" applyFont="1" applyFill="1" applyBorder="1"/>
    <xf numFmtId="10" fontId="0" fillId="2" borderId="1" xfId="0" applyNumberFormat="1" applyFill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10" fontId="3" fillId="0" borderId="1" xfId="2" applyNumberFormat="1" applyFont="1" applyBorder="1"/>
    <xf numFmtId="2" fontId="3" fillId="2" borderId="1" xfId="0" applyNumberFormat="1" applyFont="1" applyFill="1" applyBorder="1"/>
    <xf numFmtId="0" fontId="3" fillId="0" borderId="1" xfId="0" applyFont="1" applyBorder="1" applyAlignment="1"/>
    <xf numFmtId="8" fontId="3" fillId="0" borderId="1" xfId="0" applyNumberFormat="1" applyFont="1" applyBorder="1"/>
    <xf numFmtId="0" fontId="3" fillId="0" borderId="0" xfId="0" applyFont="1" applyBorder="1"/>
    <xf numFmtId="10" fontId="3" fillId="0" borderId="0" xfId="2" applyNumberFormat="1" applyFont="1" applyBorder="1"/>
    <xf numFmtId="14" fontId="0" fillId="0" borderId="0" xfId="0" applyNumberFormat="1"/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4" sqref="D24"/>
    </sheetView>
  </sheetViews>
  <sheetFormatPr defaultRowHeight="15" x14ac:dyDescent="0.25"/>
  <cols>
    <col min="1" max="1" width="22.85546875" bestFit="1" customWidth="1"/>
    <col min="2" max="2" width="19.85546875" bestFit="1" customWidth="1"/>
    <col min="3" max="3" width="24.42578125" bestFit="1" customWidth="1"/>
    <col min="4" max="4" width="25.140625" bestFit="1" customWidth="1"/>
    <col min="5" max="5" width="23.28515625" bestFit="1" customWidth="1"/>
    <col min="6" max="6" width="12.28515625" bestFit="1" customWidth="1"/>
    <col min="7" max="7" width="22.42578125" bestFit="1" customWidth="1"/>
    <col min="8" max="8" width="16.7109375" bestFit="1" customWidth="1"/>
  </cols>
  <sheetData>
    <row r="1" spans="1:8" ht="26.25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8" ht="26.25" x14ac:dyDescent="0.4">
      <c r="A2" s="1" t="s">
        <v>7</v>
      </c>
      <c r="B2" s="2" t="s">
        <v>8</v>
      </c>
      <c r="C2" s="4">
        <v>41288</v>
      </c>
      <c r="D2" s="1" t="s">
        <v>9</v>
      </c>
      <c r="E2" s="3">
        <v>50</v>
      </c>
      <c r="F2" s="2">
        <v>5</v>
      </c>
      <c r="G2" s="5">
        <f t="shared" ref="G2:G9" si="0">E2*F2</f>
        <v>250</v>
      </c>
    </row>
    <row r="3" spans="1:8" ht="26.25" x14ac:dyDescent="0.4">
      <c r="A3" s="1" t="s">
        <v>10</v>
      </c>
      <c r="B3" s="2" t="s">
        <v>8</v>
      </c>
      <c r="C3" s="4">
        <v>41281</v>
      </c>
      <c r="D3" s="1" t="s">
        <v>11</v>
      </c>
      <c r="E3" s="3">
        <v>150</v>
      </c>
      <c r="F3" s="2">
        <v>2</v>
      </c>
      <c r="G3" s="5">
        <f t="shared" si="0"/>
        <v>300</v>
      </c>
    </row>
    <row r="4" spans="1:8" ht="26.25" x14ac:dyDescent="0.4">
      <c r="A4" s="1" t="b">
        <v>1</v>
      </c>
      <c r="B4" s="2" t="s">
        <v>8</v>
      </c>
      <c r="C4" s="4">
        <v>41281</v>
      </c>
      <c r="D4" s="1" t="s">
        <v>11</v>
      </c>
      <c r="E4" s="3">
        <v>150</v>
      </c>
      <c r="F4" s="2">
        <v>2</v>
      </c>
      <c r="G4" s="5">
        <f t="shared" si="0"/>
        <v>300</v>
      </c>
    </row>
    <row r="5" spans="1:8" ht="26.25" x14ac:dyDescent="0.4">
      <c r="A5" s="1" t="e">
        <f>2/0</f>
        <v>#DIV/0!</v>
      </c>
      <c r="B5" s="2" t="s">
        <v>8</v>
      </c>
      <c r="C5" s="4">
        <v>41305</v>
      </c>
      <c r="D5" s="1" t="s">
        <v>12</v>
      </c>
      <c r="E5" s="3">
        <v>450</v>
      </c>
      <c r="F5" s="2">
        <v>1</v>
      </c>
      <c r="G5" s="5">
        <f t="shared" si="0"/>
        <v>450</v>
      </c>
    </row>
    <row r="6" spans="1:8" ht="26.25" x14ac:dyDescent="0.4">
      <c r="A6" s="1" t="s">
        <v>7</v>
      </c>
      <c r="B6" s="2" t="s">
        <v>8</v>
      </c>
      <c r="C6" s="4">
        <v>41278</v>
      </c>
      <c r="D6" s="1" t="s">
        <v>13</v>
      </c>
      <c r="E6" s="3">
        <v>2300</v>
      </c>
      <c r="F6" s="2">
        <v>3</v>
      </c>
      <c r="G6" s="5">
        <f t="shared" si="0"/>
        <v>6900</v>
      </c>
    </row>
    <row r="7" spans="1:8" ht="26.25" x14ac:dyDescent="0.4">
      <c r="A7" s="1">
        <v>123</v>
      </c>
      <c r="B7" s="2" t="s">
        <v>14</v>
      </c>
      <c r="C7" s="4">
        <v>41296</v>
      </c>
      <c r="D7" s="1" t="s">
        <v>15</v>
      </c>
      <c r="E7" s="3">
        <v>250</v>
      </c>
      <c r="F7" s="2">
        <v>9</v>
      </c>
      <c r="G7" s="5">
        <f t="shared" si="0"/>
        <v>2250</v>
      </c>
    </row>
    <row r="8" spans="1:8" ht="26.25" x14ac:dyDescent="0.4">
      <c r="A8" s="1" t="s">
        <v>16</v>
      </c>
      <c r="B8" s="2" t="s">
        <v>14</v>
      </c>
      <c r="C8" s="4">
        <v>41282</v>
      </c>
      <c r="D8" s="1" t="s">
        <v>17</v>
      </c>
      <c r="E8" s="3">
        <v>150</v>
      </c>
      <c r="F8" s="2">
        <v>7</v>
      </c>
      <c r="G8" s="5">
        <f t="shared" si="0"/>
        <v>1050</v>
      </c>
    </row>
    <row r="9" spans="1:8" ht="26.25" x14ac:dyDescent="0.4">
      <c r="A9" s="1"/>
      <c r="B9" s="2" t="s">
        <v>14</v>
      </c>
      <c r="C9" s="4">
        <v>41296</v>
      </c>
      <c r="D9" s="1" t="s">
        <v>15</v>
      </c>
      <c r="E9" s="3">
        <v>250</v>
      </c>
      <c r="F9" s="2">
        <v>9</v>
      </c>
      <c r="G9" s="5">
        <f t="shared" si="0"/>
        <v>2250</v>
      </c>
    </row>
    <row r="12" spans="1:8" x14ac:dyDescent="0.25">
      <c r="A12" t="s">
        <v>18</v>
      </c>
    </row>
    <row r="13" spans="1:8" ht="26.25" x14ac:dyDescent="0.4">
      <c r="A13" s="1" t="s">
        <v>0</v>
      </c>
      <c r="B13" s="2" t="s">
        <v>1</v>
      </c>
      <c r="C13" s="2" t="s">
        <v>2</v>
      </c>
      <c r="D13" s="1" t="s">
        <v>3</v>
      </c>
      <c r="E13" s="3" t="s">
        <v>4</v>
      </c>
      <c r="F13" s="2" t="s">
        <v>5</v>
      </c>
      <c r="G13" s="2" t="s">
        <v>6</v>
      </c>
      <c r="H13" s="2" t="s">
        <v>20</v>
      </c>
    </row>
    <row r="14" spans="1:8" x14ac:dyDescent="0.25">
      <c r="H14" t="b">
        <f>AND(DAY(C2)&gt;=5,DAY(C2)&lt;=15)</f>
        <v>1</v>
      </c>
    </row>
    <row r="20" spans="1:7" x14ac:dyDescent="0.25">
      <c r="A20" t="s">
        <v>19</v>
      </c>
    </row>
    <row r="21" spans="1:7" ht="26.25" x14ac:dyDescent="0.4">
      <c r="A21" s="1" t="s">
        <v>0</v>
      </c>
      <c r="B21" s="2" t="s">
        <v>1</v>
      </c>
      <c r="C21" s="2" t="s">
        <v>2</v>
      </c>
      <c r="D21" s="1" t="s">
        <v>3</v>
      </c>
      <c r="E21" s="3" t="s">
        <v>4</v>
      </c>
      <c r="F21" s="2" t="s">
        <v>5</v>
      </c>
      <c r="G21" s="2" t="s">
        <v>6</v>
      </c>
    </row>
    <row r="22" spans="1:7" ht="26.25" x14ac:dyDescent="0.4">
      <c r="A22" s="1" t="s">
        <v>7</v>
      </c>
      <c r="B22" s="2" t="s">
        <v>8</v>
      </c>
      <c r="C22" s="4">
        <v>41288</v>
      </c>
      <c r="D22" s="1" t="s">
        <v>9</v>
      </c>
      <c r="E22" s="3">
        <v>50</v>
      </c>
      <c r="F22" s="2">
        <v>5</v>
      </c>
      <c r="G22" s="5">
        <v>250</v>
      </c>
    </row>
    <row r="23" spans="1:7" ht="26.25" x14ac:dyDescent="0.4">
      <c r="A23" s="1" t="s">
        <v>10</v>
      </c>
      <c r="B23" s="2" t="s">
        <v>8</v>
      </c>
      <c r="C23" s="4">
        <v>41281</v>
      </c>
      <c r="D23" s="1" t="s">
        <v>11</v>
      </c>
      <c r="E23" s="3">
        <v>150</v>
      </c>
      <c r="F23" s="2">
        <v>2</v>
      </c>
      <c r="G23" s="5">
        <v>300</v>
      </c>
    </row>
    <row r="24" spans="1:7" ht="26.25" x14ac:dyDescent="0.4">
      <c r="A24" s="1" t="b">
        <v>1</v>
      </c>
      <c r="B24" s="2" t="s">
        <v>8</v>
      </c>
      <c r="C24" s="4">
        <v>41281</v>
      </c>
      <c r="D24" s="1" t="s">
        <v>11</v>
      </c>
      <c r="E24" s="3">
        <v>150</v>
      </c>
      <c r="F24" s="2">
        <v>2</v>
      </c>
      <c r="G24" s="5">
        <v>300</v>
      </c>
    </row>
    <row r="25" spans="1:7" ht="26.25" x14ac:dyDescent="0.4">
      <c r="A25" s="1" t="s">
        <v>16</v>
      </c>
      <c r="B25" s="2" t="s">
        <v>14</v>
      </c>
      <c r="C25" s="4">
        <v>41282</v>
      </c>
      <c r="D25" s="1" t="s">
        <v>17</v>
      </c>
      <c r="E25" s="3">
        <v>150</v>
      </c>
      <c r="F25" s="2">
        <v>7</v>
      </c>
      <c r="G25" s="5">
        <v>1050</v>
      </c>
    </row>
    <row r="26" spans="1:7" ht="26.25" x14ac:dyDescent="0.4">
      <c r="A26" s="1"/>
      <c r="B26" s="2"/>
      <c r="C26" s="4"/>
      <c r="D26" s="1"/>
      <c r="E26" s="3"/>
      <c r="F26" s="2"/>
      <c r="G26" s="5"/>
    </row>
    <row r="27" spans="1:7" ht="26.25" x14ac:dyDescent="0.4">
      <c r="A27" s="1"/>
      <c r="B27" s="2"/>
      <c r="C27" s="4"/>
      <c r="D27" s="1"/>
      <c r="E27" s="3"/>
      <c r="F27" s="2"/>
      <c r="G27" s="5"/>
    </row>
    <row r="28" spans="1:7" ht="26.25" x14ac:dyDescent="0.4">
      <c r="A28" s="1"/>
      <c r="B28" s="2"/>
      <c r="C28" s="4"/>
      <c r="D28" s="1"/>
      <c r="E28" s="3"/>
      <c r="F28" s="2"/>
      <c r="G28" s="5"/>
    </row>
    <row r="29" spans="1:7" ht="26.25" x14ac:dyDescent="0.4">
      <c r="A29" s="1"/>
      <c r="B29" s="2"/>
      <c r="C29" s="4"/>
      <c r="D29" s="1"/>
      <c r="E29" s="3"/>
      <c r="F29" s="2"/>
      <c r="G29" s="5"/>
    </row>
  </sheetData>
  <autoFilter ref="A13:H14"/>
  <conditionalFormatting sqref="G2:G9">
    <cfRule type="cellIs" dxfId="2" priority="1" operator="lessThan">
      <formula>1000</formula>
    </cfRule>
    <cfRule type="cellIs" dxfId="1" priority="2" operator="between">
      <formula>1000</formula>
      <formula>1999.99</formula>
    </cfRule>
    <cfRule type="cellIs" dxfId="0" priority="3" operator="greaterThan">
      <formula>2000</formula>
    </cfRule>
  </conditionalFormatting>
  <dataValidations count="1">
    <dataValidation type="list" allowBlank="1" showInputMessage="1" showErrorMessage="1" sqref="B2:B9">
      <formula1>$B$2:$B$9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B2" sqref="B2:C6"/>
    </sheetView>
  </sheetViews>
  <sheetFormatPr defaultRowHeight="15" x14ac:dyDescent="0.25"/>
  <cols>
    <col min="2" max="2" width="15.7109375" customWidth="1"/>
    <col min="3" max="3" width="13.28515625" bestFit="1" customWidth="1"/>
  </cols>
  <sheetData>
    <row r="2" spans="2:7" x14ac:dyDescent="0.25">
      <c r="B2" s="12" t="s">
        <v>21</v>
      </c>
      <c r="C2" s="12"/>
    </row>
    <row r="3" spans="2:7" x14ac:dyDescent="0.25">
      <c r="B3" s="8" t="s">
        <v>22</v>
      </c>
      <c r="C3" s="9">
        <v>0.03</v>
      </c>
      <c r="G3" s="7"/>
    </row>
    <row r="4" spans="2:7" x14ac:dyDescent="0.25">
      <c r="B4" s="10" t="s">
        <v>23</v>
      </c>
      <c r="C4" s="8">
        <v>6</v>
      </c>
    </row>
    <row r="5" spans="2:7" x14ac:dyDescent="0.25">
      <c r="B5" s="8" t="s">
        <v>24</v>
      </c>
      <c r="C5" s="11">
        <v>30000</v>
      </c>
    </row>
    <row r="6" spans="2:7" x14ac:dyDescent="0.25">
      <c r="B6" s="8" t="s">
        <v>21</v>
      </c>
      <c r="C6" s="13">
        <f>PV(C3,C4, ,-C5)</f>
        <v>25124.527700509632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5" sqref="C5"/>
    </sheetView>
  </sheetViews>
  <sheetFormatPr defaultRowHeight="15" x14ac:dyDescent="0.25"/>
  <cols>
    <col min="2" max="2" width="14.28515625" bestFit="1" customWidth="1"/>
    <col min="3" max="3" width="13.28515625" bestFit="1" customWidth="1"/>
  </cols>
  <sheetData>
    <row r="2" spans="2:3" x14ac:dyDescent="0.25">
      <c r="B2" s="12" t="s">
        <v>21</v>
      </c>
      <c r="C2" s="12"/>
    </row>
    <row r="3" spans="2:3" x14ac:dyDescent="0.25">
      <c r="B3" s="8" t="s">
        <v>22</v>
      </c>
      <c r="C3" s="9">
        <v>0.03</v>
      </c>
    </row>
    <row r="4" spans="2:3" x14ac:dyDescent="0.25">
      <c r="B4" s="10" t="s">
        <v>23</v>
      </c>
      <c r="C4" s="8">
        <v>6</v>
      </c>
    </row>
    <row r="5" spans="2:3" x14ac:dyDescent="0.25">
      <c r="B5" s="8" t="s">
        <v>24</v>
      </c>
      <c r="C5" s="17">
        <f>FV(C3,C4,, - C6)</f>
        <v>30000.002745711754</v>
      </c>
    </row>
    <row r="6" spans="2:3" x14ac:dyDescent="0.25">
      <c r="B6" s="14" t="s">
        <v>21</v>
      </c>
      <c r="C6" s="16">
        <v>25124.53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10" sqref="F10:F11"/>
    </sheetView>
  </sheetViews>
  <sheetFormatPr defaultRowHeight="15" x14ac:dyDescent="0.25"/>
  <cols>
    <col min="2" max="2" width="16.42578125" bestFit="1" customWidth="1"/>
    <col min="3" max="3" width="13.28515625" bestFit="1" customWidth="1"/>
  </cols>
  <sheetData>
    <row r="2" spans="2:3" x14ac:dyDescent="0.25">
      <c r="B2" s="12" t="s">
        <v>25</v>
      </c>
      <c r="C2" s="12"/>
    </row>
    <row r="3" spans="2:3" x14ac:dyDescent="0.25">
      <c r="B3" s="8" t="s">
        <v>26</v>
      </c>
      <c r="C3" s="11">
        <v>45000</v>
      </c>
    </row>
    <row r="4" spans="2:3" x14ac:dyDescent="0.25">
      <c r="B4" s="10" t="s">
        <v>27</v>
      </c>
      <c r="C4" s="11">
        <v>13500</v>
      </c>
    </row>
    <row r="5" spans="2:3" x14ac:dyDescent="0.25">
      <c r="B5" s="8" t="s">
        <v>28</v>
      </c>
      <c r="C5" s="18">
        <v>72</v>
      </c>
    </row>
    <row r="6" spans="2:3" x14ac:dyDescent="0.25">
      <c r="B6" s="14" t="s">
        <v>29</v>
      </c>
      <c r="C6" s="16">
        <v>890</v>
      </c>
    </row>
    <row r="7" spans="2:3" x14ac:dyDescent="0.25">
      <c r="B7" s="8"/>
      <c r="C7" s="8"/>
    </row>
    <row r="8" spans="2:3" x14ac:dyDescent="0.25">
      <c r="B8" s="8" t="s">
        <v>30</v>
      </c>
      <c r="C8" s="19">
        <f>RATE(C5,-C6,C3-C4)</f>
        <v>2.2601960686456434E-2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G9" sqref="G9"/>
    </sheetView>
  </sheetViews>
  <sheetFormatPr defaultRowHeight="15" x14ac:dyDescent="0.25"/>
  <cols>
    <col min="2" max="2" width="20" bestFit="1" customWidth="1"/>
    <col min="3" max="3" width="14.7109375" bestFit="1" customWidth="1"/>
  </cols>
  <sheetData>
    <row r="1" spans="1:28" ht="15.7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15.75" x14ac:dyDescent="0.25">
      <c r="A2" s="22"/>
      <c r="B2" s="23" t="s">
        <v>31</v>
      </c>
      <c r="C2" s="23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15.75" x14ac:dyDescent="0.25">
      <c r="A3" s="22"/>
      <c r="B3" s="24" t="s">
        <v>32</v>
      </c>
      <c r="C3" s="25">
        <v>52000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15.75" x14ac:dyDescent="0.25">
      <c r="A4" s="22"/>
      <c r="B4" s="24" t="s">
        <v>33</v>
      </c>
      <c r="C4" s="25">
        <v>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5.75" x14ac:dyDescent="0.25">
      <c r="A5" s="22"/>
      <c r="B5" s="24" t="s">
        <v>34</v>
      </c>
      <c r="C5" s="25">
        <v>1500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5.75" x14ac:dyDescent="0.25">
      <c r="A6" s="22"/>
      <c r="B6" s="24" t="s">
        <v>22</v>
      </c>
      <c r="C6" s="26">
        <v>7.0000000000000001E-3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5.75" x14ac:dyDescent="0.25">
      <c r="A7" s="22"/>
      <c r="B7" s="24"/>
      <c r="C7" s="2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5.75" x14ac:dyDescent="0.25">
      <c r="A8" s="22"/>
      <c r="B8" s="24" t="s">
        <v>35</v>
      </c>
      <c r="C8" s="27">
        <f>NPER(C6,-C5,-C4,C3)</f>
        <v>31.145590390240869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5.7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5.75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5.75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.75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5.7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15.7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5.75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5.75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5.75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5.75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5.75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5.75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5.75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5.75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5.75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5.75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5.75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5.75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5.7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5.7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5.75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5.75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5.75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5.7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F14" sqref="F14"/>
    </sheetView>
  </sheetViews>
  <sheetFormatPr defaultRowHeight="15" x14ac:dyDescent="0.25"/>
  <cols>
    <col min="2" max="2" width="19.85546875" bestFit="1" customWidth="1"/>
    <col min="3" max="3" width="12.140625" bestFit="1" customWidth="1"/>
  </cols>
  <sheetData>
    <row r="2" spans="2:3" x14ac:dyDescent="0.25">
      <c r="B2" s="20" t="s">
        <v>36</v>
      </c>
      <c r="C2" s="20"/>
    </row>
    <row r="3" spans="2:3" x14ac:dyDescent="0.25">
      <c r="B3" s="8" t="s">
        <v>37</v>
      </c>
      <c r="C3" s="11">
        <v>1900</v>
      </c>
    </row>
    <row r="4" spans="2:3" x14ac:dyDescent="0.25">
      <c r="B4" s="8" t="s">
        <v>23</v>
      </c>
      <c r="C4" s="8">
        <v>10</v>
      </c>
    </row>
    <row r="5" spans="2:3" x14ac:dyDescent="0.25">
      <c r="B5" s="8" t="s">
        <v>38</v>
      </c>
      <c r="C5" s="21">
        <v>0.04</v>
      </c>
    </row>
    <row r="6" spans="2:3" x14ac:dyDescent="0.25">
      <c r="B6" s="8"/>
      <c r="C6" s="8"/>
    </row>
    <row r="7" spans="2:3" x14ac:dyDescent="0.25">
      <c r="B7" s="8" t="s">
        <v>39</v>
      </c>
      <c r="C7" s="13">
        <f>PMT(C5,C4,-C3)</f>
        <v>234.25279422725941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J20" sqref="J20"/>
    </sheetView>
  </sheetViews>
  <sheetFormatPr defaultRowHeight="15" x14ac:dyDescent="0.25"/>
  <cols>
    <col min="1" max="1" width="16" customWidth="1"/>
    <col min="2" max="2" width="13.28515625" bestFit="1" customWidth="1"/>
    <col min="4" max="4" width="20.5703125" bestFit="1" customWidth="1"/>
    <col min="5" max="5" width="12.7109375" bestFit="1" customWidth="1"/>
    <col min="6" max="6" width="11.42578125" bestFit="1" customWidth="1"/>
  </cols>
  <sheetData>
    <row r="1" spans="1:6" x14ac:dyDescent="0.25">
      <c r="A1" t="s">
        <v>51</v>
      </c>
      <c r="B1" s="6">
        <v>10000</v>
      </c>
    </row>
    <row r="2" spans="1:6" ht="15.75" x14ac:dyDescent="0.25">
      <c r="A2" s="24" t="s">
        <v>40</v>
      </c>
      <c r="B2" s="24" t="s">
        <v>3</v>
      </c>
      <c r="C2" s="24" t="s">
        <v>41</v>
      </c>
      <c r="D2" s="28" t="s">
        <v>42</v>
      </c>
      <c r="E2" s="28" t="s">
        <v>43</v>
      </c>
      <c r="F2" s="15" t="s">
        <v>52</v>
      </c>
    </row>
    <row r="3" spans="1:6" ht="15.75" x14ac:dyDescent="0.25">
      <c r="A3" s="24">
        <v>1</v>
      </c>
      <c r="B3" s="24" t="s">
        <v>44</v>
      </c>
      <c r="C3" s="24" t="s">
        <v>48</v>
      </c>
      <c r="D3" s="26">
        <v>6.0000000000000001E-3</v>
      </c>
      <c r="E3" s="24">
        <v>12</v>
      </c>
      <c r="F3" s="10">
        <f>FV(D3,E3,,-2500)</f>
        <v>2686.0604193048116</v>
      </c>
    </row>
    <row r="4" spans="1:6" ht="15.75" x14ac:dyDescent="0.25">
      <c r="A4" s="24">
        <v>2</v>
      </c>
      <c r="B4" s="24" t="s">
        <v>45</v>
      </c>
      <c r="C4" s="24" t="s">
        <v>48</v>
      </c>
      <c r="D4" s="26">
        <v>7.0000000000000001E-3</v>
      </c>
      <c r="E4" s="24">
        <v>24</v>
      </c>
      <c r="F4" s="10">
        <f t="shared" ref="F4:F6" si="0">FV(D4,E4,,-2500)</f>
        <v>2955.6111887878355</v>
      </c>
    </row>
    <row r="5" spans="1:6" ht="15.75" x14ac:dyDescent="0.25">
      <c r="A5" s="24">
        <v>3</v>
      </c>
      <c r="B5" s="24" t="s">
        <v>46</v>
      </c>
      <c r="C5" s="24" t="s">
        <v>49</v>
      </c>
      <c r="D5" s="26">
        <v>8.0000000000000002E-3</v>
      </c>
      <c r="E5" s="24">
        <v>72</v>
      </c>
      <c r="F5" s="10">
        <f t="shared" si="0"/>
        <v>4437.0908450357883</v>
      </c>
    </row>
    <row r="6" spans="1:6" ht="15.75" x14ac:dyDescent="0.25">
      <c r="A6" s="24">
        <v>4</v>
      </c>
      <c r="B6" s="24" t="s">
        <v>47</v>
      </c>
      <c r="C6" s="24" t="s">
        <v>50</v>
      </c>
      <c r="D6" s="26">
        <v>9.4999999999999998E-3</v>
      </c>
      <c r="E6" s="24">
        <v>60</v>
      </c>
      <c r="F6" s="10">
        <f t="shared" si="0"/>
        <v>4408.7899238427372</v>
      </c>
    </row>
    <row r="8" spans="1:6" ht="15.75" x14ac:dyDescent="0.25">
      <c r="A8" s="24" t="s">
        <v>53</v>
      </c>
      <c r="B8" s="29">
        <f>SUM(F3:F6)</f>
        <v>14487.552376971173</v>
      </c>
    </row>
    <row r="10" spans="1:6" x14ac:dyDescent="0.25">
      <c r="A10" t="s">
        <v>54</v>
      </c>
    </row>
    <row r="11" spans="1:6" ht="15.75" x14ac:dyDescent="0.25">
      <c r="A11" s="24" t="s">
        <v>40</v>
      </c>
      <c r="B11" s="24" t="s">
        <v>3</v>
      </c>
      <c r="C11" s="24" t="s">
        <v>41</v>
      </c>
      <c r="D11" s="28" t="s">
        <v>42</v>
      </c>
      <c r="E11" s="28" t="s">
        <v>43</v>
      </c>
    </row>
    <row r="12" spans="1:6" x14ac:dyDescent="0.25">
      <c r="C12" t="s">
        <v>48</v>
      </c>
    </row>
    <row r="16" spans="1:6" x14ac:dyDescent="0.25">
      <c r="A16" t="s">
        <v>55</v>
      </c>
    </row>
    <row r="17" spans="1:5" ht="15.75" x14ac:dyDescent="0.25">
      <c r="A17" s="24" t="s">
        <v>40</v>
      </c>
      <c r="B17" s="24" t="s">
        <v>3</v>
      </c>
      <c r="C17" s="24" t="s">
        <v>41</v>
      </c>
      <c r="D17" s="28" t="s">
        <v>42</v>
      </c>
      <c r="E17" s="28" t="s">
        <v>43</v>
      </c>
    </row>
    <row r="18" spans="1:5" ht="15.75" x14ac:dyDescent="0.25">
      <c r="A18" s="24">
        <v>1</v>
      </c>
      <c r="B18" s="24" t="s">
        <v>44</v>
      </c>
      <c r="C18" s="24" t="s">
        <v>48</v>
      </c>
      <c r="D18" s="26">
        <v>6.0000000000000001E-3</v>
      </c>
      <c r="E18" s="24">
        <v>12</v>
      </c>
    </row>
    <row r="19" spans="1:5" ht="15.75" x14ac:dyDescent="0.25">
      <c r="A19" s="24">
        <v>2</v>
      </c>
      <c r="B19" s="24" t="s">
        <v>45</v>
      </c>
      <c r="C19" s="24" t="s">
        <v>48</v>
      </c>
      <c r="D19" s="26">
        <v>7.0000000000000001E-3</v>
      </c>
      <c r="E19" s="24">
        <v>24</v>
      </c>
    </row>
    <row r="20" spans="1:5" ht="15.75" x14ac:dyDescent="0.25">
      <c r="A20" s="30"/>
      <c r="B20" s="30"/>
      <c r="C20" s="30"/>
      <c r="D20" s="31"/>
      <c r="E20" s="30"/>
    </row>
    <row r="21" spans="1:5" ht="15.75" x14ac:dyDescent="0.25">
      <c r="A21" s="30"/>
      <c r="B21" s="30"/>
      <c r="C21" s="30"/>
      <c r="D21" s="31"/>
      <c r="E21" s="3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15" zoomScaleNormal="115" workbookViewId="0">
      <selection activeCell="G8" sqref="G8"/>
    </sheetView>
  </sheetViews>
  <sheetFormatPr defaultRowHeight="15" x14ac:dyDescent="0.25"/>
  <cols>
    <col min="1" max="1" width="15" bestFit="1" customWidth="1"/>
    <col min="2" max="2" width="21.7109375" customWidth="1"/>
    <col min="3" max="3" width="30.28515625" bestFit="1" customWidth="1"/>
    <col min="4" max="4" width="10.7109375" customWidth="1"/>
  </cols>
  <sheetData>
    <row r="1" spans="1:4" ht="15.75" x14ac:dyDescent="0.25">
      <c r="A1" s="33" t="s">
        <v>56</v>
      </c>
      <c r="B1" s="33"/>
      <c r="C1" s="33"/>
    </row>
    <row r="2" spans="1:4" ht="15.75" x14ac:dyDescent="0.25">
      <c r="A2" s="24" t="s">
        <v>57</v>
      </c>
      <c r="B2" s="24" t="s">
        <v>58</v>
      </c>
      <c r="C2" s="24" t="s">
        <v>59</v>
      </c>
    </row>
    <row r="3" spans="1:4" ht="15.75" x14ac:dyDescent="0.25">
      <c r="A3" s="24" t="s">
        <v>62</v>
      </c>
      <c r="B3" s="34">
        <v>37061</v>
      </c>
      <c r="C3" s="24" t="str">
        <f ca="1">IF(DATE(YEAR(TODAY()),MONTH(B3),DAY(B3))&gt;TODAY(), "Faltam " &amp; DATE(YEAR(TODAY()),MONTH(B3),DAY(B3)) - TODAY() &amp; " dias", IF(DATE(YEAR(TODAY()),MONTH(B3),DAY(B3))&lt; TODAY(), "Foi há "&amp; TODAY() - DATE(YEAR(TODAY()),MONTH(B3),DAY(B3)) &amp; "dias", "Parabéns pelo seu aniversário!"))</f>
        <v>Foi há 112dias</v>
      </c>
      <c r="D3" s="32"/>
    </row>
    <row r="4" spans="1:4" ht="15.75" x14ac:dyDescent="0.25">
      <c r="A4" s="24" t="s">
        <v>63</v>
      </c>
      <c r="B4" s="34">
        <v>37925</v>
      </c>
      <c r="C4" s="24" t="str">
        <f t="shared" ref="C4:C8" ca="1" si="0">IF(DATE(YEAR(TODAY()),MONTH(B4),DAY(B4))&gt;TODAY(), "Faltam " &amp; DATE(YEAR(TODAY()),MONTH(B4),DAY(B4)) - TODAY() &amp; " dias", IF(DATE(YEAR(TODAY()),MONTH(B4),DAY(B4))&lt; TODAY(), "Foi há "&amp; TODAY() - DATE(YEAR(TODAY()),MONTH(B4),DAY(B4)) &amp; "dias", "Parabéns pelo seu aniversário!"))</f>
        <v>Faltam 22 dias</v>
      </c>
    </row>
    <row r="5" spans="1:4" ht="15.75" x14ac:dyDescent="0.25">
      <c r="A5" s="24" t="s">
        <v>61</v>
      </c>
      <c r="B5" s="34">
        <v>32304</v>
      </c>
      <c r="C5" s="24" t="str">
        <f t="shared" ca="1" si="0"/>
        <v>Foi há 121dias</v>
      </c>
    </row>
    <row r="6" spans="1:4" ht="15.75" x14ac:dyDescent="0.25">
      <c r="A6" s="24" t="s">
        <v>60</v>
      </c>
      <c r="B6" s="34">
        <v>37910</v>
      </c>
      <c r="C6" s="24" t="str">
        <f t="shared" ca="1" si="0"/>
        <v>Faltam 7 dias</v>
      </c>
    </row>
    <row r="7" spans="1:4" ht="15.75" x14ac:dyDescent="0.25">
      <c r="A7" s="24" t="s">
        <v>64</v>
      </c>
      <c r="B7" s="34">
        <v>32790</v>
      </c>
      <c r="C7" s="24" t="str">
        <f t="shared" ca="1" si="0"/>
        <v>Parabéns pelo seu aniversário!</v>
      </c>
    </row>
    <row r="8" spans="1:4" ht="15.75" x14ac:dyDescent="0.25">
      <c r="A8" s="24" t="s">
        <v>65</v>
      </c>
      <c r="B8" s="34">
        <v>34383</v>
      </c>
      <c r="C8" s="24" t="str">
        <f t="shared" ca="1" si="0"/>
        <v>Foi há 233dias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Filtro</vt:lpstr>
      <vt:lpstr> VP F.Financeiras</vt:lpstr>
      <vt:lpstr>VF</vt:lpstr>
      <vt:lpstr>TAXA</vt:lpstr>
      <vt:lpstr>NPER</vt:lpstr>
      <vt:lpstr>PGTO</vt:lpstr>
      <vt:lpstr>Exercício</vt:lpstr>
      <vt:lpstr>Aniversário</vt:lpstr>
      <vt:lpstr>Exercício!Area_de_extracao</vt:lpstr>
      <vt:lpstr>Filtro!Area_de_extracao</vt:lpstr>
      <vt:lpstr>Exercício!Criterios</vt:lpstr>
      <vt:lpstr>Filtro!Criterios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2021-10-09T19:48:05Z</dcterms:modified>
</cp:coreProperties>
</file>