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martenvios\"/>
    </mc:Choice>
  </mc:AlternateContent>
  <xr:revisionPtr revIDLastSave="0" documentId="13_ncr:1_{5380E70A-9D22-4913-9F68-339954D6E9ED}" xr6:coauthVersionLast="47" xr6:coauthVersionMax="47" xr10:uidLastSave="{00000000-0000-0000-0000-000000000000}"/>
  <bookViews>
    <workbookView xWindow="-110" yWindow="-110" windowWidth="19420" windowHeight="10300" firstSheet="3" activeTab="7" xr2:uid="{E4D38BA0-82A9-4AEE-89DE-F0907D123E97}"/>
  </bookViews>
  <sheets>
    <sheet name="atendimentos" sheetId="2" r:id="rId1"/>
    <sheet name="clientes" sheetId="3" r:id="rId2"/>
    <sheet name="entregas" sheetId="4" r:id="rId3"/>
    <sheet name="nps" sheetId="5" r:id="rId4"/>
    <sheet name="pedidos" sheetId="6" r:id="rId5"/>
    <sheet name="Atendimentos EDA" sheetId="8" r:id="rId6"/>
    <sheet name="Clientes EDA" sheetId="7" r:id="rId7"/>
    <sheet name="Análises Principais" sheetId="10" r:id="rId8"/>
  </sheets>
  <definedNames>
    <definedName name="DadosExternos_1" localSheetId="0" hidden="1">atendimentos!$A$1:$E$593</definedName>
    <definedName name="DadosExternos_1" localSheetId="1" hidden="1">'clientes'!$A$1:$F$201</definedName>
    <definedName name="DadosExternos_1" localSheetId="2" hidden="1">entregas!$A$1:$F$1001</definedName>
    <definedName name="DadosExternos_1" localSheetId="3" hidden="1">nps!$A$1:$D$390</definedName>
    <definedName name="DadosExternos_1" localSheetId="4" hidden="1">pedidos!$A$1:$E$1001</definedName>
  </definedNames>
  <calcPr calcId="191029"/>
  <pivotCaches>
    <pivotCache cacheId="0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8" l="1"/>
  <c r="M10" i="8"/>
  <c r="G76" i="10"/>
  <c r="H76" i="10" s="1"/>
  <c r="G77" i="10"/>
  <c r="H77" i="10" s="1"/>
  <c r="G79" i="10"/>
  <c r="G73" i="10"/>
  <c r="H73" i="10" s="1"/>
  <c r="F74" i="10"/>
  <c r="F75" i="10"/>
  <c r="F76" i="10"/>
  <c r="F77" i="10"/>
  <c r="F78" i="10"/>
  <c r="F79" i="10"/>
  <c r="F73" i="10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L56" i="4"/>
  <c r="L64" i="4"/>
  <c r="L112" i="4"/>
  <c r="L119" i="4"/>
  <c r="L144" i="4"/>
  <c r="L151" i="4"/>
  <c r="L176" i="4"/>
  <c r="L183" i="4"/>
  <c r="L208" i="4"/>
  <c r="L215" i="4"/>
  <c r="L240" i="4"/>
  <c r="L247" i="4"/>
  <c r="L272" i="4"/>
  <c r="L279" i="4"/>
  <c r="L304" i="4"/>
  <c r="L311" i="4"/>
  <c r="L328" i="4"/>
  <c r="L330" i="4"/>
  <c r="L351" i="4"/>
  <c r="L352" i="4"/>
  <c r="L370" i="4"/>
  <c r="L375" i="4"/>
  <c r="L392" i="4"/>
  <c r="L394" i="4"/>
  <c r="L415" i="4"/>
  <c r="L416" i="4"/>
  <c r="L434" i="4"/>
  <c r="L439" i="4"/>
  <c r="L456" i="4"/>
  <c r="L458" i="4"/>
  <c r="L479" i="4"/>
  <c r="L480" i="4"/>
  <c r="L498" i="4"/>
  <c r="L503" i="4"/>
  <c r="L520" i="4"/>
  <c r="L522" i="4"/>
  <c r="L543" i="4"/>
  <c r="L544" i="4"/>
  <c r="L562" i="4"/>
  <c r="L567" i="4"/>
  <c r="L584" i="4"/>
  <c r="L586" i="4"/>
  <c r="L607" i="4"/>
  <c r="L608" i="4"/>
  <c r="L626" i="4"/>
  <c r="L631" i="4"/>
  <c r="L648" i="4"/>
  <c r="L650" i="4"/>
  <c r="L671" i="4"/>
  <c r="L672" i="4"/>
  <c r="L686" i="4"/>
  <c r="L694" i="4"/>
  <c r="L702" i="4"/>
  <c r="L710" i="4"/>
  <c r="L718" i="4"/>
  <c r="L726" i="4"/>
  <c r="L734" i="4"/>
  <c r="L742" i="4"/>
  <c r="L750" i="4"/>
  <c r="L758" i="4"/>
  <c r="L766" i="4"/>
  <c r="L774" i="4"/>
  <c r="L782" i="4"/>
  <c r="L790" i="4"/>
  <c r="L798" i="4"/>
  <c r="L806" i="4"/>
  <c r="L814" i="4"/>
  <c r="L822" i="4"/>
  <c r="L830" i="4"/>
  <c r="L838" i="4"/>
  <c r="L846" i="4"/>
  <c r="L854" i="4"/>
  <c r="L862" i="4"/>
  <c r="L870" i="4"/>
  <c r="L878" i="4"/>
  <c r="L886" i="4"/>
  <c r="L894" i="4"/>
  <c r="L901" i="4"/>
  <c r="L902" i="4"/>
  <c r="L910" i="4"/>
  <c r="L918" i="4"/>
  <c r="L926" i="4"/>
  <c r="L933" i="4"/>
  <c r="L934" i="4"/>
  <c r="L942" i="4"/>
  <c r="L950" i="4"/>
  <c r="L958" i="4"/>
  <c r="L966" i="4"/>
  <c r="L974" i="4"/>
  <c r="L982" i="4"/>
  <c r="L990" i="4"/>
  <c r="L997" i="4"/>
  <c r="L998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G35" i="10"/>
  <c r="H35" i="10" s="1"/>
  <c r="G36" i="10"/>
  <c r="H36" i="10" s="1"/>
  <c r="G37" i="10"/>
  <c r="H37" i="10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G44" i="10"/>
  <c r="H44" i="10" s="1"/>
  <c r="G34" i="10"/>
  <c r="H34" i="10" s="1"/>
  <c r="F45" i="10"/>
  <c r="F35" i="10"/>
  <c r="F36" i="10"/>
  <c r="F37" i="10"/>
  <c r="F38" i="10"/>
  <c r="F39" i="10"/>
  <c r="F40" i="10"/>
  <c r="F41" i="10"/>
  <c r="F42" i="10"/>
  <c r="F43" i="10"/>
  <c r="F44" i="10"/>
  <c r="F34" i="10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16" i="10"/>
  <c r="H16" i="10" s="1"/>
  <c r="F27" i="10"/>
  <c r="F16" i="10"/>
  <c r="F17" i="10"/>
  <c r="F18" i="10"/>
  <c r="F19" i="10"/>
  <c r="F20" i="10"/>
  <c r="F21" i="10"/>
  <c r="F22" i="10"/>
  <c r="F23" i="10"/>
  <c r="F24" i="10"/>
  <c r="F25" i="10"/>
  <c r="F26" i="10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" i="4"/>
  <c r="L2" i="4" s="1"/>
  <c r="G3" i="4"/>
  <c r="G4" i="4"/>
  <c r="G5" i="4"/>
  <c r="G6" i="4"/>
  <c r="G7" i="4"/>
  <c r="G8" i="4"/>
  <c r="J8" i="4" s="1"/>
  <c r="G9" i="4"/>
  <c r="G10" i="4"/>
  <c r="G11" i="4"/>
  <c r="G12" i="4"/>
  <c r="G13" i="4"/>
  <c r="L13" i="4" s="1"/>
  <c r="G14" i="4"/>
  <c r="G15" i="4"/>
  <c r="G16" i="4"/>
  <c r="J16" i="4" s="1"/>
  <c r="G17" i="4"/>
  <c r="G18" i="4"/>
  <c r="L18" i="4" s="1"/>
  <c r="G19" i="4"/>
  <c r="G20" i="4"/>
  <c r="L20" i="4" s="1"/>
  <c r="G21" i="4"/>
  <c r="G22" i="4"/>
  <c r="G23" i="4"/>
  <c r="G24" i="4"/>
  <c r="J24" i="4" s="1"/>
  <c r="G25" i="4"/>
  <c r="G26" i="4"/>
  <c r="G27" i="4"/>
  <c r="G28" i="4"/>
  <c r="G29" i="4"/>
  <c r="G30" i="4"/>
  <c r="G31" i="4"/>
  <c r="G32" i="4"/>
  <c r="J32" i="4" s="1"/>
  <c r="G33" i="4"/>
  <c r="G34" i="4"/>
  <c r="L34" i="4" s="1"/>
  <c r="G35" i="4"/>
  <c r="G36" i="4"/>
  <c r="L36" i="4" s="1"/>
  <c r="G37" i="4"/>
  <c r="G38" i="4"/>
  <c r="G39" i="4"/>
  <c r="G40" i="4"/>
  <c r="J40" i="4" s="1"/>
  <c r="G41" i="4"/>
  <c r="G42" i="4"/>
  <c r="G43" i="4"/>
  <c r="G44" i="4"/>
  <c r="G45" i="4"/>
  <c r="G46" i="4"/>
  <c r="G47" i="4"/>
  <c r="G48" i="4"/>
  <c r="J48" i="4" s="1"/>
  <c r="G49" i="4"/>
  <c r="G50" i="4"/>
  <c r="L50" i="4" s="1"/>
  <c r="G51" i="4"/>
  <c r="G52" i="4"/>
  <c r="L52" i="4" s="1"/>
  <c r="G53" i="4"/>
  <c r="G54" i="4"/>
  <c r="G55" i="4"/>
  <c r="G56" i="4"/>
  <c r="J56" i="4" s="1"/>
  <c r="G57" i="4"/>
  <c r="G58" i="4"/>
  <c r="G59" i="4"/>
  <c r="G60" i="4"/>
  <c r="G61" i="4"/>
  <c r="L61" i="4" s="1"/>
  <c r="G62" i="4"/>
  <c r="G63" i="4"/>
  <c r="G64" i="4"/>
  <c r="J64" i="4" s="1"/>
  <c r="G65" i="4"/>
  <c r="G66" i="4"/>
  <c r="L66" i="4" s="1"/>
  <c r="G67" i="4"/>
  <c r="G68" i="4"/>
  <c r="G69" i="4"/>
  <c r="G70" i="4"/>
  <c r="G71" i="4"/>
  <c r="G72" i="4"/>
  <c r="J72" i="4" s="1"/>
  <c r="G73" i="4"/>
  <c r="G74" i="4"/>
  <c r="G75" i="4"/>
  <c r="G76" i="4"/>
  <c r="G77" i="4"/>
  <c r="L77" i="4" s="1"/>
  <c r="G78" i="4"/>
  <c r="G79" i="4"/>
  <c r="G80" i="4"/>
  <c r="J80" i="4" s="1"/>
  <c r="G81" i="4"/>
  <c r="G82" i="4"/>
  <c r="L82" i="4" s="1"/>
  <c r="G83" i="4"/>
  <c r="G84" i="4"/>
  <c r="G85" i="4"/>
  <c r="G86" i="4"/>
  <c r="G87" i="4"/>
  <c r="G88" i="4"/>
  <c r="J88" i="4" s="1"/>
  <c r="G89" i="4"/>
  <c r="G90" i="4"/>
  <c r="G91" i="4"/>
  <c r="G92" i="4"/>
  <c r="G93" i="4"/>
  <c r="L93" i="4" s="1"/>
  <c r="G94" i="4"/>
  <c r="G95" i="4"/>
  <c r="L95" i="4" s="1"/>
  <c r="G96" i="4"/>
  <c r="J96" i="4" s="1"/>
  <c r="G97" i="4"/>
  <c r="G98" i="4"/>
  <c r="G99" i="4"/>
  <c r="G100" i="4"/>
  <c r="G101" i="4"/>
  <c r="G102" i="4"/>
  <c r="G103" i="4"/>
  <c r="G104" i="4"/>
  <c r="J104" i="4" s="1"/>
  <c r="G105" i="4"/>
  <c r="G106" i="4"/>
  <c r="G107" i="4"/>
  <c r="G108" i="4"/>
  <c r="G109" i="4"/>
  <c r="G110" i="4"/>
  <c r="G111" i="4"/>
  <c r="L111" i="4" s="1"/>
  <c r="G112" i="4"/>
  <c r="J112" i="4" s="1"/>
  <c r="G113" i="4"/>
  <c r="G114" i="4"/>
  <c r="G115" i="4"/>
  <c r="G116" i="4"/>
  <c r="G117" i="4"/>
  <c r="G118" i="4"/>
  <c r="G119" i="4"/>
  <c r="G120" i="4"/>
  <c r="J120" i="4" s="1"/>
  <c r="G121" i="4"/>
  <c r="G122" i="4"/>
  <c r="L122" i="4" s="1"/>
  <c r="G123" i="4"/>
  <c r="G124" i="4"/>
  <c r="L124" i="4" s="1"/>
  <c r="G125" i="4"/>
  <c r="G126" i="4"/>
  <c r="G127" i="4"/>
  <c r="J127" i="4" s="1"/>
  <c r="G128" i="4"/>
  <c r="J128" i="4" s="1"/>
  <c r="G129" i="4"/>
  <c r="G130" i="4"/>
  <c r="G131" i="4"/>
  <c r="G132" i="4"/>
  <c r="L132" i="4" s="1"/>
  <c r="G133" i="4"/>
  <c r="L133" i="4" s="1"/>
  <c r="G134" i="4"/>
  <c r="G135" i="4"/>
  <c r="J135" i="4" s="1"/>
  <c r="G136" i="4"/>
  <c r="J136" i="4" s="1"/>
  <c r="G137" i="4"/>
  <c r="G138" i="4"/>
  <c r="L138" i="4" s="1"/>
  <c r="G139" i="4"/>
  <c r="G140" i="4"/>
  <c r="G141" i="4"/>
  <c r="G142" i="4"/>
  <c r="G143" i="4"/>
  <c r="J143" i="4" s="1"/>
  <c r="G144" i="4"/>
  <c r="J144" i="4" s="1"/>
  <c r="G145" i="4"/>
  <c r="G146" i="4"/>
  <c r="L146" i="4" s="1"/>
  <c r="G147" i="4"/>
  <c r="G148" i="4"/>
  <c r="G149" i="4"/>
  <c r="L149" i="4" s="1"/>
  <c r="G150" i="4"/>
  <c r="G151" i="4"/>
  <c r="J151" i="4" s="1"/>
  <c r="G152" i="4"/>
  <c r="J152" i="4" s="1"/>
  <c r="G153" i="4"/>
  <c r="G154" i="4"/>
  <c r="G155" i="4"/>
  <c r="G156" i="4"/>
  <c r="G157" i="4"/>
  <c r="G158" i="4"/>
  <c r="G159" i="4"/>
  <c r="L159" i="4" s="1"/>
  <c r="G160" i="4"/>
  <c r="J160" i="4" s="1"/>
  <c r="G161" i="4"/>
  <c r="G162" i="4"/>
  <c r="G163" i="4"/>
  <c r="G164" i="4"/>
  <c r="G165" i="4"/>
  <c r="G166" i="4"/>
  <c r="G167" i="4"/>
  <c r="J167" i="4" s="1"/>
  <c r="G168" i="4"/>
  <c r="J168" i="4" s="1"/>
  <c r="G169" i="4"/>
  <c r="G170" i="4"/>
  <c r="G171" i="4"/>
  <c r="G172" i="4"/>
  <c r="L172" i="4" s="1"/>
  <c r="G173" i="4"/>
  <c r="G174" i="4"/>
  <c r="G175" i="4"/>
  <c r="L175" i="4" s="1"/>
  <c r="G176" i="4"/>
  <c r="J176" i="4" s="1"/>
  <c r="G177" i="4"/>
  <c r="G178" i="4"/>
  <c r="G179" i="4"/>
  <c r="G180" i="4"/>
  <c r="G181" i="4"/>
  <c r="G182" i="4"/>
  <c r="G183" i="4"/>
  <c r="G184" i="4"/>
  <c r="J184" i="4" s="1"/>
  <c r="G185" i="4"/>
  <c r="G186" i="4"/>
  <c r="L186" i="4" s="1"/>
  <c r="G187" i="4"/>
  <c r="G188" i="4"/>
  <c r="G189" i="4"/>
  <c r="G190" i="4"/>
  <c r="G191" i="4"/>
  <c r="J191" i="4" s="1"/>
  <c r="G192" i="4"/>
  <c r="J192" i="4" s="1"/>
  <c r="G193" i="4"/>
  <c r="G194" i="4"/>
  <c r="L194" i="4" s="1"/>
  <c r="G195" i="4"/>
  <c r="G196" i="4"/>
  <c r="G197" i="4"/>
  <c r="L197" i="4" s="1"/>
  <c r="G198" i="4"/>
  <c r="G199" i="4"/>
  <c r="J199" i="4" s="1"/>
  <c r="G200" i="4"/>
  <c r="J200" i="4" s="1"/>
  <c r="G201" i="4"/>
  <c r="G202" i="4"/>
  <c r="G203" i="4"/>
  <c r="G204" i="4"/>
  <c r="G205" i="4"/>
  <c r="G206" i="4"/>
  <c r="L206" i="4" s="1"/>
  <c r="G207" i="4"/>
  <c r="J207" i="4" s="1"/>
  <c r="G208" i="4"/>
  <c r="J208" i="4" s="1"/>
  <c r="G209" i="4"/>
  <c r="G210" i="4"/>
  <c r="G211" i="4"/>
  <c r="G212" i="4"/>
  <c r="L212" i="4" s="1"/>
  <c r="G213" i="4"/>
  <c r="G214" i="4"/>
  <c r="G215" i="4"/>
  <c r="G216" i="4"/>
  <c r="J216" i="4" s="1"/>
  <c r="G217" i="4"/>
  <c r="G218" i="4"/>
  <c r="G219" i="4"/>
  <c r="G220" i="4"/>
  <c r="G221" i="4"/>
  <c r="L221" i="4" s="1"/>
  <c r="G222" i="4"/>
  <c r="L222" i="4" s="1"/>
  <c r="G223" i="4"/>
  <c r="J223" i="4" s="1"/>
  <c r="G224" i="4"/>
  <c r="J224" i="4" s="1"/>
  <c r="G225" i="4"/>
  <c r="G226" i="4"/>
  <c r="G227" i="4"/>
  <c r="G228" i="4"/>
  <c r="G229" i="4"/>
  <c r="G230" i="4"/>
  <c r="G231" i="4"/>
  <c r="L231" i="4" s="1"/>
  <c r="G232" i="4"/>
  <c r="J232" i="4" s="1"/>
  <c r="G233" i="4"/>
  <c r="G234" i="4"/>
  <c r="L234" i="4" s="1"/>
  <c r="G235" i="4"/>
  <c r="G236" i="4"/>
  <c r="G237" i="4"/>
  <c r="G238" i="4"/>
  <c r="G239" i="4"/>
  <c r="L239" i="4" s="1"/>
  <c r="G240" i="4"/>
  <c r="J240" i="4" s="1"/>
  <c r="G241" i="4"/>
  <c r="G242" i="4"/>
  <c r="G243" i="4"/>
  <c r="G244" i="4"/>
  <c r="G245" i="4"/>
  <c r="G246" i="4"/>
  <c r="G247" i="4"/>
  <c r="J247" i="4" s="1"/>
  <c r="G248" i="4"/>
  <c r="J248" i="4" s="1"/>
  <c r="G249" i="4"/>
  <c r="G250" i="4"/>
  <c r="L250" i="4" s="1"/>
  <c r="G251" i="4"/>
  <c r="G252" i="4"/>
  <c r="G253" i="4"/>
  <c r="G254" i="4"/>
  <c r="G255" i="4"/>
  <c r="J255" i="4" s="1"/>
  <c r="G256" i="4"/>
  <c r="J256" i="4" s="1"/>
  <c r="G257" i="4"/>
  <c r="G258" i="4"/>
  <c r="L258" i="4" s="1"/>
  <c r="G259" i="4"/>
  <c r="G260" i="4"/>
  <c r="G261" i="4"/>
  <c r="G262" i="4"/>
  <c r="G263" i="4"/>
  <c r="J263" i="4" s="1"/>
  <c r="G264" i="4"/>
  <c r="J264" i="4" s="1"/>
  <c r="G265" i="4"/>
  <c r="G266" i="4"/>
  <c r="G267" i="4"/>
  <c r="G268" i="4"/>
  <c r="L268" i="4" s="1"/>
  <c r="G269" i="4"/>
  <c r="G270" i="4"/>
  <c r="L270" i="4" s="1"/>
  <c r="G271" i="4"/>
  <c r="J271" i="4" s="1"/>
  <c r="G272" i="4"/>
  <c r="J272" i="4" s="1"/>
  <c r="G273" i="4"/>
  <c r="G274" i="4"/>
  <c r="G275" i="4"/>
  <c r="G276" i="4"/>
  <c r="L276" i="4" s="1"/>
  <c r="G277" i="4"/>
  <c r="G278" i="4"/>
  <c r="G279" i="4"/>
  <c r="G280" i="4"/>
  <c r="J280" i="4" s="1"/>
  <c r="G281" i="4"/>
  <c r="G282" i="4"/>
  <c r="G283" i="4"/>
  <c r="G284" i="4"/>
  <c r="G285" i="4"/>
  <c r="L285" i="4" s="1"/>
  <c r="G286" i="4"/>
  <c r="G287" i="4"/>
  <c r="J287" i="4" s="1"/>
  <c r="G288" i="4"/>
  <c r="J288" i="4" s="1"/>
  <c r="G289" i="4"/>
  <c r="G290" i="4"/>
  <c r="G291" i="4"/>
  <c r="G292" i="4"/>
  <c r="G293" i="4"/>
  <c r="G294" i="4"/>
  <c r="L294" i="4" s="1"/>
  <c r="G295" i="4"/>
  <c r="L295" i="4" s="1"/>
  <c r="G296" i="4"/>
  <c r="J296" i="4" s="1"/>
  <c r="G297" i="4"/>
  <c r="G298" i="4"/>
  <c r="L298" i="4" s="1"/>
  <c r="G299" i="4"/>
  <c r="G300" i="4"/>
  <c r="G301" i="4"/>
  <c r="G302" i="4"/>
  <c r="G303" i="4"/>
  <c r="I303" i="4" s="1"/>
  <c r="G304" i="4"/>
  <c r="J304" i="4" s="1"/>
  <c r="G305" i="4"/>
  <c r="G306" i="4"/>
  <c r="G307" i="4"/>
  <c r="G308" i="4"/>
  <c r="G309" i="4"/>
  <c r="G310" i="4"/>
  <c r="G311" i="4"/>
  <c r="J311" i="4" s="1"/>
  <c r="G312" i="4"/>
  <c r="L312" i="4" s="1"/>
  <c r="G313" i="4"/>
  <c r="G314" i="4"/>
  <c r="L314" i="4" s="1"/>
  <c r="G315" i="4"/>
  <c r="G316" i="4"/>
  <c r="L316" i="4" s="1"/>
  <c r="G317" i="4"/>
  <c r="G318" i="4"/>
  <c r="G319" i="4"/>
  <c r="J319" i="4" s="1"/>
  <c r="G320" i="4"/>
  <c r="J320" i="4" s="1"/>
  <c r="G321" i="4"/>
  <c r="G322" i="4"/>
  <c r="L322" i="4" s="1"/>
  <c r="G323" i="4"/>
  <c r="G324" i="4"/>
  <c r="G325" i="4"/>
  <c r="G326" i="4"/>
  <c r="G327" i="4"/>
  <c r="J327" i="4" s="1"/>
  <c r="G328" i="4"/>
  <c r="J328" i="4" s="1"/>
  <c r="G329" i="4"/>
  <c r="G330" i="4"/>
  <c r="J330" i="4" s="1"/>
  <c r="G331" i="4"/>
  <c r="G332" i="4"/>
  <c r="L332" i="4" s="1"/>
  <c r="G333" i="4"/>
  <c r="G334" i="4"/>
  <c r="G335" i="4"/>
  <c r="J335" i="4" s="1"/>
  <c r="G336" i="4"/>
  <c r="J336" i="4" s="1"/>
  <c r="G337" i="4"/>
  <c r="G338" i="4"/>
  <c r="J338" i="4" s="1"/>
  <c r="G339" i="4"/>
  <c r="G340" i="4"/>
  <c r="L340" i="4" s="1"/>
  <c r="G341" i="4"/>
  <c r="L341" i="4" s="1"/>
  <c r="G342" i="4"/>
  <c r="G343" i="4"/>
  <c r="L343" i="4" s="1"/>
  <c r="G344" i="4"/>
  <c r="J344" i="4" s="1"/>
  <c r="G345" i="4"/>
  <c r="G346" i="4"/>
  <c r="J346" i="4" s="1"/>
  <c r="G347" i="4"/>
  <c r="G348" i="4"/>
  <c r="G349" i="4"/>
  <c r="L349" i="4" s="1"/>
  <c r="G350" i="4"/>
  <c r="L350" i="4" s="1"/>
  <c r="G351" i="4"/>
  <c r="J351" i="4" s="1"/>
  <c r="G352" i="4"/>
  <c r="J352" i="4" s="1"/>
  <c r="G353" i="4"/>
  <c r="G354" i="4"/>
  <c r="J354" i="4" s="1"/>
  <c r="G355" i="4"/>
  <c r="G356" i="4"/>
  <c r="G357" i="4"/>
  <c r="G358" i="4"/>
  <c r="L358" i="4" s="1"/>
  <c r="G359" i="4"/>
  <c r="L359" i="4" s="1"/>
  <c r="G360" i="4"/>
  <c r="J360" i="4" s="1"/>
  <c r="G361" i="4"/>
  <c r="G362" i="4"/>
  <c r="L362" i="4" s="1"/>
  <c r="G363" i="4"/>
  <c r="G364" i="4"/>
  <c r="G365" i="4"/>
  <c r="G366" i="4"/>
  <c r="G367" i="4"/>
  <c r="L367" i="4" s="1"/>
  <c r="G368" i="4"/>
  <c r="J368" i="4" s="1"/>
  <c r="G369" i="4"/>
  <c r="G370" i="4"/>
  <c r="J370" i="4" s="1"/>
  <c r="G371" i="4"/>
  <c r="G372" i="4"/>
  <c r="G373" i="4"/>
  <c r="G374" i="4"/>
  <c r="G375" i="4"/>
  <c r="J375" i="4" s="1"/>
  <c r="G376" i="4"/>
  <c r="L376" i="4" s="1"/>
  <c r="G377" i="4"/>
  <c r="G378" i="4"/>
  <c r="L378" i="4" s="1"/>
  <c r="G379" i="4"/>
  <c r="G380" i="4"/>
  <c r="L380" i="4" s="1"/>
  <c r="G381" i="4"/>
  <c r="G382" i="4"/>
  <c r="G383" i="4"/>
  <c r="J383" i="4" s="1"/>
  <c r="G384" i="4"/>
  <c r="J384" i="4" s="1"/>
  <c r="G385" i="4"/>
  <c r="G386" i="4"/>
  <c r="L386" i="4" s="1"/>
  <c r="G387" i="4"/>
  <c r="G388" i="4"/>
  <c r="G389" i="4"/>
  <c r="L389" i="4" s="1"/>
  <c r="G390" i="4"/>
  <c r="G391" i="4"/>
  <c r="J391" i="4" s="1"/>
  <c r="G392" i="4"/>
  <c r="J392" i="4" s="1"/>
  <c r="G393" i="4"/>
  <c r="G394" i="4"/>
  <c r="J394" i="4" s="1"/>
  <c r="G395" i="4"/>
  <c r="G396" i="4"/>
  <c r="L396" i="4" s="1"/>
  <c r="G397" i="4"/>
  <c r="G398" i="4"/>
  <c r="G399" i="4"/>
  <c r="J399" i="4" s="1"/>
  <c r="G400" i="4"/>
  <c r="J400" i="4" s="1"/>
  <c r="G401" i="4"/>
  <c r="G402" i="4"/>
  <c r="J402" i="4" s="1"/>
  <c r="G403" i="4"/>
  <c r="G404" i="4"/>
  <c r="L404" i="4" s="1"/>
  <c r="G405" i="4"/>
  <c r="L405" i="4" s="1"/>
  <c r="G406" i="4"/>
  <c r="G407" i="4"/>
  <c r="I407" i="4" s="1"/>
  <c r="G408" i="4"/>
  <c r="J408" i="4" s="1"/>
  <c r="G409" i="4"/>
  <c r="G410" i="4"/>
  <c r="J410" i="4" s="1"/>
  <c r="G411" i="4"/>
  <c r="G412" i="4"/>
  <c r="G413" i="4"/>
  <c r="L413" i="4" s="1"/>
  <c r="G414" i="4"/>
  <c r="L414" i="4" s="1"/>
  <c r="G415" i="4"/>
  <c r="J415" i="4" s="1"/>
  <c r="G416" i="4"/>
  <c r="J416" i="4" s="1"/>
  <c r="G417" i="4"/>
  <c r="G418" i="4"/>
  <c r="J418" i="4" s="1"/>
  <c r="G419" i="4"/>
  <c r="G420" i="4"/>
  <c r="G421" i="4"/>
  <c r="G422" i="4"/>
  <c r="L422" i="4" s="1"/>
  <c r="G423" i="4"/>
  <c r="I423" i="4" s="1"/>
  <c r="G424" i="4"/>
  <c r="J424" i="4" s="1"/>
  <c r="G425" i="4"/>
  <c r="G426" i="4"/>
  <c r="L426" i="4" s="1"/>
  <c r="G427" i="4"/>
  <c r="G428" i="4"/>
  <c r="G429" i="4"/>
  <c r="G430" i="4"/>
  <c r="G431" i="4"/>
  <c r="L431" i="4" s="1"/>
  <c r="G432" i="4"/>
  <c r="L432" i="4" s="1"/>
  <c r="G433" i="4"/>
  <c r="G434" i="4"/>
  <c r="J434" i="4" s="1"/>
  <c r="G435" i="4"/>
  <c r="G436" i="4"/>
  <c r="G437" i="4"/>
  <c r="G438" i="4"/>
  <c r="G439" i="4"/>
  <c r="J439" i="4" s="1"/>
  <c r="G440" i="4"/>
  <c r="J440" i="4" s="1"/>
  <c r="G441" i="4"/>
  <c r="G442" i="4"/>
  <c r="L442" i="4" s="1"/>
  <c r="G443" i="4"/>
  <c r="G444" i="4"/>
  <c r="L444" i="4" s="1"/>
  <c r="G445" i="4"/>
  <c r="G446" i="4"/>
  <c r="G447" i="4"/>
  <c r="J447" i="4" s="1"/>
  <c r="G448" i="4"/>
  <c r="J448" i="4" s="1"/>
  <c r="G449" i="4"/>
  <c r="G450" i="4"/>
  <c r="I450" i="4" s="1"/>
  <c r="G451" i="4"/>
  <c r="G452" i="4"/>
  <c r="G453" i="4"/>
  <c r="L453" i="4" s="1"/>
  <c r="G454" i="4"/>
  <c r="G455" i="4"/>
  <c r="J455" i="4" s="1"/>
  <c r="G456" i="4"/>
  <c r="J456" i="4" s="1"/>
  <c r="G457" i="4"/>
  <c r="G458" i="4"/>
  <c r="J458" i="4" s="1"/>
  <c r="G459" i="4"/>
  <c r="L459" i="4" s="1"/>
  <c r="G460" i="4"/>
  <c r="L460" i="4" s="1"/>
  <c r="G461" i="4"/>
  <c r="G462" i="4"/>
  <c r="L462" i="4" s="1"/>
  <c r="G463" i="4"/>
  <c r="J463" i="4" s="1"/>
  <c r="G464" i="4"/>
  <c r="J464" i="4" s="1"/>
  <c r="G465" i="4"/>
  <c r="G466" i="4"/>
  <c r="J466" i="4" s="1"/>
  <c r="G467" i="4"/>
  <c r="G468" i="4"/>
  <c r="L468" i="4" s="1"/>
  <c r="G469" i="4"/>
  <c r="L469" i="4" s="1"/>
  <c r="G470" i="4"/>
  <c r="G471" i="4"/>
  <c r="L471" i="4" s="1"/>
  <c r="G472" i="4"/>
  <c r="J472" i="4" s="1"/>
  <c r="G473" i="4"/>
  <c r="G474" i="4"/>
  <c r="J474" i="4" s="1"/>
  <c r="G475" i="4"/>
  <c r="G476" i="4"/>
  <c r="G477" i="4"/>
  <c r="L477" i="4" s="1"/>
  <c r="G478" i="4"/>
  <c r="L478" i="4" s="1"/>
  <c r="G479" i="4"/>
  <c r="J479" i="4" s="1"/>
  <c r="G480" i="4"/>
  <c r="G481" i="4"/>
  <c r="G482" i="4"/>
  <c r="J482" i="4" s="1"/>
  <c r="G483" i="4"/>
  <c r="G484" i="4"/>
  <c r="G485" i="4"/>
  <c r="G486" i="4"/>
  <c r="L486" i="4" s="1"/>
  <c r="G487" i="4"/>
  <c r="L487" i="4" s="1"/>
  <c r="G488" i="4"/>
  <c r="J488" i="4" s="1"/>
  <c r="G489" i="4"/>
  <c r="G490" i="4"/>
  <c r="L490" i="4" s="1"/>
  <c r="G491" i="4"/>
  <c r="G492" i="4"/>
  <c r="G493" i="4"/>
  <c r="G494" i="4"/>
  <c r="G495" i="4"/>
  <c r="L495" i="4" s="1"/>
  <c r="G496" i="4"/>
  <c r="L496" i="4" s="1"/>
  <c r="G497" i="4"/>
  <c r="G498" i="4"/>
  <c r="J498" i="4" s="1"/>
  <c r="G499" i="4"/>
  <c r="G500" i="4"/>
  <c r="G501" i="4"/>
  <c r="G502" i="4"/>
  <c r="G503" i="4"/>
  <c r="J503" i="4" s="1"/>
  <c r="G504" i="4"/>
  <c r="J504" i="4" s="1"/>
  <c r="G505" i="4"/>
  <c r="G506" i="4"/>
  <c r="L506" i="4" s="1"/>
  <c r="G507" i="4"/>
  <c r="G508" i="4"/>
  <c r="L508" i="4" s="1"/>
  <c r="G509" i="4"/>
  <c r="G510" i="4"/>
  <c r="G511" i="4"/>
  <c r="J511" i="4" s="1"/>
  <c r="G512" i="4"/>
  <c r="J512" i="4" s="1"/>
  <c r="G513" i="4"/>
  <c r="G514" i="4"/>
  <c r="L514" i="4" s="1"/>
  <c r="G515" i="4"/>
  <c r="G516" i="4"/>
  <c r="G517" i="4"/>
  <c r="L517" i="4" s="1"/>
  <c r="G518" i="4"/>
  <c r="G519" i="4"/>
  <c r="J519" i="4" s="1"/>
  <c r="G520" i="4"/>
  <c r="J520" i="4" s="1"/>
  <c r="G521" i="4"/>
  <c r="G522" i="4"/>
  <c r="J522" i="4" s="1"/>
  <c r="G523" i="4"/>
  <c r="L523" i="4" s="1"/>
  <c r="G524" i="4"/>
  <c r="L524" i="4" s="1"/>
  <c r="G525" i="4"/>
  <c r="G526" i="4"/>
  <c r="L526" i="4" s="1"/>
  <c r="G527" i="4"/>
  <c r="J527" i="4" s="1"/>
  <c r="G528" i="4"/>
  <c r="J528" i="4" s="1"/>
  <c r="G529" i="4"/>
  <c r="G530" i="4"/>
  <c r="J530" i="4" s="1"/>
  <c r="G531" i="4"/>
  <c r="G532" i="4"/>
  <c r="L532" i="4" s="1"/>
  <c r="G533" i="4"/>
  <c r="L533" i="4" s="1"/>
  <c r="G534" i="4"/>
  <c r="G535" i="4"/>
  <c r="L535" i="4" s="1"/>
  <c r="G536" i="4"/>
  <c r="J536" i="4" s="1"/>
  <c r="G537" i="4"/>
  <c r="G538" i="4"/>
  <c r="J538" i="4" s="1"/>
  <c r="G539" i="4"/>
  <c r="G540" i="4"/>
  <c r="G541" i="4"/>
  <c r="L541" i="4" s="1"/>
  <c r="G542" i="4"/>
  <c r="L542" i="4" s="1"/>
  <c r="G543" i="4"/>
  <c r="J543" i="4" s="1"/>
  <c r="G544" i="4"/>
  <c r="G545" i="4"/>
  <c r="G546" i="4"/>
  <c r="J546" i="4" s="1"/>
  <c r="G547" i="4"/>
  <c r="G548" i="4"/>
  <c r="G549" i="4"/>
  <c r="G550" i="4"/>
  <c r="L550" i="4" s="1"/>
  <c r="G551" i="4"/>
  <c r="L551" i="4" s="1"/>
  <c r="G552" i="4"/>
  <c r="J552" i="4" s="1"/>
  <c r="G553" i="4"/>
  <c r="G554" i="4"/>
  <c r="I554" i="4" s="1"/>
  <c r="G555" i="4"/>
  <c r="G556" i="4"/>
  <c r="G557" i="4"/>
  <c r="G558" i="4"/>
  <c r="G559" i="4"/>
  <c r="L559" i="4" s="1"/>
  <c r="G560" i="4"/>
  <c r="J560" i="4" s="1"/>
  <c r="G561" i="4"/>
  <c r="G562" i="4"/>
  <c r="J562" i="4" s="1"/>
  <c r="G563" i="4"/>
  <c r="G564" i="4"/>
  <c r="G565" i="4"/>
  <c r="G566" i="4"/>
  <c r="G567" i="4"/>
  <c r="J567" i="4" s="1"/>
  <c r="G568" i="4"/>
  <c r="J568" i="4" s="1"/>
  <c r="G569" i="4"/>
  <c r="G570" i="4"/>
  <c r="I570" i="4" s="1"/>
  <c r="G571" i="4"/>
  <c r="G572" i="4"/>
  <c r="L572" i="4" s="1"/>
  <c r="G573" i="4"/>
  <c r="G574" i="4"/>
  <c r="G575" i="4"/>
  <c r="J575" i="4" s="1"/>
  <c r="G576" i="4"/>
  <c r="J576" i="4" s="1"/>
  <c r="G577" i="4"/>
  <c r="G578" i="4"/>
  <c r="L578" i="4" s="1"/>
  <c r="G579" i="4"/>
  <c r="L579" i="4" s="1"/>
  <c r="G580" i="4"/>
  <c r="G581" i="4"/>
  <c r="G582" i="4"/>
  <c r="G583" i="4"/>
  <c r="J583" i="4" s="1"/>
  <c r="G584" i="4"/>
  <c r="J584" i="4" s="1"/>
  <c r="G585" i="4"/>
  <c r="G586" i="4"/>
  <c r="J586" i="4" s="1"/>
  <c r="G587" i="4"/>
  <c r="G588" i="4"/>
  <c r="G589" i="4"/>
  <c r="G590" i="4"/>
  <c r="G591" i="4"/>
  <c r="J591" i="4" s="1"/>
  <c r="G592" i="4"/>
  <c r="J592" i="4" s="1"/>
  <c r="G593" i="4"/>
  <c r="G594" i="4"/>
  <c r="J594" i="4" s="1"/>
  <c r="G595" i="4"/>
  <c r="G596" i="4"/>
  <c r="L596" i="4" s="1"/>
  <c r="G597" i="4"/>
  <c r="G598" i="4"/>
  <c r="G599" i="4"/>
  <c r="J599" i="4" s="1"/>
  <c r="G600" i="4"/>
  <c r="J600" i="4" s="1"/>
  <c r="G601" i="4"/>
  <c r="G602" i="4"/>
  <c r="J602" i="4" s="1"/>
  <c r="G603" i="4"/>
  <c r="G604" i="4"/>
  <c r="G605" i="4"/>
  <c r="L605" i="4" s="1"/>
  <c r="G606" i="4"/>
  <c r="G607" i="4"/>
  <c r="J607" i="4" s="1"/>
  <c r="G608" i="4"/>
  <c r="J608" i="4" s="1"/>
  <c r="G609" i="4"/>
  <c r="G610" i="4"/>
  <c r="J610" i="4" s="1"/>
  <c r="G611" i="4"/>
  <c r="G612" i="4"/>
  <c r="G613" i="4"/>
  <c r="G614" i="4"/>
  <c r="G615" i="4"/>
  <c r="J615" i="4" s="1"/>
  <c r="G616" i="4"/>
  <c r="J616" i="4" s="1"/>
  <c r="G617" i="4"/>
  <c r="G618" i="4"/>
  <c r="I618" i="4" s="1"/>
  <c r="G619" i="4"/>
  <c r="G620" i="4"/>
  <c r="G621" i="4"/>
  <c r="G622" i="4"/>
  <c r="G623" i="4"/>
  <c r="J623" i="4" s="1"/>
  <c r="G624" i="4"/>
  <c r="J624" i="4" s="1"/>
  <c r="G625" i="4"/>
  <c r="G626" i="4"/>
  <c r="J626" i="4" s="1"/>
  <c r="G627" i="4"/>
  <c r="L627" i="4" s="1"/>
  <c r="G628" i="4"/>
  <c r="G629" i="4"/>
  <c r="G630" i="4"/>
  <c r="G631" i="4"/>
  <c r="J631" i="4" s="1"/>
  <c r="G632" i="4"/>
  <c r="J632" i="4" s="1"/>
  <c r="G633" i="4"/>
  <c r="G634" i="4"/>
  <c r="L634" i="4" s="1"/>
  <c r="G635" i="4"/>
  <c r="G636" i="4"/>
  <c r="G637" i="4"/>
  <c r="G638" i="4"/>
  <c r="G639" i="4"/>
  <c r="J639" i="4" s="1"/>
  <c r="G640" i="4"/>
  <c r="J640" i="4" s="1"/>
  <c r="G641" i="4"/>
  <c r="G642" i="4"/>
  <c r="J642" i="4" s="1"/>
  <c r="G643" i="4"/>
  <c r="G644" i="4"/>
  <c r="G645" i="4"/>
  <c r="G646" i="4"/>
  <c r="G647" i="4"/>
  <c r="J647" i="4" s="1"/>
  <c r="G648" i="4"/>
  <c r="J648" i="4" s="1"/>
  <c r="G649" i="4"/>
  <c r="G650" i="4"/>
  <c r="J650" i="4" s="1"/>
  <c r="G651" i="4"/>
  <c r="G652" i="4"/>
  <c r="G653" i="4"/>
  <c r="G654" i="4"/>
  <c r="G655" i="4"/>
  <c r="J655" i="4" s="1"/>
  <c r="G656" i="4"/>
  <c r="J656" i="4" s="1"/>
  <c r="G657" i="4"/>
  <c r="G658" i="4"/>
  <c r="J658" i="4" s="1"/>
  <c r="G659" i="4"/>
  <c r="G660" i="4"/>
  <c r="G661" i="4"/>
  <c r="G662" i="4"/>
  <c r="G663" i="4"/>
  <c r="J663" i="4" s="1"/>
  <c r="G664" i="4"/>
  <c r="J664" i="4" s="1"/>
  <c r="G665" i="4"/>
  <c r="G666" i="4"/>
  <c r="J666" i="4" s="1"/>
  <c r="G667" i="4"/>
  <c r="G668" i="4"/>
  <c r="G669" i="4"/>
  <c r="G670" i="4"/>
  <c r="G671" i="4"/>
  <c r="J671" i="4" s="1"/>
  <c r="G672" i="4"/>
  <c r="G673" i="4"/>
  <c r="G674" i="4"/>
  <c r="J674" i="4" s="1"/>
  <c r="G675" i="4"/>
  <c r="G676" i="4"/>
  <c r="G677" i="4"/>
  <c r="G678" i="4"/>
  <c r="G679" i="4"/>
  <c r="J679" i="4" s="1"/>
  <c r="G680" i="4"/>
  <c r="J680" i="4" s="1"/>
  <c r="G681" i="4"/>
  <c r="G682" i="4"/>
  <c r="J682" i="4" s="1"/>
  <c r="G683" i="4"/>
  <c r="G684" i="4"/>
  <c r="G685" i="4"/>
  <c r="G686" i="4"/>
  <c r="H686" i="4" s="1"/>
  <c r="G687" i="4"/>
  <c r="J687" i="4" s="1"/>
  <c r="G688" i="4"/>
  <c r="J688" i="4" s="1"/>
  <c r="G689" i="4"/>
  <c r="J689" i="4" s="1"/>
  <c r="G690" i="4"/>
  <c r="H690" i="4" s="1"/>
  <c r="G691" i="4"/>
  <c r="G692" i="4"/>
  <c r="G693" i="4"/>
  <c r="G694" i="4"/>
  <c r="J694" i="4" s="1"/>
  <c r="G695" i="4"/>
  <c r="J695" i="4" s="1"/>
  <c r="G696" i="4"/>
  <c r="J696" i="4" s="1"/>
  <c r="G697" i="4"/>
  <c r="J697" i="4" s="1"/>
  <c r="G698" i="4"/>
  <c r="J698" i="4" s="1"/>
  <c r="G699" i="4"/>
  <c r="G700" i="4"/>
  <c r="G701" i="4"/>
  <c r="G702" i="4"/>
  <c r="H702" i="4" s="1"/>
  <c r="G703" i="4"/>
  <c r="J703" i="4" s="1"/>
  <c r="G704" i="4"/>
  <c r="J704" i="4" s="1"/>
  <c r="G705" i="4"/>
  <c r="J705" i="4" s="1"/>
  <c r="G706" i="4"/>
  <c r="H706" i="4" s="1"/>
  <c r="G707" i="4"/>
  <c r="G708" i="4"/>
  <c r="G709" i="4"/>
  <c r="G710" i="4"/>
  <c r="J710" i="4" s="1"/>
  <c r="G711" i="4"/>
  <c r="J711" i="4" s="1"/>
  <c r="G712" i="4"/>
  <c r="J712" i="4" s="1"/>
  <c r="G713" i="4"/>
  <c r="J713" i="4" s="1"/>
  <c r="G714" i="4"/>
  <c r="J714" i="4" s="1"/>
  <c r="G715" i="4"/>
  <c r="G716" i="4"/>
  <c r="G717" i="4"/>
  <c r="G718" i="4"/>
  <c r="H718" i="4" s="1"/>
  <c r="G719" i="4"/>
  <c r="J719" i="4" s="1"/>
  <c r="G720" i="4"/>
  <c r="J720" i="4" s="1"/>
  <c r="G721" i="4"/>
  <c r="J721" i="4" s="1"/>
  <c r="G722" i="4"/>
  <c r="H722" i="4" s="1"/>
  <c r="G723" i="4"/>
  <c r="G724" i="4"/>
  <c r="G725" i="4"/>
  <c r="G726" i="4"/>
  <c r="J726" i="4" s="1"/>
  <c r="G727" i="4"/>
  <c r="J727" i="4" s="1"/>
  <c r="G728" i="4"/>
  <c r="J728" i="4" s="1"/>
  <c r="G729" i="4"/>
  <c r="J729" i="4" s="1"/>
  <c r="G730" i="4"/>
  <c r="J730" i="4" s="1"/>
  <c r="G731" i="4"/>
  <c r="G732" i="4"/>
  <c r="G733" i="4"/>
  <c r="G734" i="4"/>
  <c r="H734" i="4" s="1"/>
  <c r="G735" i="4"/>
  <c r="J735" i="4" s="1"/>
  <c r="G736" i="4"/>
  <c r="J736" i="4" s="1"/>
  <c r="G737" i="4"/>
  <c r="J737" i="4" s="1"/>
  <c r="G738" i="4"/>
  <c r="H738" i="4" s="1"/>
  <c r="G739" i="4"/>
  <c r="G740" i="4"/>
  <c r="G741" i="4"/>
  <c r="G742" i="4"/>
  <c r="J742" i="4" s="1"/>
  <c r="G743" i="4"/>
  <c r="J743" i="4" s="1"/>
  <c r="G744" i="4"/>
  <c r="J744" i="4" s="1"/>
  <c r="G745" i="4"/>
  <c r="J745" i="4" s="1"/>
  <c r="G746" i="4"/>
  <c r="J746" i="4" s="1"/>
  <c r="G747" i="4"/>
  <c r="G748" i="4"/>
  <c r="G749" i="4"/>
  <c r="G750" i="4"/>
  <c r="H750" i="4" s="1"/>
  <c r="G751" i="4"/>
  <c r="J751" i="4" s="1"/>
  <c r="G752" i="4"/>
  <c r="J752" i="4" s="1"/>
  <c r="G753" i="4"/>
  <c r="J753" i="4" s="1"/>
  <c r="G754" i="4"/>
  <c r="H754" i="4" s="1"/>
  <c r="G755" i="4"/>
  <c r="G756" i="4"/>
  <c r="G757" i="4"/>
  <c r="G758" i="4"/>
  <c r="J758" i="4" s="1"/>
  <c r="G759" i="4"/>
  <c r="J759" i="4" s="1"/>
  <c r="G760" i="4"/>
  <c r="J760" i="4" s="1"/>
  <c r="G761" i="4"/>
  <c r="J761" i="4" s="1"/>
  <c r="G762" i="4"/>
  <c r="J762" i="4" s="1"/>
  <c r="G763" i="4"/>
  <c r="G764" i="4"/>
  <c r="G765" i="4"/>
  <c r="G766" i="4"/>
  <c r="H766" i="4" s="1"/>
  <c r="G767" i="4"/>
  <c r="J767" i="4" s="1"/>
  <c r="G768" i="4"/>
  <c r="J768" i="4" s="1"/>
  <c r="G769" i="4"/>
  <c r="J769" i="4" s="1"/>
  <c r="G770" i="4"/>
  <c r="H770" i="4" s="1"/>
  <c r="G771" i="4"/>
  <c r="G772" i="4"/>
  <c r="G773" i="4"/>
  <c r="G774" i="4"/>
  <c r="J774" i="4" s="1"/>
  <c r="G775" i="4"/>
  <c r="J775" i="4" s="1"/>
  <c r="G776" i="4"/>
  <c r="J776" i="4" s="1"/>
  <c r="G777" i="4"/>
  <c r="J777" i="4" s="1"/>
  <c r="G778" i="4"/>
  <c r="H778" i="4" s="1"/>
  <c r="G779" i="4"/>
  <c r="G780" i="4"/>
  <c r="G781" i="4"/>
  <c r="G782" i="4"/>
  <c r="J782" i="4" s="1"/>
  <c r="G783" i="4"/>
  <c r="H783" i="4" s="1"/>
  <c r="G784" i="4"/>
  <c r="J784" i="4" s="1"/>
  <c r="G785" i="4"/>
  <c r="J785" i="4" s="1"/>
  <c r="G786" i="4"/>
  <c r="J786" i="4" s="1"/>
  <c r="G787" i="4"/>
  <c r="G788" i="4"/>
  <c r="G789" i="4"/>
  <c r="G790" i="4"/>
  <c r="J790" i="4" s="1"/>
  <c r="G791" i="4"/>
  <c r="H791" i="4" s="1"/>
  <c r="G792" i="4"/>
  <c r="J792" i="4" s="1"/>
  <c r="G793" i="4"/>
  <c r="J793" i="4" s="1"/>
  <c r="G794" i="4"/>
  <c r="J794" i="4" s="1"/>
  <c r="G795" i="4"/>
  <c r="G796" i="4"/>
  <c r="G797" i="4"/>
  <c r="G798" i="4"/>
  <c r="J798" i="4" s="1"/>
  <c r="G799" i="4"/>
  <c r="J799" i="4" s="1"/>
  <c r="G800" i="4"/>
  <c r="J800" i="4" s="1"/>
  <c r="G801" i="4"/>
  <c r="J801" i="4" s="1"/>
  <c r="G802" i="4"/>
  <c r="J802" i="4" s="1"/>
  <c r="G803" i="4"/>
  <c r="G804" i="4"/>
  <c r="G805" i="4"/>
  <c r="G806" i="4"/>
  <c r="J806" i="4" s="1"/>
  <c r="G807" i="4"/>
  <c r="J807" i="4" s="1"/>
  <c r="G808" i="4"/>
  <c r="H808" i="4" s="1"/>
  <c r="G809" i="4"/>
  <c r="J809" i="4" s="1"/>
  <c r="G810" i="4"/>
  <c r="J810" i="4" s="1"/>
  <c r="G811" i="4"/>
  <c r="G812" i="4"/>
  <c r="G813" i="4"/>
  <c r="G814" i="4"/>
  <c r="J814" i="4" s="1"/>
  <c r="G815" i="4"/>
  <c r="J815" i="4" s="1"/>
  <c r="G816" i="4"/>
  <c r="H816" i="4" s="1"/>
  <c r="G817" i="4"/>
  <c r="J817" i="4" s="1"/>
  <c r="G818" i="4"/>
  <c r="J818" i="4" s="1"/>
  <c r="G819" i="4"/>
  <c r="G820" i="4"/>
  <c r="G821" i="4"/>
  <c r="G822" i="4"/>
  <c r="H822" i="4" s="1"/>
  <c r="G823" i="4"/>
  <c r="J823" i="4" s="1"/>
  <c r="G824" i="4"/>
  <c r="J824" i="4" s="1"/>
  <c r="G825" i="4"/>
  <c r="J825" i="4" s="1"/>
  <c r="G826" i="4"/>
  <c r="J826" i="4" s="1"/>
  <c r="G827" i="4"/>
  <c r="G828" i="4"/>
  <c r="G829" i="4"/>
  <c r="G830" i="4"/>
  <c r="J830" i="4" s="1"/>
  <c r="G831" i="4"/>
  <c r="H831" i="4" s="1"/>
  <c r="G832" i="4"/>
  <c r="J832" i="4" s="1"/>
  <c r="G833" i="4"/>
  <c r="J833" i="4" s="1"/>
  <c r="G834" i="4"/>
  <c r="J834" i="4" s="1"/>
  <c r="G835" i="4"/>
  <c r="G836" i="4"/>
  <c r="G837" i="4"/>
  <c r="G838" i="4"/>
  <c r="J838" i="4" s="1"/>
  <c r="G839" i="4"/>
  <c r="J839" i="4" s="1"/>
  <c r="G840" i="4"/>
  <c r="H840" i="4" s="1"/>
  <c r="G841" i="4"/>
  <c r="J841" i="4" s="1"/>
  <c r="G842" i="4"/>
  <c r="J842" i="4" s="1"/>
  <c r="G843" i="4"/>
  <c r="G844" i="4"/>
  <c r="G845" i="4"/>
  <c r="G846" i="4"/>
  <c r="H846" i="4" s="1"/>
  <c r="G847" i="4"/>
  <c r="J847" i="4" s="1"/>
  <c r="G848" i="4"/>
  <c r="J848" i="4" s="1"/>
  <c r="G849" i="4"/>
  <c r="H849" i="4" s="1"/>
  <c r="G850" i="4"/>
  <c r="J850" i="4" s="1"/>
  <c r="G851" i="4"/>
  <c r="G852" i="4"/>
  <c r="G853" i="4"/>
  <c r="G854" i="4"/>
  <c r="H854" i="4" s="1"/>
  <c r="G855" i="4"/>
  <c r="J855" i="4" s="1"/>
  <c r="G856" i="4"/>
  <c r="J856" i="4" s="1"/>
  <c r="G857" i="4"/>
  <c r="H857" i="4" s="1"/>
  <c r="G858" i="4"/>
  <c r="J858" i="4" s="1"/>
  <c r="G859" i="4"/>
  <c r="G860" i="4"/>
  <c r="G861" i="4"/>
  <c r="G862" i="4"/>
  <c r="H862" i="4" s="1"/>
  <c r="G863" i="4"/>
  <c r="J863" i="4" s="1"/>
  <c r="G864" i="4"/>
  <c r="J864" i="4" s="1"/>
  <c r="G865" i="4"/>
  <c r="H865" i="4" s="1"/>
  <c r="G866" i="4"/>
  <c r="J866" i="4" s="1"/>
  <c r="G867" i="4"/>
  <c r="G868" i="4"/>
  <c r="G869" i="4"/>
  <c r="G870" i="4"/>
  <c r="H870" i="4" s="1"/>
  <c r="G871" i="4"/>
  <c r="J871" i="4" s="1"/>
  <c r="G872" i="4"/>
  <c r="J872" i="4" s="1"/>
  <c r="G873" i="4"/>
  <c r="H873" i="4" s="1"/>
  <c r="G874" i="4"/>
  <c r="J874" i="4" s="1"/>
  <c r="G875" i="4"/>
  <c r="G876" i="4"/>
  <c r="G877" i="4"/>
  <c r="G878" i="4"/>
  <c r="H878" i="4" s="1"/>
  <c r="G879" i="4"/>
  <c r="J879" i="4" s="1"/>
  <c r="G880" i="4"/>
  <c r="G881" i="4"/>
  <c r="H881" i="4" s="1"/>
  <c r="G882" i="4"/>
  <c r="J882" i="4" s="1"/>
  <c r="G883" i="4"/>
  <c r="G884" i="4"/>
  <c r="G885" i="4"/>
  <c r="J885" i="4" s="1"/>
  <c r="G886" i="4"/>
  <c r="H886" i="4" s="1"/>
  <c r="G887" i="4"/>
  <c r="J887" i="4" s="1"/>
  <c r="G888" i="4"/>
  <c r="G889" i="4"/>
  <c r="H889" i="4" s="1"/>
  <c r="G890" i="4"/>
  <c r="J890" i="4" s="1"/>
  <c r="G891" i="4"/>
  <c r="G892" i="4"/>
  <c r="G893" i="4"/>
  <c r="J893" i="4" s="1"/>
  <c r="G894" i="4"/>
  <c r="H894" i="4" s="1"/>
  <c r="G895" i="4"/>
  <c r="J895" i="4" s="1"/>
  <c r="G896" i="4"/>
  <c r="G897" i="4"/>
  <c r="H897" i="4" s="1"/>
  <c r="G898" i="4"/>
  <c r="J898" i="4" s="1"/>
  <c r="G899" i="4"/>
  <c r="G900" i="4"/>
  <c r="G901" i="4"/>
  <c r="J901" i="4" s="1"/>
  <c r="G902" i="4"/>
  <c r="H902" i="4" s="1"/>
  <c r="G903" i="4"/>
  <c r="J903" i="4" s="1"/>
  <c r="G904" i="4"/>
  <c r="G905" i="4"/>
  <c r="H905" i="4" s="1"/>
  <c r="G906" i="4"/>
  <c r="J906" i="4" s="1"/>
  <c r="G907" i="4"/>
  <c r="G908" i="4"/>
  <c r="G909" i="4"/>
  <c r="J909" i="4" s="1"/>
  <c r="G910" i="4"/>
  <c r="H910" i="4" s="1"/>
  <c r="G911" i="4"/>
  <c r="J911" i="4" s="1"/>
  <c r="G912" i="4"/>
  <c r="G913" i="4"/>
  <c r="H913" i="4" s="1"/>
  <c r="G914" i="4"/>
  <c r="J914" i="4" s="1"/>
  <c r="G915" i="4"/>
  <c r="G916" i="4"/>
  <c r="G917" i="4"/>
  <c r="J917" i="4" s="1"/>
  <c r="G918" i="4"/>
  <c r="H918" i="4" s="1"/>
  <c r="G919" i="4"/>
  <c r="J919" i="4" s="1"/>
  <c r="G920" i="4"/>
  <c r="G921" i="4"/>
  <c r="H921" i="4" s="1"/>
  <c r="G922" i="4"/>
  <c r="J922" i="4" s="1"/>
  <c r="G923" i="4"/>
  <c r="G924" i="4"/>
  <c r="G925" i="4"/>
  <c r="J925" i="4" s="1"/>
  <c r="G926" i="4"/>
  <c r="H926" i="4" s="1"/>
  <c r="G927" i="4"/>
  <c r="J927" i="4" s="1"/>
  <c r="G928" i="4"/>
  <c r="G929" i="4"/>
  <c r="H929" i="4" s="1"/>
  <c r="G930" i="4"/>
  <c r="J930" i="4" s="1"/>
  <c r="G931" i="4"/>
  <c r="G932" i="4"/>
  <c r="G933" i="4"/>
  <c r="J933" i="4" s="1"/>
  <c r="G934" i="4"/>
  <c r="H934" i="4" s="1"/>
  <c r="G935" i="4"/>
  <c r="J935" i="4" s="1"/>
  <c r="G936" i="4"/>
  <c r="G937" i="4"/>
  <c r="H937" i="4" s="1"/>
  <c r="G938" i="4"/>
  <c r="J938" i="4" s="1"/>
  <c r="G939" i="4"/>
  <c r="G940" i="4"/>
  <c r="G941" i="4"/>
  <c r="J941" i="4" s="1"/>
  <c r="G942" i="4"/>
  <c r="H942" i="4" s="1"/>
  <c r="G943" i="4"/>
  <c r="J943" i="4" s="1"/>
  <c r="G944" i="4"/>
  <c r="G945" i="4"/>
  <c r="H945" i="4" s="1"/>
  <c r="G946" i="4"/>
  <c r="J946" i="4" s="1"/>
  <c r="G947" i="4"/>
  <c r="G948" i="4"/>
  <c r="G949" i="4"/>
  <c r="J949" i="4" s="1"/>
  <c r="G950" i="4"/>
  <c r="H950" i="4" s="1"/>
  <c r="G951" i="4"/>
  <c r="J951" i="4" s="1"/>
  <c r="G952" i="4"/>
  <c r="G953" i="4"/>
  <c r="H953" i="4" s="1"/>
  <c r="G954" i="4"/>
  <c r="J954" i="4" s="1"/>
  <c r="G955" i="4"/>
  <c r="G956" i="4"/>
  <c r="G957" i="4"/>
  <c r="J957" i="4" s="1"/>
  <c r="G958" i="4"/>
  <c r="H958" i="4" s="1"/>
  <c r="G959" i="4"/>
  <c r="J959" i="4" s="1"/>
  <c r="G960" i="4"/>
  <c r="G961" i="4"/>
  <c r="H961" i="4" s="1"/>
  <c r="G962" i="4"/>
  <c r="J962" i="4" s="1"/>
  <c r="G963" i="4"/>
  <c r="G964" i="4"/>
  <c r="G965" i="4"/>
  <c r="J965" i="4" s="1"/>
  <c r="G966" i="4"/>
  <c r="H966" i="4" s="1"/>
  <c r="G967" i="4"/>
  <c r="J967" i="4" s="1"/>
  <c r="G968" i="4"/>
  <c r="G969" i="4"/>
  <c r="H969" i="4" s="1"/>
  <c r="G970" i="4"/>
  <c r="J970" i="4" s="1"/>
  <c r="G971" i="4"/>
  <c r="G972" i="4"/>
  <c r="G973" i="4"/>
  <c r="J973" i="4" s="1"/>
  <c r="G974" i="4"/>
  <c r="H974" i="4" s="1"/>
  <c r="G975" i="4"/>
  <c r="J975" i="4" s="1"/>
  <c r="G976" i="4"/>
  <c r="G977" i="4"/>
  <c r="H977" i="4" s="1"/>
  <c r="G978" i="4"/>
  <c r="J978" i="4" s="1"/>
  <c r="G979" i="4"/>
  <c r="G980" i="4"/>
  <c r="G981" i="4"/>
  <c r="J981" i="4" s="1"/>
  <c r="G982" i="4"/>
  <c r="H982" i="4" s="1"/>
  <c r="G983" i="4"/>
  <c r="J983" i="4" s="1"/>
  <c r="G984" i="4"/>
  <c r="G985" i="4"/>
  <c r="H985" i="4" s="1"/>
  <c r="G986" i="4"/>
  <c r="J986" i="4" s="1"/>
  <c r="G987" i="4"/>
  <c r="G988" i="4"/>
  <c r="G989" i="4"/>
  <c r="J989" i="4" s="1"/>
  <c r="G990" i="4"/>
  <c r="H990" i="4" s="1"/>
  <c r="G991" i="4"/>
  <c r="G992" i="4"/>
  <c r="G993" i="4"/>
  <c r="H993" i="4" s="1"/>
  <c r="G994" i="4"/>
  <c r="J994" i="4" s="1"/>
  <c r="G995" i="4"/>
  <c r="G996" i="4"/>
  <c r="G997" i="4"/>
  <c r="J997" i="4" s="1"/>
  <c r="G998" i="4"/>
  <c r="H998" i="4" s="1"/>
  <c r="G999" i="4"/>
  <c r="G1000" i="4"/>
  <c r="G1001" i="4"/>
  <c r="H1001" i="4" s="1"/>
  <c r="F20" i="8"/>
  <c r="G19" i="8"/>
  <c r="H19" i="8" s="1"/>
  <c r="F19" i="8"/>
  <c r="G18" i="8"/>
  <c r="H18" i="8" s="1"/>
  <c r="F18" i="8"/>
  <c r="G17" i="8"/>
  <c r="H17" i="8" s="1"/>
  <c r="F17" i="8"/>
  <c r="G5" i="8"/>
  <c r="H5" i="8" s="1"/>
  <c r="G6" i="8"/>
  <c r="H6" i="8" s="1"/>
  <c r="G4" i="8"/>
  <c r="H4" i="8" s="1"/>
  <c r="F5" i="8"/>
  <c r="F6" i="8"/>
  <c r="F7" i="8"/>
  <c r="F4" i="8"/>
  <c r="H79" i="10" l="1"/>
  <c r="H45" i="10"/>
  <c r="H7" i="8"/>
  <c r="L965" i="4"/>
  <c r="J877" i="4"/>
  <c r="L877" i="4"/>
  <c r="J853" i="4"/>
  <c r="L853" i="4"/>
  <c r="J829" i="4"/>
  <c r="L829" i="4"/>
  <c r="J805" i="4"/>
  <c r="L805" i="4"/>
  <c r="J781" i="4"/>
  <c r="L781" i="4"/>
  <c r="J757" i="4"/>
  <c r="L757" i="4"/>
  <c r="J733" i="4"/>
  <c r="L733" i="4"/>
  <c r="J709" i="4"/>
  <c r="L709" i="4"/>
  <c r="J693" i="4"/>
  <c r="L693" i="4"/>
  <c r="J677" i="4"/>
  <c r="L677" i="4"/>
  <c r="J653" i="4"/>
  <c r="L653" i="4"/>
  <c r="J637" i="4"/>
  <c r="L637" i="4"/>
  <c r="J629" i="4"/>
  <c r="L629" i="4"/>
  <c r="J621" i="4"/>
  <c r="L621" i="4"/>
  <c r="J597" i="4"/>
  <c r="L597" i="4"/>
  <c r="J589" i="4"/>
  <c r="L589" i="4"/>
  <c r="J964" i="4"/>
  <c r="L964" i="4"/>
  <c r="J948" i="4"/>
  <c r="L948" i="4"/>
  <c r="J940" i="4"/>
  <c r="L940" i="4"/>
  <c r="J932" i="4"/>
  <c r="L932" i="4"/>
  <c r="J924" i="4"/>
  <c r="L924" i="4"/>
  <c r="J916" i="4"/>
  <c r="L916" i="4"/>
  <c r="J908" i="4"/>
  <c r="L908" i="4"/>
  <c r="J892" i="4"/>
  <c r="L892" i="4"/>
  <c r="J876" i="4"/>
  <c r="L876" i="4"/>
  <c r="J860" i="4"/>
  <c r="L860" i="4"/>
  <c r="J844" i="4"/>
  <c r="L844" i="4"/>
  <c r="H828" i="4"/>
  <c r="L828" i="4"/>
  <c r="J812" i="4"/>
  <c r="L812" i="4"/>
  <c r="J804" i="4"/>
  <c r="L804" i="4"/>
  <c r="J780" i="4"/>
  <c r="L780" i="4"/>
  <c r="J764" i="4"/>
  <c r="L764" i="4"/>
  <c r="J748" i="4"/>
  <c r="L748" i="4"/>
  <c r="J732" i="4"/>
  <c r="L732" i="4"/>
  <c r="I716" i="4"/>
  <c r="L716" i="4"/>
  <c r="J700" i="4"/>
  <c r="L700" i="4"/>
  <c r="J684" i="4"/>
  <c r="L684" i="4"/>
  <c r="H668" i="4"/>
  <c r="L668" i="4"/>
  <c r="H652" i="4"/>
  <c r="L652" i="4"/>
  <c r="J636" i="4"/>
  <c r="L636" i="4"/>
  <c r="J620" i="4"/>
  <c r="L620" i="4"/>
  <c r="J548" i="4"/>
  <c r="L548" i="4"/>
  <c r="J324" i="4"/>
  <c r="L324" i="4"/>
  <c r="J308" i="4"/>
  <c r="L308" i="4"/>
  <c r="J300" i="4"/>
  <c r="L300" i="4"/>
  <c r="J292" i="4"/>
  <c r="L292" i="4"/>
  <c r="J284" i="4"/>
  <c r="L284" i="4"/>
  <c r="J260" i="4"/>
  <c r="L260" i="4"/>
  <c r="J180" i="4"/>
  <c r="L180" i="4"/>
  <c r="I68" i="4"/>
  <c r="L68" i="4"/>
  <c r="L925" i="4"/>
  <c r="J987" i="4"/>
  <c r="L987" i="4"/>
  <c r="J955" i="4"/>
  <c r="L955" i="4"/>
  <c r="J835" i="4"/>
  <c r="L835" i="4"/>
  <c r="J827" i="4"/>
  <c r="L827" i="4"/>
  <c r="J811" i="4"/>
  <c r="L811" i="4"/>
  <c r="H803" i="4"/>
  <c r="L803" i="4"/>
  <c r="H795" i="4"/>
  <c r="L795" i="4"/>
  <c r="J787" i="4"/>
  <c r="L787" i="4"/>
  <c r="J699" i="4"/>
  <c r="L699" i="4"/>
  <c r="J691" i="4"/>
  <c r="L691" i="4"/>
  <c r="J683" i="4"/>
  <c r="L683" i="4"/>
  <c r="J675" i="4"/>
  <c r="L675" i="4"/>
  <c r="J667" i="4"/>
  <c r="L667" i="4"/>
  <c r="J659" i="4"/>
  <c r="L659" i="4"/>
  <c r="J651" i="4"/>
  <c r="L651" i="4"/>
  <c r="H643" i="4"/>
  <c r="L643" i="4"/>
  <c r="J635" i="4"/>
  <c r="L635" i="4"/>
  <c r="J869" i="4"/>
  <c r="L869" i="4"/>
  <c r="J845" i="4"/>
  <c r="L845" i="4"/>
  <c r="J821" i="4"/>
  <c r="L821" i="4"/>
  <c r="J797" i="4"/>
  <c r="L797" i="4"/>
  <c r="J773" i="4"/>
  <c r="L773" i="4"/>
  <c r="J749" i="4"/>
  <c r="L749" i="4"/>
  <c r="J725" i="4"/>
  <c r="L725" i="4"/>
  <c r="J701" i="4"/>
  <c r="L701" i="4"/>
  <c r="J669" i="4"/>
  <c r="L669" i="4"/>
  <c r="J613" i="4"/>
  <c r="L613" i="4"/>
  <c r="J779" i="4"/>
  <c r="L779" i="4"/>
  <c r="J771" i="4"/>
  <c r="L771" i="4"/>
  <c r="J763" i="4"/>
  <c r="L763" i="4"/>
  <c r="J755" i="4"/>
  <c r="L755" i="4"/>
  <c r="J747" i="4"/>
  <c r="L747" i="4"/>
  <c r="J739" i="4"/>
  <c r="L739" i="4"/>
  <c r="J731" i="4"/>
  <c r="L731" i="4"/>
  <c r="J723" i="4"/>
  <c r="L723" i="4"/>
  <c r="J715" i="4"/>
  <c r="L715" i="4"/>
  <c r="J707" i="4"/>
  <c r="L707" i="4"/>
  <c r="J571" i="4"/>
  <c r="L571" i="4"/>
  <c r="J555" i="4"/>
  <c r="L555" i="4"/>
  <c r="J507" i="4"/>
  <c r="L507" i="4"/>
  <c r="J491" i="4"/>
  <c r="L491" i="4"/>
  <c r="J475" i="4"/>
  <c r="L475" i="4"/>
  <c r="J467" i="4"/>
  <c r="L467" i="4"/>
  <c r="J451" i="4"/>
  <c r="L451" i="4"/>
  <c r="J435" i="4"/>
  <c r="L435" i="4"/>
  <c r="J419" i="4"/>
  <c r="L419" i="4"/>
  <c r="J403" i="4"/>
  <c r="L403" i="4"/>
  <c r="J387" i="4"/>
  <c r="L387" i="4"/>
  <c r="J355" i="4"/>
  <c r="L355" i="4"/>
  <c r="J171" i="4"/>
  <c r="L171" i="4"/>
  <c r="J155" i="4"/>
  <c r="L155" i="4"/>
  <c r="J131" i="4"/>
  <c r="L131" i="4"/>
  <c r="J115" i="4"/>
  <c r="L115" i="4"/>
  <c r="J107" i="4"/>
  <c r="L107" i="4"/>
  <c r="J91" i="4"/>
  <c r="L91" i="4"/>
  <c r="J75" i="4"/>
  <c r="L75" i="4"/>
  <c r="J59" i="4"/>
  <c r="L59" i="4"/>
  <c r="J35" i="4"/>
  <c r="L35" i="4"/>
  <c r="J11" i="4"/>
  <c r="L11" i="4"/>
  <c r="L981" i="4"/>
  <c r="J884" i="4"/>
  <c r="L884" i="4"/>
  <c r="J852" i="4"/>
  <c r="L852" i="4"/>
  <c r="J836" i="4"/>
  <c r="L836" i="4"/>
  <c r="J820" i="4"/>
  <c r="L820" i="4"/>
  <c r="J796" i="4"/>
  <c r="L796" i="4"/>
  <c r="J772" i="4"/>
  <c r="L772" i="4"/>
  <c r="J756" i="4"/>
  <c r="L756" i="4"/>
  <c r="I740" i="4"/>
  <c r="L740" i="4"/>
  <c r="J724" i="4"/>
  <c r="L724" i="4"/>
  <c r="J708" i="4"/>
  <c r="L708" i="4"/>
  <c r="J692" i="4"/>
  <c r="L692" i="4"/>
  <c r="J676" i="4"/>
  <c r="L676" i="4"/>
  <c r="J660" i="4"/>
  <c r="L660" i="4"/>
  <c r="J644" i="4"/>
  <c r="L644" i="4"/>
  <c r="J628" i="4"/>
  <c r="L628" i="4"/>
  <c r="J612" i="4"/>
  <c r="L612" i="4"/>
  <c r="J604" i="4"/>
  <c r="L604" i="4"/>
  <c r="J588" i="4"/>
  <c r="L588" i="4"/>
  <c r="J580" i="4"/>
  <c r="L580" i="4"/>
  <c r="J564" i="4"/>
  <c r="L564" i="4"/>
  <c r="J556" i="4"/>
  <c r="L556" i="4"/>
  <c r="J540" i="4"/>
  <c r="L540" i="4"/>
  <c r="J516" i="4"/>
  <c r="L516" i="4"/>
  <c r="J500" i="4"/>
  <c r="L500" i="4"/>
  <c r="J492" i="4"/>
  <c r="L492" i="4"/>
  <c r="J484" i="4"/>
  <c r="L484" i="4"/>
  <c r="J476" i="4"/>
  <c r="L476" i="4"/>
  <c r="J452" i="4"/>
  <c r="L452" i="4"/>
  <c r="J436" i="4"/>
  <c r="L436" i="4"/>
  <c r="J420" i="4"/>
  <c r="L420" i="4"/>
  <c r="J412" i="4"/>
  <c r="L412" i="4"/>
  <c r="J364" i="4"/>
  <c r="L364" i="4"/>
  <c r="J619" i="4"/>
  <c r="L619" i="4"/>
  <c r="J611" i="4"/>
  <c r="L611" i="4"/>
  <c r="J603" i="4"/>
  <c r="L603" i="4"/>
  <c r="J595" i="4"/>
  <c r="L595" i="4"/>
  <c r="J587" i="4"/>
  <c r="L587" i="4"/>
  <c r="J563" i="4"/>
  <c r="L563" i="4"/>
  <c r="J547" i="4"/>
  <c r="L547" i="4"/>
  <c r="J539" i="4"/>
  <c r="L539" i="4"/>
  <c r="J531" i="4"/>
  <c r="L531" i="4"/>
  <c r="J515" i="4"/>
  <c r="L515" i="4"/>
  <c r="J499" i="4"/>
  <c r="L499" i="4"/>
  <c r="J483" i="4"/>
  <c r="L483" i="4"/>
  <c r="J443" i="4"/>
  <c r="L443" i="4"/>
  <c r="J427" i="4"/>
  <c r="L427" i="4"/>
  <c r="J411" i="4"/>
  <c r="L411" i="4"/>
  <c r="J395" i="4"/>
  <c r="L395" i="4"/>
  <c r="J379" i="4"/>
  <c r="L379" i="4"/>
  <c r="J371" i="4"/>
  <c r="L371" i="4"/>
  <c r="J363" i="4"/>
  <c r="L363" i="4"/>
  <c r="J347" i="4"/>
  <c r="L347" i="4"/>
  <c r="J339" i="4"/>
  <c r="L339" i="4"/>
  <c r="J331" i="4"/>
  <c r="L331" i="4"/>
  <c r="J323" i="4"/>
  <c r="L323" i="4"/>
  <c r="J315" i="4"/>
  <c r="L315" i="4"/>
  <c r="J307" i="4"/>
  <c r="L307" i="4"/>
  <c r="J299" i="4"/>
  <c r="L299" i="4"/>
  <c r="J291" i="4"/>
  <c r="L291" i="4"/>
  <c r="J283" i="4"/>
  <c r="L283" i="4"/>
  <c r="J275" i="4"/>
  <c r="L275" i="4"/>
  <c r="J267" i="4"/>
  <c r="L267" i="4"/>
  <c r="J259" i="4"/>
  <c r="L259" i="4"/>
  <c r="J251" i="4"/>
  <c r="L251" i="4"/>
  <c r="J243" i="4"/>
  <c r="L243" i="4"/>
  <c r="J235" i="4"/>
  <c r="L235" i="4"/>
  <c r="J227" i="4"/>
  <c r="L227" i="4"/>
  <c r="J219" i="4"/>
  <c r="L219" i="4"/>
  <c r="J211" i="4"/>
  <c r="L211" i="4"/>
  <c r="J203" i="4"/>
  <c r="L203" i="4"/>
  <c r="J195" i="4"/>
  <c r="L195" i="4"/>
  <c r="J187" i="4"/>
  <c r="L187" i="4"/>
  <c r="J179" i="4"/>
  <c r="L179" i="4"/>
  <c r="J163" i="4"/>
  <c r="L163" i="4"/>
  <c r="J147" i="4"/>
  <c r="L147" i="4"/>
  <c r="J139" i="4"/>
  <c r="L139" i="4"/>
  <c r="J123" i="4"/>
  <c r="L123" i="4"/>
  <c r="J99" i="4"/>
  <c r="L99" i="4"/>
  <c r="J83" i="4"/>
  <c r="L83" i="4"/>
  <c r="J67" i="4"/>
  <c r="L67" i="4"/>
  <c r="J51" i="4"/>
  <c r="L51" i="4"/>
  <c r="J43" i="4"/>
  <c r="L43" i="4"/>
  <c r="J27" i="4"/>
  <c r="L27" i="4"/>
  <c r="J19" i="4"/>
  <c r="L19" i="4"/>
  <c r="J3" i="4"/>
  <c r="L3" i="4"/>
  <c r="L949" i="4"/>
  <c r="L917" i="4"/>
  <c r="L885" i="4"/>
  <c r="J861" i="4"/>
  <c r="L861" i="4"/>
  <c r="H837" i="4"/>
  <c r="L837" i="4"/>
  <c r="J813" i="4"/>
  <c r="L813" i="4"/>
  <c r="J789" i="4"/>
  <c r="L789" i="4"/>
  <c r="J765" i="4"/>
  <c r="L765" i="4"/>
  <c r="J741" i="4"/>
  <c r="L741" i="4"/>
  <c r="J717" i="4"/>
  <c r="L717" i="4"/>
  <c r="J685" i="4"/>
  <c r="L685" i="4"/>
  <c r="J661" i="4"/>
  <c r="L661" i="4"/>
  <c r="J645" i="4"/>
  <c r="L645" i="4"/>
  <c r="J581" i="4"/>
  <c r="L581" i="4"/>
  <c r="J996" i="4"/>
  <c r="L996" i="4"/>
  <c r="J988" i="4"/>
  <c r="L988" i="4"/>
  <c r="J980" i="4"/>
  <c r="L980" i="4"/>
  <c r="J972" i="4"/>
  <c r="L972" i="4"/>
  <c r="J956" i="4"/>
  <c r="L956" i="4"/>
  <c r="J900" i="4"/>
  <c r="L900" i="4"/>
  <c r="J868" i="4"/>
  <c r="L868" i="4"/>
  <c r="J788" i="4"/>
  <c r="L788" i="4"/>
  <c r="J428" i="4"/>
  <c r="L428" i="4"/>
  <c r="J388" i="4"/>
  <c r="L388" i="4"/>
  <c r="J372" i="4"/>
  <c r="L372" i="4"/>
  <c r="J356" i="4"/>
  <c r="L356" i="4"/>
  <c r="J348" i="4"/>
  <c r="L348" i="4"/>
  <c r="I252" i="4"/>
  <c r="L252" i="4"/>
  <c r="J244" i="4"/>
  <c r="L244" i="4"/>
  <c r="J236" i="4"/>
  <c r="L236" i="4"/>
  <c r="J228" i="4"/>
  <c r="L228" i="4"/>
  <c r="J220" i="4"/>
  <c r="L220" i="4"/>
  <c r="I204" i="4"/>
  <c r="L204" i="4"/>
  <c r="J196" i="4"/>
  <c r="L196" i="4"/>
  <c r="I188" i="4"/>
  <c r="L188" i="4"/>
  <c r="J164" i="4"/>
  <c r="L164" i="4"/>
  <c r="J156" i="4"/>
  <c r="L156" i="4"/>
  <c r="J148" i="4"/>
  <c r="L148" i="4"/>
  <c r="J140" i="4"/>
  <c r="L140" i="4"/>
  <c r="J116" i="4"/>
  <c r="L116" i="4"/>
  <c r="I108" i="4"/>
  <c r="L108" i="4"/>
  <c r="J100" i="4"/>
  <c r="L100" i="4"/>
  <c r="J92" i="4"/>
  <c r="L92" i="4"/>
  <c r="I84" i="4"/>
  <c r="L84" i="4"/>
  <c r="J76" i="4"/>
  <c r="L76" i="4"/>
  <c r="J60" i="4"/>
  <c r="L60" i="4"/>
  <c r="J44" i="4"/>
  <c r="L44" i="4"/>
  <c r="J28" i="4"/>
  <c r="L28" i="4"/>
  <c r="J12" i="4"/>
  <c r="L12" i="4"/>
  <c r="J4" i="4"/>
  <c r="L4" i="4"/>
  <c r="L989" i="4"/>
  <c r="L957" i="4"/>
  <c r="L893" i="4"/>
  <c r="J995" i="4"/>
  <c r="L995" i="4"/>
  <c r="J979" i="4"/>
  <c r="L979" i="4"/>
  <c r="J971" i="4"/>
  <c r="L971" i="4"/>
  <c r="J963" i="4"/>
  <c r="L963" i="4"/>
  <c r="J947" i="4"/>
  <c r="L947" i="4"/>
  <c r="J939" i="4"/>
  <c r="L939" i="4"/>
  <c r="J931" i="4"/>
  <c r="L931" i="4"/>
  <c r="J923" i="4"/>
  <c r="L923" i="4"/>
  <c r="J915" i="4"/>
  <c r="L915" i="4"/>
  <c r="J907" i="4"/>
  <c r="L907" i="4"/>
  <c r="J899" i="4"/>
  <c r="L899" i="4"/>
  <c r="J891" i="4"/>
  <c r="L891" i="4"/>
  <c r="J883" i="4"/>
  <c r="L883" i="4"/>
  <c r="J875" i="4"/>
  <c r="L875" i="4"/>
  <c r="J867" i="4"/>
  <c r="L867" i="4"/>
  <c r="J859" i="4"/>
  <c r="L859" i="4"/>
  <c r="J851" i="4"/>
  <c r="L851" i="4"/>
  <c r="J843" i="4"/>
  <c r="L843" i="4"/>
  <c r="J819" i="4"/>
  <c r="L819" i="4"/>
  <c r="J1000" i="4"/>
  <c r="L1000" i="4"/>
  <c r="J992" i="4"/>
  <c r="L992" i="4"/>
  <c r="J984" i="4"/>
  <c r="L984" i="4"/>
  <c r="J976" i="4"/>
  <c r="L976" i="4"/>
  <c r="J968" i="4"/>
  <c r="L968" i="4"/>
  <c r="J960" i="4"/>
  <c r="L960" i="4"/>
  <c r="J952" i="4"/>
  <c r="L952" i="4"/>
  <c r="J944" i="4"/>
  <c r="L944" i="4"/>
  <c r="J936" i="4"/>
  <c r="L936" i="4"/>
  <c r="J928" i="4"/>
  <c r="L928" i="4"/>
  <c r="J920" i="4"/>
  <c r="L920" i="4"/>
  <c r="J912" i="4"/>
  <c r="L912" i="4"/>
  <c r="J904" i="4"/>
  <c r="L904" i="4"/>
  <c r="J896" i="4"/>
  <c r="L896" i="4"/>
  <c r="J888" i="4"/>
  <c r="L888" i="4"/>
  <c r="J880" i="4"/>
  <c r="L880" i="4"/>
  <c r="L973" i="4"/>
  <c r="L941" i="4"/>
  <c r="L909" i="4"/>
  <c r="J999" i="4"/>
  <c r="L999" i="4"/>
  <c r="J991" i="4"/>
  <c r="L991" i="4"/>
  <c r="J306" i="4"/>
  <c r="L306" i="4"/>
  <c r="J290" i="4"/>
  <c r="L290" i="4"/>
  <c r="J282" i="4"/>
  <c r="L282" i="4"/>
  <c r="J274" i="4"/>
  <c r="L274" i="4"/>
  <c r="J266" i="4"/>
  <c r="L266" i="4"/>
  <c r="J242" i="4"/>
  <c r="L242" i="4"/>
  <c r="J226" i="4"/>
  <c r="L226" i="4"/>
  <c r="J218" i="4"/>
  <c r="L218" i="4"/>
  <c r="J210" i="4"/>
  <c r="L210" i="4"/>
  <c r="J202" i="4"/>
  <c r="L202" i="4"/>
  <c r="J178" i="4"/>
  <c r="L178" i="4"/>
  <c r="J170" i="4"/>
  <c r="L170" i="4"/>
  <c r="J162" i="4"/>
  <c r="L162" i="4"/>
  <c r="J154" i="4"/>
  <c r="L154" i="4"/>
  <c r="J130" i="4"/>
  <c r="L130" i="4"/>
  <c r="J114" i="4"/>
  <c r="L114" i="4"/>
  <c r="J106" i="4"/>
  <c r="L106" i="4"/>
  <c r="J98" i="4"/>
  <c r="L98" i="4"/>
  <c r="J90" i="4"/>
  <c r="L90" i="4"/>
  <c r="J74" i="4"/>
  <c r="L74" i="4"/>
  <c r="J58" i="4"/>
  <c r="L58" i="4"/>
  <c r="J42" i="4"/>
  <c r="L42" i="4"/>
  <c r="J26" i="4"/>
  <c r="L26" i="4"/>
  <c r="J10" i="4"/>
  <c r="L10" i="4"/>
  <c r="L666" i="4"/>
  <c r="L647" i="4"/>
  <c r="L624" i="4"/>
  <c r="L602" i="4"/>
  <c r="L583" i="4"/>
  <c r="L560" i="4"/>
  <c r="L538" i="4"/>
  <c r="L519" i="4"/>
  <c r="L474" i="4"/>
  <c r="L455" i="4"/>
  <c r="L410" i="4"/>
  <c r="L391" i="4"/>
  <c r="L368" i="4"/>
  <c r="L346" i="4"/>
  <c r="L327" i="4"/>
  <c r="L303" i="4"/>
  <c r="L271" i="4"/>
  <c r="L207" i="4"/>
  <c r="L143" i="4"/>
  <c r="L48" i="4"/>
  <c r="J681" i="4"/>
  <c r="L681" i="4"/>
  <c r="J673" i="4"/>
  <c r="L673" i="4"/>
  <c r="J665" i="4"/>
  <c r="L665" i="4"/>
  <c r="J657" i="4"/>
  <c r="L657" i="4"/>
  <c r="J649" i="4"/>
  <c r="L649" i="4"/>
  <c r="J641" i="4"/>
  <c r="L641" i="4"/>
  <c r="J633" i="4"/>
  <c r="L633" i="4"/>
  <c r="J625" i="4"/>
  <c r="L625" i="4"/>
  <c r="J617" i="4"/>
  <c r="L617" i="4"/>
  <c r="J609" i="4"/>
  <c r="L609" i="4"/>
  <c r="J601" i="4"/>
  <c r="L601" i="4"/>
  <c r="J593" i="4"/>
  <c r="L593" i="4"/>
  <c r="J585" i="4"/>
  <c r="L585" i="4"/>
  <c r="J577" i="4"/>
  <c r="L577" i="4"/>
  <c r="J569" i="4"/>
  <c r="L569" i="4"/>
  <c r="J561" i="4"/>
  <c r="L561" i="4"/>
  <c r="J553" i="4"/>
  <c r="L553" i="4"/>
  <c r="J545" i="4"/>
  <c r="L545" i="4"/>
  <c r="J537" i="4"/>
  <c r="L537" i="4"/>
  <c r="J529" i="4"/>
  <c r="L529" i="4"/>
  <c r="J521" i="4"/>
  <c r="L521" i="4"/>
  <c r="J513" i="4"/>
  <c r="L513" i="4"/>
  <c r="J505" i="4"/>
  <c r="L505" i="4"/>
  <c r="J497" i="4"/>
  <c r="L497" i="4"/>
  <c r="J489" i="4"/>
  <c r="L489" i="4"/>
  <c r="J481" i="4"/>
  <c r="L481" i="4"/>
  <c r="J473" i="4"/>
  <c r="L473" i="4"/>
  <c r="J465" i="4"/>
  <c r="L465" i="4"/>
  <c r="J457" i="4"/>
  <c r="L457" i="4"/>
  <c r="J449" i="4"/>
  <c r="L449" i="4"/>
  <c r="J441" i="4"/>
  <c r="L441" i="4"/>
  <c r="J433" i="4"/>
  <c r="L433" i="4"/>
  <c r="J425" i="4"/>
  <c r="L425" i="4"/>
  <c r="J417" i="4"/>
  <c r="L417" i="4"/>
  <c r="J409" i="4"/>
  <c r="L409" i="4"/>
  <c r="J401" i="4"/>
  <c r="L401" i="4"/>
  <c r="J393" i="4"/>
  <c r="L393" i="4"/>
  <c r="J385" i="4"/>
  <c r="L385" i="4"/>
  <c r="J377" i="4"/>
  <c r="L377" i="4"/>
  <c r="J369" i="4"/>
  <c r="L369" i="4"/>
  <c r="J361" i="4"/>
  <c r="L361" i="4"/>
  <c r="J353" i="4"/>
  <c r="L353" i="4"/>
  <c r="J345" i="4"/>
  <c r="L345" i="4"/>
  <c r="J337" i="4"/>
  <c r="L337" i="4"/>
  <c r="J329" i="4"/>
  <c r="L329" i="4"/>
  <c r="J321" i="4"/>
  <c r="L321" i="4"/>
  <c r="J313" i="4"/>
  <c r="L313" i="4"/>
  <c r="J305" i="4"/>
  <c r="L305" i="4"/>
  <c r="J297" i="4"/>
  <c r="L297" i="4"/>
  <c r="J289" i="4"/>
  <c r="L289" i="4"/>
  <c r="J281" i="4"/>
  <c r="L281" i="4"/>
  <c r="J273" i="4"/>
  <c r="L273" i="4"/>
  <c r="J265" i="4"/>
  <c r="L265" i="4"/>
  <c r="J257" i="4"/>
  <c r="L257" i="4"/>
  <c r="J249" i="4"/>
  <c r="L249" i="4"/>
  <c r="J241" i="4"/>
  <c r="L241" i="4"/>
  <c r="J233" i="4"/>
  <c r="L233" i="4"/>
  <c r="J225" i="4"/>
  <c r="L225" i="4"/>
  <c r="J217" i="4"/>
  <c r="L217" i="4"/>
  <c r="J209" i="4"/>
  <c r="L209" i="4"/>
  <c r="J201" i="4"/>
  <c r="L201" i="4"/>
  <c r="J193" i="4"/>
  <c r="L193" i="4"/>
  <c r="J185" i="4"/>
  <c r="L185" i="4"/>
  <c r="J177" i="4"/>
  <c r="L177" i="4"/>
  <c r="J169" i="4"/>
  <c r="L169" i="4"/>
  <c r="J161" i="4"/>
  <c r="L161" i="4"/>
  <c r="J153" i="4"/>
  <c r="L153" i="4"/>
  <c r="J145" i="4"/>
  <c r="L145" i="4"/>
  <c r="J137" i="4"/>
  <c r="L137" i="4"/>
  <c r="J129" i="4"/>
  <c r="L129" i="4"/>
  <c r="J121" i="4"/>
  <c r="L121" i="4"/>
  <c r="J113" i="4"/>
  <c r="L113" i="4"/>
  <c r="J105" i="4"/>
  <c r="L105" i="4"/>
  <c r="J97" i="4"/>
  <c r="L97" i="4"/>
  <c r="J89" i="4"/>
  <c r="L89" i="4"/>
  <c r="J81" i="4"/>
  <c r="L81" i="4"/>
  <c r="J73" i="4"/>
  <c r="L73" i="4"/>
  <c r="J65" i="4"/>
  <c r="L65" i="4"/>
  <c r="J57" i="4"/>
  <c r="L57" i="4"/>
  <c r="J49" i="4"/>
  <c r="L49" i="4"/>
  <c r="J41" i="4"/>
  <c r="L41" i="4"/>
  <c r="J33" i="4"/>
  <c r="L33" i="4"/>
  <c r="J25" i="4"/>
  <c r="L25" i="4"/>
  <c r="J17" i="4"/>
  <c r="L17" i="4"/>
  <c r="J9" i="4"/>
  <c r="L9" i="4"/>
  <c r="L664" i="4"/>
  <c r="L642" i="4"/>
  <c r="L623" i="4"/>
  <c r="L600" i="4"/>
  <c r="L536" i="4"/>
  <c r="L472" i="4"/>
  <c r="L450" i="4"/>
  <c r="L408" i="4"/>
  <c r="L344" i="4"/>
  <c r="L296" i="4"/>
  <c r="L264" i="4"/>
  <c r="L232" i="4"/>
  <c r="L200" i="4"/>
  <c r="L168" i="4"/>
  <c r="L136" i="4"/>
  <c r="L104" i="4"/>
  <c r="L40" i="4"/>
  <c r="L994" i="4"/>
  <c r="L986" i="4"/>
  <c r="L978" i="4"/>
  <c r="L970" i="4"/>
  <c r="L962" i="4"/>
  <c r="L954" i="4"/>
  <c r="L946" i="4"/>
  <c r="L938" i="4"/>
  <c r="L930" i="4"/>
  <c r="L922" i="4"/>
  <c r="L914" i="4"/>
  <c r="L906" i="4"/>
  <c r="L898" i="4"/>
  <c r="L890" i="4"/>
  <c r="L882" i="4"/>
  <c r="L874" i="4"/>
  <c r="L866" i="4"/>
  <c r="L858" i="4"/>
  <c r="L850" i="4"/>
  <c r="L842" i="4"/>
  <c r="L834" i="4"/>
  <c r="L826" i="4"/>
  <c r="L818" i="4"/>
  <c r="L810" i="4"/>
  <c r="L802" i="4"/>
  <c r="L794" i="4"/>
  <c r="L786" i="4"/>
  <c r="L778" i="4"/>
  <c r="L770" i="4"/>
  <c r="L762" i="4"/>
  <c r="L754" i="4"/>
  <c r="L746" i="4"/>
  <c r="L738" i="4"/>
  <c r="L730" i="4"/>
  <c r="L722" i="4"/>
  <c r="L714" i="4"/>
  <c r="L706" i="4"/>
  <c r="L698" i="4"/>
  <c r="L690" i="4"/>
  <c r="L682" i="4"/>
  <c r="L663" i="4"/>
  <c r="L640" i="4"/>
  <c r="L618" i="4"/>
  <c r="L599" i="4"/>
  <c r="L576" i="4"/>
  <c r="L554" i="4"/>
  <c r="L512" i="4"/>
  <c r="L448" i="4"/>
  <c r="L407" i="4"/>
  <c r="L384" i="4"/>
  <c r="L320" i="4"/>
  <c r="L263" i="4"/>
  <c r="L199" i="4"/>
  <c r="L167" i="4"/>
  <c r="L135" i="4"/>
  <c r="L96" i="4"/>
  <c r="L32" i="4"/>
  <c r="J103" i="4"/>
  <c r="L103" i="4"/>
  <c r="J87" i="4"/>
  <c r="L87" i="4"/>
  <c r="J79" i="4"/>
  <c r="L79" i="4"/>
  <c r="J71" i="4"/>
  <c r="L71" i="4"/>
  <c r="J63" i="4"/>
  <c r="L63" i="4"/>
  <c r="J55" i="4"/>
  <c r="L55" i="4"/>
  <c r="J47" i="4"/>
  <c r="L47" i="4"/>
  <c r="J39" i="4"/>
  <c r="L39" i="4"/>
  <c r="J31" i="4"/>
  <c r="L31" i="4"/>
  <c r="J23" i="4"/>
  <c r="L23" i="4"/>
  <c r="J15" i="4"/>
  <c r="L15" i="4"/>
  <c r="J7" i="4"/>
  <c r="L7" i="4"/>
  <c r="L1001" i="4"/>
  <c r="L993" i="4"/>
  <c r="L985" i="4"/>
  <c r="L977" i="4"/>
  <c r="L969" i="4"/>
  <c r="L961" i="4"/>
  <c r="L953" i="4"/>
  <c r="L945" i="4"/>
  <c r="L937" i="4"/>
  <c r="L929" i="4"/>
  <c r="L921" i="4"/>
  <c r="L913" i="4"/>
  <c r="L905" i="4"/>
  <c r="L897" i="4"/>
  <c r="L889" i="4"/>
  <c r="L881" i="4"/>
  <c r="L873" i="4"/>
  <c r="L865" i="4"/>
  <c r="L857" i="4"/>
  <c r="L849" i="4"/>
  <c r="L841" i="4"/>
  <c r="L833" i="4"/>
  <c r="L825" i="4"/>
  <c r="L817" i="4"/>
  <c r="L809" i="4"/>
  <c r="L801" i="4"/>
  <c r="L793" i="4"/>
  <c r="L785" i="4"/>
  <c r="L777" i="4"/>
  <c r="L769" i="4"/>
  <c r="L761" i="4"/>
  <c r="L753" i="4"/>
  <c r="L745" i="4"/>
  <c r="L737" i="4"/>
  <c r="L729" i="4"/>
  <c r="L721" i="4"/>
  <c r="L713" i="4"/>
  <c r="L705" i="4"/>
  <c r="L697" i="4"/>
  <c r="L689" i="4"/>
  <c r="L680" i="4"/>
  <c r="L658" i="4"/>
  <c r="L639" i="4"/>
  <c r="L616" i="4"/>
  <c r="L594" i="4"/>
  <c r="L575" i="4"/>
  <c r="L552" i="4"/>
  <c r="L530" i="4"/>
  <c r="L511" i="4"/>
  <c r="L488" i="4"/>
  <c r="L466" i="4"/>
  <c r="L447" i="4"/>
  <c r="L424" i="4"/>
  <c r="L402" i="4"/>
  <c r="L383" i="4"/>
  <c r="L360" i="4"/>
  <c r="L338" i="4"/>
  <c r="L319" i="4"/>
  <c r="L288" i="4"/>
  <c r="L256" i="4"/>
  <c r="L224" i="4"/>
  <c r="L192" i="4"/>
  <c r="L160" i="4"/>
  <c r="L128" i="4"/>
  <c r="L88" i="4"/>
  <c r="L24" i="4"/>
  <c r="J678" i="4"/>
  <c r="L678" i="4"/>
  <c r="J670" i="4"/>
  <c r="L670" i="4"/>
  <c r="J662" i="4"/>
  <c r="L662" i="4"/>
  <c r="J654" i="4"/>
  <c r="L654" i="4"/>
  <c r="J646" i="4"/>
  <c r="L646" i="4"/>
  <c r="J638" i="4"/>
  <c r="L638" i="4"/>
  <c r="J630" i="4"/>
  <c r="L630" i="4"/>
  <c r="J622" i="4"/>
  <c r="L622" i="4"/>
  <c r="J614" i="4"/>
  <c r="L614" i="4"/>
  <c r="J606" i="4"/>
  <c r="L606" i="4"/>
  <c r="J598" i="4"/>
  <c r="L598" i="4"/>
  <c r="J590" i="4"/>
  <c r="L590" i="4"/>
  <c r="J582" i="4"/>
  <c r="L582" i="4"/>
  <c r="J574" i="4"/>
  <c r="L574" i="4"/>
  <c r="J566" i="4"/>
  <c r="L566" i="4"/>
  <c r="J558" i="4"/>
  <c r="L558" i="4"/>
  <c r="J534" i="4"/>
  <c r="L534" i="4"/>
  <c r="J518" i="4"/>
  <c r="L518" i="4"/>
  <c r="J510" i="4"/>
  <c r="L510" i="4"/>
  <c r="J502" i="4"/>
  <c r="L502" i="4"/>
  <c r="J494" i="4"/>
  <c r="L494" i="4"/>
  <c r="J470" i="4"/>
  <c r="L470" i="4"/>
  <c r="J454" i="4"/>
  <c r="L454" i="4"/>
  <c r="J446" i="4"/>
  <c r="L446" i="4"/>
  <c r="J438" i="4"/>
  <c r="L438" i="4"/>
  <c r="J430" i="4"/>
  <c r="L430" i="4"/>
  <c r="J406" i="4"/>
  <c r="L406" i="4"/>
  <c r="I398" i="4"/>
  <c r="L398" i="4"/>
  <c r="J390" i="4"/>
  <c r="L390" i="4"/>
  <c r="J382" i="4"/>
  <c r="L382" i="4"/>
  <c r="J374" i="4"/>
  <c r="L374" i="4"/>
  <c r="J366" i="4"/>
  <c r="L366" i="4"/>
  <c r="J342" i="4"/>
  <c r="L342" i="4"/>
  <c r="I334" i="4"/>
  <c r="L334" i="4"/>
  <c r="J326" i="4"/>
  <c r="L326" i="4"/>
  <c r="J318" i="4"/>
  <c r="L318" i="4"/>
  <c r="J310" i="4"/>
  <c r="L310" i="4"/>
  <c r="J302" i="4"/>
  <c r="L302" i="4"/>
  <c r="I286" i="4"/>
  <c r="L286" i="4"/>
  <c r="J278" i="4"/>
  <c r="L278" i="4"/>
  <c r="J262" i="4"/>
  <c r="L262" i="4"/>
  <c r="J254" i="4"/>
  <c r="L254" i="4"/>
  <c r="J246" i="4"/>
  <c r="L246" i="4"/>
  <c r="J238" i="4"/>
  <c r="L238" i="4"/>
  <c r="I230" i="4"/>
  <c r="L230" i="4"/>
  <c r="J214" i="4"/>
  <c r="L214" i="4"/>
  <c r="J198" i="4"/>
  <c r="L198" i="4"/>
  <c r="J190" i="4"/>
  <c r="L190" i="4"/>
  <c r="J182" i="4"/>
  <c r="L182" i="4"/>
  <c r="J174" i="4"/>
  <c r="L174" i="4"/>
  <c r="J166" i="4"/>
  <c r="L166" i="4"/>
  <c r="J158" i="4"/>
  <c r="L158" i="4"/>
  <c r="J150" i="4"/>
  <c r="L150" i="4"/>
  <c r="J142" i="4"/>
  <c r="L142" i="4"/>
  <c r="J134" i="4"/>
  <c r="L134" i="4"/>
  <c r="J126" i="4"/>
  <c r="L126" i="4"/>
  <c r="J118" i="4"/>
  <c r="L118" i="4"/>
  <c r="J110" i="4"/>
  <c r="L110" i="4"/>
  <c r="J102" i="4"/>
  <c r="L102" i="4"/>
  <c r="J94" i="4"/>
  <c r="L94" i="4"/>
  <c r="J86" i="4"/>
  <c r="L86" i="4"/>
  <c r="J78" i="4"/>
  <c r="L78" i="4"/>
  <c r="J70" i="4"/>
  <c r="L70" i="4"/>
  <c r="J62" i="4"/>
  <c r="L62" i="4"/>
  <c r="J54" i="4"/>
  <c r="L54" i="4"/>
  <c r="J46" i="4"/>
  <c r="L46" i="4"/>
  <c r="J38" i="4"/>
  <c r="L38" i="4"/>
  <c r="J30" i="4"/>
  <c r="L30" i="4"/>
  <c r="J22" i="4"/>
  <c r="L22" i="4"/>
  <c r="J14" i="4"/>
  <c r="L14" i="4"/>
  <c r="J6" i="4"/>
  <c r="L6" i="4"/>
  <c r="L872" i="4"/>
  <c r="L864" i="4"/>
  <c r="L856" i="4"/>
  <c r="L848" i="4"/>
  <c r="L840" i="4"/>
  <c r="L832" i="4"/>
  <c r="L824" i="4"/>
  <c r="L816" i="4"/>
  <c r="L808" i="4"/>
  <c r="L800" i="4"/>
  <c r="L792" i="4"/>
  <c r="L784" i="4"/>
  <c r="L776" i="4"/>
  <c r="L768" i="4"/>
  <c r="L760" i="4"/>
  <c r="L752" i="4"/>
  <c r="L744" i="4"/>
  <c r="L736" i="4"/>
  <c r="L728" i="4"/>
  <c r="L720" i="4"/>
  <c r="L712" i="4"/>
  <c r="L704" i="4"/>
  <c r="L696" i="4"/>
  <c r="L688" i="4"/>
  <c r="L679" i="4"/>
  <c r="L656" i="4"/>
  <c r="L615" i="4"/>
  <c r="L592" i="4"/>
  <c r="L570" i="4"/>
  <c r="L528" i="4"/>
  <c r="L464" i="4"/>
  <c r="L423" i="4"/>
  <c r="L400" i="4"/>
  <c r="L336" i="4"/>
  <c r="L287" i="4"/>
  <c r="L255" i="4"/>
  <c r="L223" i="4"/>
  <c r="L191" i="4"/>
  <c r="L127" i="4"/>
  <c r="L80" i="4"/>
  <c r="L16" i="4"/>
  <c r="J573" i="4"/>
  <c r="L573" i="4"/>
  <c r="J565" i="4"/>
  <c r="L565" i="4"/>
  <c r="J557" i="4"/>
  <c r="L557" i="4"/>
  <c r="J549" i="4"/>
  <c r="L549" i="4"/>
  <c r="J525" i="4"/>
  <c r="L525" i="4"/>
  <c r="J509" i="4"/>
  <c r="L509" i="4"/>
  <c r="J501" i="4"/>
  <c r="L501" i="4"/>
  <c r="J493" i="4"/>
  <c r="L493" i="4"/>
  <c r="J485" i="4"/>
  <c r="L485" i="4"/>
  <c r="J461" i="4"/>
  <c r="L461" i="4"/>
  <c r="J445" i="4"/>
  <c r="L445" i="4"/>
  <c r="J437" i="4"/>
  <c r="L437" i="4"/>
  <c r="J429" i="4"/>
  <c r="L429" i="4"/>
  <c r="J421" i="4"/>
  <c r="L421" i="4"/>
  <c r="J397" i="4"/>
  <c r="L397" i="4"/>
  <c r="J381" i="4"/>
  <c r="L381" i="4"/>
  <c r="J373" i="4"/>
  <c r="L373" i="4"/>
  <c r="J365" i="4"/>
  <c r="L365" i="4"/>
  <c r="J357" i="4"/>
  <c r="L357" i="4"/>
  <c r="J333" i="4"/>
  <c r="L333" i="4"/>
  <c r="I325" i="4"/>
  <c r="L325" i="4"/>
  <c r="J317" i="4"/>
  <c r="L317" i="4"/>
  <c r="J309" i="4"/>
  <c r="L309" i="4"/>
  <c r="J301" i="4"/>
  <c r="L301" i="4"/>
  <c r="J293" i="4"/>
  <c r="L293" i="4"/>
  <c r="I277" i="4"/>
  <c r="L277" i="4"/>
  <c r="J269" i="4"/>
  <c r="L269" i="4"/>
  <c r="I261" i="4"/>
  <c r="L261" i="4"/>
  <c r="J253" i="4"/>
  <c r="L253" i="4"/>
  <c r="J245" i="4"/>
  <c r="L245" i="4"/>
  <c r="J237" i="4"/>
  <c r="L237" i="4"/>
  <c r="J229" i="4"/>
  <c r="L229" i="4"/>
  <c r="I213" i="4"/>
  <c r="L213" i="4"/>
  <c r="J205" i="4"/>
  <c r="L205" i="4"/>
  <c r="J189" i="4"/>
  <c r="L189" i="4"/>
  <c r="J181" i="4"/>
  <c r="L181" i="4"/>
  <c r="J173" i="4"/>
  <c r="L173" i="4"/>
  <c r="J165" i="4"/>
  <c r="L165" i="4"/>
  <c r="I157" i="4"/>
  <c r="L157" i="4"/>
  <c r="J141" i="4"/>
  <c r="L141" i="4"/>
  <c r="J125" i="4"/>
  <c r="L125" i="4"/>
  <c r="J117" i="4"/>
  <c r="L117" i="4"/>
  <c r="J109" i="4"/>
  <c r="L109" i="4"/>
  <c r="J101" i="4"/>
  <c r="L101" i="4"/>
  <c r="J85" i="4"/>
  <c r="L85" i="4"/>
  <c r="J69" i="4"/>
  <c r="L69" i="4"/>
  <c r="J53" i="4"/>
  <c r="L53" i="4"/>
  <c r="I45" i="4"/>
  <c r="L45" i="4"/>
  <c r="J37" i="4"/>
  <c r="L37" i="4"/>
  <c r="I29" i="4"/>
  <c r="L29" i="4"/>
  <c r="J21" i="4"/>
  <c r="L21" i="4"/>
  <c r="J5" i="4"/>
  <c r="L5" i="4"/>
  <c r="L983" i="4"/>
  <c r="L975" i="4"/>
  <c r="L967" i="4"/>
  <c r="L959" i="4"/>
  <c r="L951" i="4"/>
  <c r="L943" i="4"/>
  <c r="L935" i="4"/>
  <c r="L927" i="4"/>
  <c r="L919" i="4"/>
  <c r="L911" i="4"/>
  <c r="L903" i="4"/>
  <c r="L895" i="4"/>
  <c r="L887" i="4"/>
  <c r="L879" i="4"/>
  <c r="L871" i="4"/>
  <c r="L863" i="4"/>
  <c r="L855" i="4"/>
  <c r="L847" i="4"/>
  <c r="L839" i="4"/>
  <c r="L831" i="4"/>
  <c r="L823" i="4"/>
  <c r="L815" i="4"/>
  <c r="L807" i="4"/>
  <c r="L799" i="4"/>
  <c r="L791" i="4"/>
  <c r="L783" i="4"/>
  <c r="L775" i="4"/>
  <c r="L767" i="4"/>
  <c r="L759" i="4"/>
  <c r="L751" i="4"/>
  <c r="L743" i="4"/>
  <c r="L735" i="4"/>
  <c r="L727" i="4"/>
  <c r="L719" i="4"/>
  <c r="L711" i="4"/>
  <c r="L703" i="4"/>
  <c r="L695" i="4"/>
  <c r="L687" i="4"/>
  <c r="L674" i="4"/>
  <c r="L655" i="4"/>
  <c r="L632" i="4"/>
  <c r="L610" i="4"/>
  <c r="L591" i="4"/>
  <c r="L568" i="4"/>
  <c r="L546" i="4"/>
  <c r="L527" i="4"/>
  <c r="L504" i="4"/>
  <c r="L482" i="4"/>
  <c r="L463" i="4"/>
  <c r="L440" i="4"/>
  <c r="L418" i="4"/>
  <c r="L399" i="4"/>
  <c r="L354" i="4"/>
  <c r="L335" i="4"/>
  <c r="L280" i="4"/>
  <c r="L248" i="4"/>
  <c r="L216" i="4"/>
  <c r="L184" i="4"/>
  <c r="L152" i="4"/>
  <c r="L120" i="4"/>
  <c r="L72" i="4"/>
  <c r="L8" i="4"/>
  <c r="H27" i="10"/>
  <c r="I929" i="4"/>
  <c r="H605" i="4"/>
  <c r="J605" i="4"/>
  <c r="H541" i="4"/>
  <c r="J541" i="4"/>
  <c r="H517" i="4"/>
  <c r="J517" i="4"/>
  <c r="H477" i="4"/>
  <c r="J477" i="4"/>
  <c r="H469" i="4"/>
  <c r="J469" i="4"/>
  <c r="H453" i="4"/>
  <c r="J453" i="4"/>
  <c r="H413" i="4"/>
  <c r="J413" i="4"/>
  <c r="H405" i="4"/>
  <c r="J405" i="4"/>
  <c r="H596" i="4"/>
  <c r="J596" i="4"/>
  <c r="H572" i="4"/>
  <c r="J572" i="4"/>
  <c r="H532" i="4"/>
  <c r="J532" i="4"/>
  <c r="H524" i="4"/>
  <c r="J524" i="4"/>
  <c r="H508" i="4"/>
  <c r="J508" i="4"/>
  <c r="H468" i="4"/>
  <c r="J468" i="4"/>
  <c r="H460" i="4"/>
  <c r="J460" i="4"/>
  <c r="H444" i="4"/>
  <c r="J444" i="4"/>
  <c r="H404" i="4"/>
  <c r="J404" i="4"/>
  <c r="H396" i="4"/>
  <c r="J396" i="4"/>
  <c r="H380" i="4"/>
  <c r="J380" i="4"/>
  <c r="H627" i="4"/>
  <c r="J627" i="4"/>
  <c r="H579" i="4"/>
  <c r="J579" i="4"/>
  <c r="H523" i="4"/>
  <c r="J523" i="4"/>
  <c r="H459" i="4"/>
  <c r="J459" i="4"/>
  <c r="I961" i="4"/>
  <c r="I652" i="4"/>
  <c r="I459" i="4"/>
  <c r="J998" i="4"/>
  <c r="J990" i="4"/>
  <c r="J982" i="4"/>
  <c r="J974" i="4"/>
  <c r="J966" i="4"/>
  <c r="J958" i="4"/>
  <c r="J950" i="4"/>
  <c r="J942" i="4"/>
  <c r="J934" i="4"/>
  <c r="J926" i="4"/>
  <c r="J918" i="4"/>
  <c r="J910" i="4"/>
  <c r="J902" i="4"/>
  <c r="J894" i="4"/>
  <c r="J886" i="4"/>
  <c r="J878" i="4"/>
  <c r="J870" i="4"/>
  <c r="J862" i="4"/>
  <c r="J854" i="4"/>
  <c r="J846" i="4"/>
  <c r="J822" i="4"/>
  <c r="J766" i="4"/>
  <c r="J750" i="4"/>
  <c r="J734" i="4"/>
  <c r="J718" i="4"/>
  <c r="J702" i="4"/>
  <c r="J686" i="4"/>
  <c r="J643" i="4"/>
  <c r="H578" i="4"/>
  <c r="J578" i="4"/>
  <c r="H298" i="4"/>
  <c r="J298" i="4"/>
  <c r="H258" i="4"/>
  <c r="J258" i="4"/>
  <c r="H250" i="4"/>
  <c r="J250" i="4"/>
  <c r="H234" i="4"/>
  <c r="J234" i="4"/>
  <c r="H146" i="4"/>
  <c r="J146" i="4"/>
  <c r="H138" i="4"/>
  <c r="J138" i="4"/>
  <c r="H122" i="4"/>
  <c r="J122" i="4"/>
  <c r="H82" i="4"/>
  <c r="J82" i="4"/>
  <c r="H66" i="4"/>
  <c r="J66" i="4"/>
  <c r="H50" i="4"/>
  <c r="J50" i="4"/>
  <c r="H34" i="4"/>
  <c r="J34" i="4"/>
  <c r="H2" i="4"/>
  <c r="J2" i="4"/>
  <c r="I897" i="4"/>
  <c r="J828" i="4"/>
  <c r="J740" i="4"/>
  <c r="J716" i="4"/>
  <c r="H570" i="4"/>
  <c r="J570" i="4"/>
  <c r="H514" i="4"/>
  <c r="J514" i="4"/>
  <c r="H506" i="4"/>
  <c r="J506" i="4"/>
  <c r="H490" i="4"/>
  <c r="J490" i="4"/>
  <c r="H386" i="4"/>
  <c r="J386" i="4"/>
  <c r="H322" i="4"/>
  <c r="J322" i="4"/>
  <c r="H314" i="4"/>
  <c r="J314" i="4"/>
  <c r="H186" i="4"/>
  <c r="J186" i="4"/>
  <c r="H18" i="4"/>
  <c r="J18" i="4"/>
  <c r="J837" i="4"/>
  <c r="H672" i="4"/>
  <c r="J672" i="4"/>
  <c r="H544" i="4"/>
  <c r="J544" i="4"/>
  <c r="H496" i="4"/>
  <c r="J496" i="4"/>
  <c r="H480" i="4"/>
  <c r="J480" i="4"/>
  <c r="H432" i="4"/>
  <c r="J432" i="4"/>
  <c r="H376" i="4"/>
  <c r="J376" i="4"/>
  <c r="H312" i="4"/>
  <c r="J312" i="4"/>
  <c r="I865" i="4"/>
  <c r="J803" i="4"/>
  <c r="J795" i="4"/>
  <c r="J668" i="4"/>
  <c r="J652" i="4"/>
  <c r="H559" i="4"/>
  <c r="J559" i="4"/>
  <c r="H551" i="4"/>
  <c r="J551" i="4"/>
  <c r="H535" i="4"/>
  <c r="J535" i="4"/>
  <c r="H495" i="4"/>
  <c r="J495" i="4"/>
  <c r="H487" i="4"/>
  <c r="J487" i="4"/>
  <c r="H471" i="4"/>
  <c r="J471" i="4"/>
  <c r="H431" i="4"/>
  <c r="J431" i="4"/>
  <c r="H423" i="4"/>
  <c r="J423" i="4"/>
  <c r="H407" i="4"/>
  <c r="J407" i="4"/>
  <c r="H367" i="4"/>
  <c r="J367" i="4"/>
  <c r="H359" i="4"/>
  <c r="J359" i="4"/>
  <c r="H343" i="4"/>
  <c r="J343" i="4"/>
  <c r="H303" i="4"/>
  <c r="J303" i="4"/>
  <c r="H295" i="4"/>
  <c r="J295" i="4"/>
  <c r="H279" i="4"/>
  <c r="J279" i="4"/>
  <c r="H239" i="4"/>
  <c r="J239" i="4"/>
  <c r="H231" i="4"/>
  <c r="J231" i="4"/>
  <c r="H215" i="4"/>
  <c r="J215" i="4"/>
  <c r="H183" i="4"/>
  <c r="J183" i="4"/>
  <c r="H175" i="4"/>
  <c r="J175" i="4"/>
  <c r="H159" i="4"/>
  <c r="J159" i="4"/>
  <c r="H119" i="4"/>
  <c r="J119" i="4"/>
  <c r="H111" i="4"/>
  <c r="J111" i="4"/>
  <c r="H95" i="4"/>
  <c r="J95" i="4"/>
  <c r="I831" i="4"/>
  <c r="I532" i="4"/>
  <c r="I175" i="4"/>
  <c r="J778" i="4"/>
  <c r="J770" i="4"/>
  <c r="J754" i="4"/>
  <c r="J738" i="4"/>
  <c r="J722" i="4"/>
  <c r="J706" i="4"/>
  <c r="J690" i="4"/>
  <c r="H634" i="4"/>
  <c r="J634" i="4"/>
  <c r="H618" i="4"/>
  <c r="J618" i="4"/>
  <c r="H554" i="4"/>
  <c r="J554" i="4"/>
  <c r="H450" i="4"/>
  <c r="J450" i="4"/>
  <c r="H442" i="4"/>
  <c r="J442" i="4"/>
  <c r="H426" i="4"/>
  <c r="J426" i="4"/>
  <c r="H378" i="4"/>
  <c r="J378" i="4"/>
  <c r="H362" i="4"/>
  <c r="J362" i="4"/>
  <c r="H194" i="4"/>
  <c r="J194" i="4"/>
  <c r="H550" i="4"/>
  <c r="J550" i="4"/>
  <c r="H542" i="4"/>
  <c r="J542" i="4"/>
  <c r="H526" i="4"/>
  <c r="J526" i="4"/>
  <c r="H486" i="4"/>
  <c r="J486" i="4"/>
  <c r="H478" i="4"/>
  <c r="J478" i="4"/>
  <c r="H462" i="4"/>
  <c r="J462" i="4"/>
  <c r="H422" i="4"/>
  <c r="J422" i="4"/>
  <c r="H414" i="4"/>
  <c r="J414" i="4"/>
  <c r="H398" i="4"/>
  <c r="J398" i="4"/>
  <c r="H358" i="4"/>
  <c r="J358" i="4"/>
  <c r="H350" i="4"/>
  <c r="J350" i="4"/>
  <c r="H334" i="4"/>
  <c r="J334" i="4"/>
  <c r="H294" i="4"/>
  <c r="J294" i="4"/>
  <c r="H286" i="4"/>
  <c r="J286" i="4"/>
  <c r="H270" i="4"/>
  <c r="J270" i="4"/>
  <c r="H230" i="4"/>
  <c r="J230" i="4"/>
  <c r="H222" i="4"/>
  <c r="J222" i="4"/>
  <c r="H206" i="4"/>
  <c r="J206" i="4"/>
  <c r="H716" i="4"/>
  <c r="I783" i="4"/>
  <c r="I523" i="4"/>
  <c r="I386" i="4"/>
  <c r="J1001" i="4"/>
  <c r="J993" i="4"/>
  <c r="J985" i="4"/>
  <c r="J977" i="4"/>
  <c r="J969" i="4"/>
  <c r="J961" i="4"/>
  <c r="J953" i="4"/>
  <c r="J945" i="4"/>
  <c r="J937" i="4"/>
  <c r="J929" i="4"/>
  <c r="J921" i="4"/>
  <c r="J913" i="4"/>
  <c r="J905" i="4"/>
  <c r="J897" i="4"/>
  <c r="J889" i="4"/>
  <c r="J881" i="4"/>
  <c r="J873" i="4"/>
  <c r="J865" i="4"/>
  <c r="J857" i="4"/>
  <c r="J849" i="4"/>
  <c r="H533" i="4"/>
  <c r="J533" i="4"/>
  <c r="H389" i="4"/>
  <c r="J389" i="4"/>
  <c r="H349" i="4"/>
  <c r="J349" i="4"/>
  <c r="H341" i="4"/>
  <c r="J341" i="4"/>
  <c r="H325" i="4"/>
  <c r="J325" i="4"/>
  <c r="H285" i="4"/>
  <c r="J285" i="4"/>
  <c r="H277" i="4"/>
  <c r="J277" i="4"/>
  <c r="H261" i="4"/>
  <c r="J261" i="4"/>
  <c r="H221" i="4"/>
  <c r="J221" i="4"/>
  <c r="H213" i="4"/>
  <c r="J213" i="4"/>
  <c r="H197" i="4"/>
  <c r="J197" i="4"/>
  <c r="H157" i="4"/>
  <c r="J157" i="4"/>
  <c r="H149" i="4"/>
  <c r="J149" i="4"/>
  <c r="H133" i="4"/>
  <c r="J133" i="4"/>
  <c r="H93" i="4"/>
  <c r="J93" i="4"/>
  <c r="H77" i="4"/>
  <c r="J77" i="4"/>
  <c r="H61" i="4"/>
  <c r="J61" i="4"/>
  <c r="H45" i="4"/>
  <c r="J45" i="4"/>
  <c r="H29" i="4"/>
  <c r="J29" i="4"/>
  <c r="H13" i="4"/>
  <c r="J13" i="4"/>
  <c r="I993" i="4"/>
  <c r="I766" i="4"/>
  <c r="I506" i="4"/>
  <c r="I359" i="4"/>
  <c r="I146" i="4"/>
  <c r="J840" i="4"/>
  <c r="J816" i="4"/>
  <c r="J808" i="4"/>
  <c r="H340" i="4"/>
  <c r="J340" i="4"/>
  <c r="H332" i="4"/>
  <c r="J332" i="4"/>
  <c r="H316" i="4"/>
  <c r="J316" i="4"/>
  <c r="H276" i="4"/>
  <c r="J276" i="4"/>
  <c r="H268" i="4"/>
  <c r="J268" i="4"/>
  <c r="H252" i="4"/>
  <c r="J252" i="4"/>
  <c r="H212" i="4"/>
  <c r="J212" i="4"/>
  <c r="H204" i="4"/>
  <c r="J204" i="4"/>
  <c r="H188" i="4"/>
  <c r="J188" i="4"/>
  <c r="H172" i="4"/>
  <c r="J172" i="4"/>
  <c r="H132" i="4"/>
  <c r="J132" i="4"/>
  <c r="H124" i="4"/>
  <c r="J124" i="4"/>
  <c r="H108" i="4"/>
  <c r="J108" i="4"/>
  <c r="H84" i="4"/>
  <c r="J84" i="4"/>
  <c r="H68" i="4"/>
  <c r="J68" i="4"/>
  <c r="H52" i="4"/>
  <c r="J52" i="4"/>
  <c r="H36" i="4"/>
  <c r="J36" i="4"/>
  <c r="H20" i="4"/>
  <c r="J20" i="4"/>
  <c r="I974" i="4"/>
  <c r="I702" i="4"/>
  <c r="I471" i="4"/>
  <c r="I350" i="4"/>
  <c r="I239" i="4"/>
  <c r="I122" i="4"/>
  <c r="J831" i="4"/>
  <c r="J791" i="4"/>
  <c r="J783" i="4"/>
  <c r="H978" i="4"/>
  <c r="I978" i="4"/>
  <c r="H898" i="4"/>
  <c r="I898" i="4"/>
  <c r="H882" i="4"/>
  <c r="I882" i="4"/>
  <c r="H866" i="4"/>
  <c r="I866" i="4"/>
  <c r="H850" i="4"/>
  <c r="I850" i="4"/>
  <c r="H834" i="4"/>
  <c r="I834" i="4"/>
  <c r="H810" i="4"/>
  <c r="I810" i="4"/>
  <c r="H698" i="4"/>
  <c r="I698" i="4"/>
  <c r="H682" i="4"/>
  <c r="I682" i="4"/>
  <c r="H666" i="4"/>
  <c r="I666" i="4"/>
  <c r="H658" i="4"/>
  <c r="I658" i="4"/>
  <c r="H650" i="4"/>
  <c r="I650" i="4"/>
  <c r="H642" i="4"/>
  <c r="I642" i="4"/>
  <c r="I722" i="4"/>
  <c r="H841" i="4"/>
  <c r="I841" i="4"/>
  <c r="H833" i="4"/>
  <c r="I833" i="4"/>
  <c r="H825" i="4"/>
  <c r="I825" i="4"/>
  <c r="H817" i="4"/>
  <c r="I817" i="4"/>
  <c r="H809" i="4"/>
  <c r="I809" i="4"/>
  <c r="H801" i="4"/>
  <c r="I801" i="4"/>
  <c r="H793" i="4"/>
  <c r="I793" i="4"/>
  <c r="H785" i="4"/>
  <c r="I785" i="4"/>
  <c r="H777" i="4"/>
  <c r="I777" i="4"/>
  <c r="H769" i="4"/>
  <c r="I769" i="4"/>
  <c r="H761" i="4"/>
  <c r="I761" i="4"/>
  <c r="H753" i="4"/>
  <c r="I753" i="4"/>
  <c r="H745" i="4"/>
  <c r="I745" i="4"/>
  <c r="H737" i="4"/>
  <c r="I737" i="4"/>
  <c r="H729" i="4"/>
  <c r="I729" i="4"/>
  <c r="H721" i="4"/>
  <c r="I721" i="4"/>
  <c r="H713" i="4"/>
  <c r="I713" i="4"/>
  <c r="H705" i="4"/>
  <c r="I705" i="4"/>
  <c r="H697" i="4"/>
  <c r="I697" i="4"/>
  <c r="H689" i="4"/>
  <c r="I689" i="4"/>
  <c r="H681" i="4"/>
  <c r="I681" i="4"/>
  <c r="H673" i="4"/>
  <c r="I673" i="4"/>
  <c r="H665" i="4"/>
  <c r="I665" i="4"/>
  <c r="H657" i="4"/>
  <c r="I657" i="4"/>
  <c r="H649" i="4"/>
  <c r="I649" i="4"/>
  <c r="I990" i="4"/>
  <c r="I958" i="4"/>
  <c r="I926" i="4"/>
  <c r="I894" i="4"/>
  <c r="I862" i="4"/>
  <c r="I828" i="4"/>
  <c r="I778" i="4"/>
  <c r="I718" i="4"/>
  <c r="I643" i="4"/>
  <c r="I544" i="4"/>
  <c r="H826" i="4"/>
  <c r="I826" i="4"/>
  <c r="H762" i="4"/>
  <c r="I762" i="4"/>
  <c r="H746" i="4"/>
  <c r="I746" i="4"/>
  <c r="H730" i="4"/>
  <c r="I730" i="4"/>
  <c r="H712" i="4"/>
  <c r="I712" i="4"/>
  <c r="H696" i="4"/>
  <c r="I696" i="4"/>
  <c r="H688" i="4"/>
  <c r="I688" i="4"/>
  <c r="H680" i="4"/>
  <c r="I680" i="4"/>
  <c r="H664" i="4"/>
  <c r="I664" i="4"/>
  <c r="H648" i="4"/>
  <c r="I648" i="4"/>
  <c r="H632" i="4"/>
  <c r="I632" i="4"/>
  <c r="H616" i="4"/>
  <c r="I616" i="4"/>
  <c r="H592" i="4"/>
  <c r="I592" i="4"/>
  <c r="H536" i="4"/>
  <c r="I536" i="4"/>
  <c r="H440" i="4"/>
  <c r="I440" i="4"/>
  <c r="H392" i="4"/>
  <c r="I392" i="4"/>
  <c r="H384" i="4"/>
  <c r="I384" i="4"/>
  <c r="H368" i="4"/>
  <c r="I368" i="4"/>
  <c r="H360" i="4"/>
  <c r="I360" i="4"/>
  <c r="H352" i="4"/>
  <c r="I352" i="4"/>
  <c r="H344" i="4"/>
  <c r="I344" i="4"/>
  <c r="H336" i="4"/>
  <c r="I336" i="4"/>
  <c r="H328" i="4"/>
  <c r="I328" i="4"/>
  <c r="H320" i="4"/>
  <c r="I320" i="4"/>
  <c r="H304" i="4"/>
  <c r="I304" i="4"/>
  <c r="H296" i="4"/>
  <c r="I296" i="4"/>
  <c r="H288" i="4"/>
  <c r="I288" i="4"/>
  <c r="H280" i="4"/>
  <c r="I280" i="4"/>
  <c r="H272" i="4"/>
  <c r="I272" i="4"/>
  <c r="H264" i="4"/>
  <c r="I264" i="4"/>
  <c r="H256" i="4"/>
  <c r="I256" i="4"/>
  <c r="H248" i="4"/>
  <c r="I248" i="4"/>
  <c r="H240" i="4"/>
  <c r="I240" i="4"/>
  <c r="H232" i="4"/>
  <c r="I232" i="4"/>
  <c r="H224" i="4"/>
  <c r="I224" i="4"/>
  <c r="H216" i="4"/>
  <c r="I216" i="4"/>
  <c r="H208" i="4"/>
  <c r="I208" i="4"/>
  <c r="H200" i="4"/>
  <c r="I200" i="4"/>
  <c r="H192" i="4"/>
  <c r="I192" i="4"/>
  <c r="H184" i="4"/>
  <c r="I184" i="4"/>
  <c r="H176" i="4"/>
  <c r="I176" i="4"/>
  <c r="H168" i="4"/>
  <c r="I168" i="4"/>
  <c r="H160" i="4"/>
  <c r="I160" i="4"/>
  <c r="H152" i="4"/>
  <c r="I152" i="4"/>
  <c r="H144" i="4"/>
  <c r="I144" i="4"/>
  <c r="H136" i="4"/>
  <c r="I136" i="4"/>
  <c r="H128" i="4"/>
  <c r="I128" i="4"/>
  <c r="H120" i="4"/>
  <c r="I120" i="4"/>
  <c r="H112" i="4"/>
  <c r="I112" i="4"/>
  <c r="H104" i="4"/>
  <c r="I104" i="4"/>
  <c r="H96" i="4"/>
  <c r="I96" i="4"/>
  <c r="H88" i="4"/>
  <c r="I88" i="4"/>
  <c r="H80" i="4"/>
  <c r="I80" i="4"/>
  <c r="H72" i="4"/>
  <c r="I72" i="4"/>
  <c r="H64" i="4"/>
  <c r="I64" i="4"/>
  <c r="H56" i="4"/>
  <c r="I56" i="4"/>
  <c r="H48" i="4"/>
  <c r="I48" i="4"/>
  <c r="H40" i="4"/>
  <c r="I40" i="4"/>
  <c r="H32" i="4"/>
  <c r="I32" i="4"/>
  <c r="H24" i="4"/>
  <c r="I24" i="4"/>
  <c r="H16" i="4"/>
  <c r="I16" i="4"/>
  <c r="H8" i="4"/>
  <c r="I8" i="4"/>
  <c r="I985" i="4"/>
  <c r="I953" i="4"/>
  <c r="I921" i="4"/>
  <c r="I889" i="4"/>
  <c r="I857" i="4"/>
  <c r="I822" i="4"/>
  <c r="I770" i="4"/>
  <c r="I706" i="4"/>
  <c r="I627" i="4"/>
  <c r="I432" i="4"/>
  <c r="H568" i="4"/>
  <c r="I568" i="4"/>
  <c r="H520" i="4"/>
  <c r="I520" i="4"/>
  <c r="H488" i="4"/>
  <c r="I488" i="4"/>
  <c r="H991" i="4"/>
  <c r="I991" i="4"/>
  <c r="H943" i="4"/>
  <c r="I943" i="4"/>
  <c r="H839" i="4"/>
  <c r="I839" i="4"/>
  <c r="H663" i="4"/>
  <c r="I663" i="4"/>
  <c r="H655" i="4"/>
  <c r="I655" i="4"/>
  <c r="H647" i="4"/>
  <c r="I647" i="4"/>
  <c r="H639" i="4"/>
  <c r="I639" i="4"/>
  <c r="H631" i="4"/>
  <c r="I631" i="4"/>
  <c r="H623" i="4"/>
  <c r="I623" i="4"/>
  <c r="H615" i="4"/>
  <c r="I615" i="4"/>
  <c r="H607" i="4"/>
  <c r="I607" i="4"/>
  <c r="H599" i="4"/>
  <c r="I599" i="4"/>
  <c r="H591" i="4"/>
  <c r="I591" i="4"/>
  <c r="I982" i="4"/>
  <c r="I950" i="4"/>
  <c r="I918" i="4"/>
  <c r="I886" i="4"/>
  <c r="I854" i="4"/>
  <c r="I816" i="4"/>
  <c r="H986" i="4"/>
  <c r="I986" i="4"/>
  <c r="H962" i="4"/>
  <c r="I962" i="4"/>
  <c r="H954" i="4"/>
  <c r="I954" i="4"/>
  <c r="H946" i="4"/>
  <c r="I946" i="4"/>
  <c r="H938" i="4"/>
  <c r="I938" i="4"/>
  <c r="H930" i="4"/>
  <c r="I930" i="4"/>
  <c r="H922" i="4"/>
  <c r="I922" i="4"/>
  <c r="H914" i="4"/>
  <c r="I914" i="4"/>
  <c r="H906" i="4"/>
  <c r="I906" i="4"/>
  <c r="H890" i="4"/>
  <c r="I890" i="4"/>
  <c r="H874" i="4"/>
  <c r="I874" i="4"/>
  <c r="H858" i="4"/>
  <c r="I858" i="4"/>
  <c r="H842" i="4"/>
  <c r="I842" i="4"/>
  <c r="H818" i="4"/>
  <c r="I818" i="4"/>
  <c r="H802" i="4"/>
  <c r="I802" i="4"/>
  <c r="H794" i="4"/>
  <c r="I794" i="4"/>
  <c r="H786" i="4"/>
  <c r="I786" i="4"/>
  <c r="H714" i="4"/>
  <c r="I714" i="4"/>
  <c r="H674" i="4"/>
  <c r="I674" i="4"/>
  <c r="H1000" i="4"/>
  <c r="I1000" i="4"/>
  <c r="H992" i="4"/>
  <c r="I992" i="4"/>
  <c r="H984" i="4"/>
  <c r="I984" i="4"/>
  <c r="H976" i="4"/>
  <c r="I976" i="4"/>
  <c r="H968" i="4"/>
  <c r="I968" i="4"/>
  <c r="H960" i="4"/>
  <c r="I960" i="4"/>
  <c r="H952" i="4"/>
  <c r="I952" i="4"/>
  <c r="H944" i="4"/>
  <c r="I944" i="4"/>
  <c r="H936" i="4"/>
  <c r="I936" i="4"/>
  <c r="H928" i="4"/>
  <c r="I928" i="4"/>
  <c r="H920" i="4"/>
  <c r="I920" i="4"/>
  <c r="H912" i="4"/>
  <c r="I912" i="4"/>
  <c r="H904" i="4"/>
  <c r="I904" i="4"/>
  <c r="H896" i="4"/>
  <c r="I896" i="4"/>
  <c r="H888" i="4"/>
  <c r="I888" i="4"/>
  <c r="H880" i="4"/>
  <c r="I880" i="4"/>
  <c r="H872" i="4"/>
  <c r="I872" i="4"/>
  <c r="H864" i="4"/>
  <c r="I864" i="4"/>
  <c r="H856" i="4"/>
  <c r="I856" i="4"/>
  <c r="H848" i="4"/>
  <c r="I848" i="4"/>
  <c r="H832" i="4"/>
  <c r="I832" i="4"/>
  <c r="H824" i="4"/>
  <c r="I824" i="4"/>
  <c r="H800" i="4"/>
  <c r="I800" i="4"/>
  <c r="H792" i="4"/>
  <c r="I792" i="4"/>
  <c r="H784" i="4"/>
  <c r="I784" i="4"/>
  <c r="H776" i="4"/>
  <c r="I776" i="4"/>
  <c r="H768" i="4"/>
  <c r="I768" i="4"/>
  <c r="H760" i="4"/>
  <c r="I760" i="4"/>
  <c r="H752" i="4"/>
  <c r="I752" i="4"/>
  <c r="H744" i="4"/>
  <c r="I744" i="4"/>
  <c r="H736" i="4"/>
  <c r="I736" i="4"/>
  <c r="H728" i="4"/>
  <c r="I728" i="4"/>
  <c r="H720" i="4"/>
  <c r="I720" i="4"/>
  <c r="H704" i="4"/>
  <c r="I704" i="4"/>
  <c r="H656" i="4"/>
  <c r="I656" i="4"/>
  <c r="H640" i="4"/>
  <c r="I640" i="4"/>
  <c r="H624" i="4"/>
  <c r="I624" i="4"/>
  <c r="H608" i="4"/>
  <c r="I608" i="4"/>
  <c r="H600" i="4"/>
  <c r="I600" i="4"/>
  <c r="H584" i="4"/>
  <c r="I584" i="4"/>
  <c r="H576" i="4"/>
  <c r="I576" i="4"/>
  <c r="H560" i="4"/>
  <c r="I560" i="4"/>
  <c r="H552" i="4"/>
  <c r="I552" i="4"/>
  <c r="H528" i="4"/>
  <c r="I528" i="4"/>
  <c r="H512" i="4"/>
  <c r="I512" i="4"/>
  <c r="H504" i="4"/>
  <c r="I504" i="4"/>
  <c r="H472" i="4"/>
  <c r="I472" i="4"/>
  <c r="H464" i="4"/>
  <c r="I464" i="4"/>
  <c r="H456" i="4"/>
  <c r="I456" i="4"/>
  <c r="H448" i="4"/>
  <c r="I448" i="4"/>
  <c r="H424" i="4"/>
  <c r="I424" i="4"/>
  <c r="H416" i="4"/>
  <c r="I416" i="4"/>
  <c r="H408" i="4"/>
  <c r="I408" i="4"/>
  <c r="H400" i="4"/>
  <c r="I400" i="4"/>
  <c r="H999" i="4"/>
  <c r="I999" i="4"/>
  <c r="H983" i="4"/>
  <c r="I983" i="4"/>
  <c r="H975" i="4"/>
  <c r="I975" i="4"/>
  <c r="H967" i="4"/>
  <c r="I967" i="4"/>
  <c r="H959" i="4"/>
  <c r="I959" i="4"/>
  <c r="H951" i="4"/>
  <c r="I951" i="4"/>
  <c r="H935" i="4"/>
  <c r="I935" i="4"/>
  <c r="H927" i="4"/>
  <c r="I927" i="4"/>
  <c r="H919" i="4"/>
  <c r="I919" i="4"/>
  <c r="H911" i="4"/>
  <c r="I911" i="4"/>
  <c r="H903" i="4"/>
  <c r="I903" i="4"/>
  <c r="H895" i="4"/>
  <c r="I895" i="4"/>
  <c r="H887" i="4"/>
  <c r="I887" i="4"/>
  <c r="H879" i="4"/>
  <c r="I879" i="4"/>
  <c r="H871" i="4"/>
  <c r="I871" i="4"/>
  <c r="H863" i="4"/>
  <c r="I863" i="4"/>
  <c r="H855" i="4"/>
  <c r="I855" i="4"/>
  <c r="H847" i="4"/>
  <c r="I847" i="4"/>
  <c r="H823" i="4"/>
  <c r="I823" i="4"/>
  <c r="H815" i="4"/>
  <c r="I815" i="4"/>
  <c r="H807" i="4"/>
  <c r="I807" i="4"/>
  <c r="H799" i="4"/>
  <c r="I799" i="4"/>
  <c r="H775" i="4"/>
  <c r="I775" i="4"/>
  <c r="H767" i="4"/>
  <c r="I767" i="4"/>
  <c r="H759" i="4"/>
  <c r="I759" i="4"/>
  <c r="H751" i="4"/>
  <c r="I751" i="4"/>
  <c r="H743" i="4"/>
  <c r="I743" i="4"/>
  <c r="H735" i="4"/>
  <c r="I735" i="4"/>
  <c r="H727" i="4"/>
  <c r="I727" i="4"/>
  <c r="H719" i="4"/>
  <c r="I719" i="4"/>
  <c r="H711" i="4"/>
  <c r="I711" i="4"/>
  <c r="H703" i="4"/>
  <c r="I703" i="4"/>
  <c r="H695" i="4"/>
  <c r="I695" i="4"/>
  <c r="H687" i="4"/>
  <c r="I687" i="4"/>
  <c r="H679" i="4"/>
  <c r="I679" i="4"/>
  <c r="H671" i="4"/>
  <c r="I671" i="4"/>
  <c r="H838" i="4"/>
  <c r="I838" i="4"/>
  <c r="H830" i="4"/>
  <c r="I830" i="4"/>
  <c r="H814" i="4"/>
  <c r="I814" i="4"/>
  <c r="H806" i="4"/>
  <c r="I806" i="4"/>
  <c r="H798" i="4"/>
  <c r="I798" i="4"/>
  <c r="H790" i="4"/>
  <c r="I790" i="4"/>
  <c r="H782" i="4"/>
  <c r="I782" i="4"/>
  <c r="H774" i="4"/>
  <c r="I774" i="4"/>
  <c r="H758" i="4"/>
  <c r="I758" i="4"/>
  <c r="H742" i="4"/>
  <c r="I742" i="4"/>
  <c r="H726" i="4"/>
  <c r="I726" i="4"/>
  <c r="H710" i="4"/>
  <c r="I710" i="4"/>
  <c r="H694" i="4"/>
  <c r="I694" i="4"/>
  <c r="H678" i="4"/>
  <c r="I678" i="4"/>
  <c r="H670" i="4"/>
  <c r="I670" i="4"/>
  <c r="H662" i="4"/>
  <c r="I662" i="4"/>
  <c r="H654" i="4"/>
  <c r="I654" i="4"/>
  <c r="H646" i="4"/>
  <c r="I646" i="4"/>
  <c r="H638" i="4"/>
  <c r="I638" i="4"/>
  <c r="H630" i="4"/>
  <c r="I630" i="4"/>
  <c r="H622" i="4"/>
  <c r="I622" i="4"/>
  <c r="H614" i="4"/>
  <c r="I614" i="4"/>
  <c r="H606" i="4"/>
  <c r="I606" i="4"/>
  <c r="H598" i="4"/>
  <c r="I598" i="4"/>
  <c r="H590" i="4"/>
  <c r="I590" i="4"/>
  <c r="H582" i="4"/>
  <c r="I582" i="4"/>
  <c r="H740" i="4"/>
  <c r="I977" i="4"/>
  <c r="I945" i="4"/>
  <c r="I913" i="4"/>
  <c r="I881" i="4"/>
  <c r="I849" i="4"/>
  <c r="I808" i="4"/>
  <c r="I754" i="4"/>
  <c r="I690" i="4"/>
  <c r="I605" i="4"/>
  <c r="I312" i="4"/>
  <c r="I942" i="4"/>
  <c r="I910" i="4"/>
  <c r="I878" i="4"/>
  <c r="I846" i="4"/>
  <c r="I803" i="4"/>
  <c r="I750" i="4"/>
  <c r="I686" i="4"/>
  <c r="I596" i="4"/>
  <c r="I496" i="4"/>
  <c r="H861" i="4"/>
  <c r="I861" i="4"/>
  <c r="H660" i="4"/>
  <c r="I660" i="4"/>
  <c r="H644" i="4"/>
  <c r="I644" i="4"/>
  <c r="H636" i="4"/>
  <c r="I636" i="4"/>
  <c r="H628" i="4"/>
  <c r="I628" i="4"/>
  <c r="H620" i="4"/>
  <c r="I620" i="4"/>
  <c r="H612" i="4"/>
  <c r="I612" i="4"/>
  <c r="H604" i="4"/>
  <c r="I604" i="4"/>
  <c r="H588" i="4"/>
  <c r="I588" i="4"/>
  <c r="H580" i="4"/>
  <c r="I580" i="4"/>
  <c r="I1001" i="4"/>
  <c r="I969" i="4"/>
  <c r="I937" i="4"/>
  <c r="I905" i="4"/>
  <c r="I873" i="4"/>
  <c r="I840" i="4"/>
  <c r="I795" i="4"/>
  <c r="I738" i="4"/>
  <c r="I672" i="4"/>
  <c r="I579" i="4"/>
  <c r="I480" i="4"/>
  <c r="H994" i="4"/>
  <c r="I994" i="4"/>
  <c r="H970" i="4"/>
  <c r="I970" i="4"/>
  <c r="H997" i="4"/>
  <c r="I997" i="4"/>
  <c r="H989" i="4"/>
  <c r="I989" i="4"/>
  <c r="H981" i="4"/>
  <c r="I981" i="4"/>
  <c r="H973" i="4"/>
  <c r="I973" i="4"/>
  <c r="H965" i="4"/>
  <c r="I965" i="4"/>
  <c r="H957" i="4"/>
  <c r="I957" i="4"/>
  <c r="H949" i="4"/>
  <c r="I949" i="4"/>
  <c r="H941" i="4"/>
  <c r="I941" i="4"/>
  <c r="H933" i="4"/>
  <c r="I933" i="4"/>
  <c r="H925" i="4"/>
  <c r="I925" i="4"/>
  <c r="H917" i="4"/>
  <c r="I917" i="4"/>
  <c r="H909" i="4"/>
  <c r="I909" i="4"/>
  <c r="H901" i="4"/>
  <c r="I901" i="4"/>
  <c r="H893" i="4"/>
  <c r="I893" i="4"/>
  <c r="H885" i="4"/>
  <c r="I885" i="4"/>
  <c r="H877" i="4"/>
  <c r="I877" i="4"/>
  <c r="H869" i="4"/>
  <c r="I869" i="4"/>
  <c r="H853" i="4"/>
  <c r="I853" i="4"/>
  <c r="H845" i="4"/>
  <c r="I845" i="4"/>
  <c r="H829" i="4"/>
  <c r="I829" i="4"/>
  <c r="H821" i="4"/>
  <c r="I821" i="4"/>
  <c r="H813" i="4"/>
  <c r="I813" i="4"/>
  <c r="H805" i="4"/>
  <c r="I805" i="4"/>
  <c r="H797" i="4"/>
  <c r="I797" i="4"/>
  <c r="H789" i="4"/>
  <c r="I789" i="4"/>
  <c r="H781" i="4"/>
  <c r="I781" i="4"/>
  <c r="H773" i="4"/>
  <c r="I773" i="4"/>
  <c r="H765" i="4"/>
  <c r="I765" i="4"/>
  <c r="H757" i="4"/>
  <c r="I757" i="4"/>
  <c r="H749" i="4"/>
  <c r="I749" i="4"/>
  <c r="H741" i="4"/>
  <c r="I741" i="4"/>
  <c r="H733" i="4"/>
  <c r="I733" i="4"/>
  <c r="H725" i="4"/>
  <c r="I725" i="4"/>
  <c r="H717" i="4"/>
  <c r="I717" i="4"/>
  <c r="H709" i="4"/>
  <c r="I709" i="4"/>
  <c r="H701" i="4"/>
  <c r="I701" i="4"/>
  <c r="H693" i="4"/>
  <c r="I693" i="4"/>
  <c r="H685" i="4"/>
  <c r="I685" i="4"/>
  <c r="H677" i="4"/>
  <c r="I677" i="4"/>
  <c r="H669" i="4"/>
  <c r="I669" i="4"/>
  <c r="H661" i="4"/>
  <c r="I661" i="4"/>
  <c r="H653" i="4"/>
  <c r="I653" i="4"/>
  <c r="H645" i="4"/>
  <c r="I645" i="4"/>
  <c r="H637" i="4"/>
  <c r="I637" i="4"/>
  <c r="H629" i="4"/>
  <c r="I629" i="4"/>
  <c r="H621" i="4"/>
  <c r="I621" i="4"/>
  <c r="H613" i="4"/>
  <c r="I613" i="4"/>
  <c r="H597" i="4"/>
  <c r="I597" i="4"/>
  <c r="H589" i="4"/>
  <c r="I589" i="4"/>
  <c r="H581" i="4"/>
  <c r="I581" i="4"/>
  <c r="H996" i="4"/>
  <c r="I996" i="4"/>
  <c r="H988" i="4"/>
  <c r="I988" i="4"/>
  <c r="H980" i="4"/>
  <c r="I980" i="4"/>
  <c r="H972" i="4"/>
  <c r="I972" i="4"/>
  <c r="H964" i="4"/>
  <c r="I964" i="4"/>
  <c r="H956" i="4"/>
  <c r="I956" i="4"/>
  <c r="H948" i="4"/>
  <c r="I948" i="4"/>
  <c r="H940" i="4"/>
  <c r="I940" i="4"/>
  <c r="H932" i="4"/>
  <c r="I932" i="4"/>
  <c r="H924" i="4"/>
  <c r="I924" i="4"/>
  <c r="H916" i="4"/>
  <c r="I916" i="4"/>
  <c r="H908" i="4"/>
  <c r="I908" i="4"/>
  <c r="H900" i="4"/>
  <c r="I900" i="4"/>
  <c r="H892" i="4"/>
  <c r="I892" i="4"/>
  <c r="H884" i="4"/>
  <c r="I884" i="4"/>
  <c r="H876" i="4"/>
  <c r="I876" i="4"/>
  <c r="H868" i="4"/>
  <c r="I868" i="4"/>
  <c r="H860" i="4"/>
  <c r="I860" i="4"/>
  <c r="H852" i="4"/>
  <c r="I852" i="4"/>
  <c r="H844" i="4"/>
  <c r="I844" i="4"/>
  <c r="H836" i="4"/>
  <c r="I836" i="4"/>
  <c r="H820" i="4"/>
  <c r="I820" i="4"/>
  <c r="H812" i="4"/>
  <c r="I812" i="4"/>
  <c r="H804" i="4"/>
  <c r="I804" i="4"/>
  <c r="H796" i="4"/>
  <c r="I796" i="4"/>
  <c r="H788" i="4"/>
  <c r="I788" i="4"/>
  <c r="H780" i="4"/>
  <c r="I780" i="4"/>
  <c r="H772" i="4"/>
  <c r="I772" i="4"/>
  <c r="I764" i="4"/>
  <c r="H764" i="4"/>
  <c r="I756" i="4"/>
  <c r="H756" i="4"/>
  <c r="I748" i="4"/>
  <c r="H748" i="4"/>
  <c r="I732" i="4"/>
  <c r="H732" i="4"/>
  <c r="I724" i="4"/>
  <c r="H724" i="4"/>
  <c r="I708" i="4"/>
  <c r="H708" i="4"/>
  <c r="I700" i="4"/>
  <c r="H700" i="4"/>
  <c r="I692" i="4"/>
  <c r="H692" i="4"/>
  <c r="I684" i="4"/>
  <c r="H684" i="4"/>
  <c r="H676" i="4"/>
  <c r="I676" i="4"/>
  <c r="H995" i="4"/>
  <c r="I995" i="4"/>
  <c r="H987" i="4"/>
  <c r="I987" i="4"/>
  <c r="H979" i="4"/>
  <c r="I979" i="4"/>
  <c r="H971" i="4"/>
  <c r="I971" i="4"/>
  <c r="H963" i="4"/>
  <c r="I963" i="4"/>
  <c r="H955" i="4"/>
  <c r="I955" i="4"/>
  <c r="H947" i="4"/>
  <c r="I947" i="4"/>
  <c r="H939" i="4"/>
  <c r="I939" i="4"/>
  <c r="H931" i="4"/>
  <c r="I931" i="4"/>
  <c r="H923" i="4"/>
  <c r="I923" i="4"/>
  <c r="H915" i="4"/>
  <c r="I915" i="4"/>
  <c r="H907" i="4"/>
  <c r="I907" i="4"/>
  <c r="H899" i="4"/>
  <c r="I899" i="4"/>
  <c r="H891" i="4"/>
  <c r="I891" i="4"/>
  <c r="H883" i="4"/>
  <c r="I883" i="4"/>
  <c r="H875" i="4"/>
  <c r="I875" i="4"/>
  <c r="H867" i="4"/>
  <c r="I867" i="4"/>
  <c r="H859" i="4"/>
  <c r="I859" i="4"/>
  <c r="H851" i="4"/>
  <c r="I851" i="4"/>
  <c r="H843" i="4"/>
  <c r="I843" i="4"/>
  <c r="H835" i="4"/>
  <c r="I835" i="4"/>
  <c r="H827" i="4"/>
  <c r="I827" i="4"/>
  <c r="H819" i="4"/>
  <c r="I819" i="4"/>
  <c r="H811" i="4"/>
  <c r="I811" i="4"/>
  <c r="H787" i="4"/>
  <c r="I787" i="4"/>
  <c r="H779" i="4"/>
  <c r="I779" i="4"/>
  <c r="H771" i="4"/>
  <c r="I771" i="4"/>
  <c r="H763" i="4"/>
  <c r="I763" i="4"/>
  <c r="H755" i="4"/>
  <c r="I755" i="4"/>
  <c r="H747" i="4"/>
  <c r="I747" i="4"/>
  <c r="H739" i="4"/>
  <c r="I739" i="4"/>
  <c r="H731" i="4"/>
  <c r="I731" i="4"/>
  <c r="H723" i="4"/>
  <c r="I723" i="4"/>
  <c r="H715" i="4"/>
  <c r="I715" i="4"/>
  <c r="H707" i="4"/>
  <c r="I707" i="4"/>
  <c r="H699" i="4"/>
  <c r="I699" i="4"/>
  <c r="H691" i="4"/>
  <c r="I691" i="4"/>
  <c r="H683" i="4"/>
  <c r="I683" i="4"/>
  <c r="H675" i="4"/>
  <c r="I675" i="4"/>
  <c r="H667" i="4"/>
  <c r="I667" i="4"/>
  <c r="H659" i="4"/>
  <c r="I659" i="4"/>
  <c r="H651" i="4"/>
  <c r="I651" i="4"/>
  <c r="H635" i="4"/>
  <c r="I635" i="4"/>
  <c r="H619" i="4"/>
  <c r="I619" i="4"/>
  <c r="H611" i="4"/>
  <c r="I611" i="4"/>
  <c r="H603" i="4"/>
  <c r="I603" i="4"/>
  <c r="H595" i="4"/>
  <c r="I595" i="4"/>
  <c r="H587" i="4"/>
  <c r="I587" i="4"/>
  <c r="H571" i="4"/>
  <c r="I571" i="4"/>
  <c r="H563" i="4"/>
  <c r="I563" i="4"/>
  <c r="H555" i="4"/>
  <c r="I555" i="4"/>
  <c r="H547" i="4"/>
  <c r="I547" i="4"/>
  <c r="H539" i="4"/>
  <c r="I539" i="4"/>
  <c r="H531" i="4"/>
  <c r="I531" i="4"/>
  <c r="H515" i="4"/>
  <c r="I515" i="4"/>
  <c r="H507" i="4"/>
  <c r="I507" i="4"/>
  <c r="H499" i="4"/>
  <c r="I499" i="4"/>
  <c r="H491" i="4"/>
  <c r="I491" i="4"/>
  <c r="H483" i="4"/>
  <c r="I483" i="4"/>
  <c r="H475" i="4"/>
  <c r="I475" i="4"/>
  <c r="H467" i="4"/>
  <c r="I467" i="4"/>
  <c r="H451" i="4"/>
  <c r="I451" i="4"/>
  <c r="H443" i="4"/>
  <c r="I443" i="4"/>
  <c r="H435" i="4"/>
  <c r="I435" i="4"/>
  <c r="H427" i="4"/>
  <c r="I427" i="4"/>
  <c r="H419" i="4"/>
  <c r="I419" i="4"/>
  <c r="H411" i="4"/>
  <c r="I411" i="4"/>
  <c r="H403" i="4"/>
  <c r="I403" i="4"/>
  <c r="H395" i="4"/>
  <c r="I395" i="4"/>
  <c r="H387" i="4"/>
  <c r="I387" i="4"/>
  <c r="H379" i="4"/>
  <c r="I379" i="4"/>
  <c r="H371" i="4"/>
  <c r="I371" i="4"/>
  <c r="H363" i="4"/>
  <c r="I363" i="4"/>
  <c r="H355" i="4"/>
  <c r="I355" i="4"/>
  <c r="H347" i="4"/>
  <c r="I347" i="4"/>
  <c r="H339" i="4"/>
  <c r="I339" i="4"/>
  <c r="H331" i="4"/>
  <c r="I331" i="4"/>
  <c r="H323" i="4"/>
  <c r="I323" i="4"/>
  <c r="H315" i="4"/>
  <c r="I315" i="4"/>
  <c r="H307" i="4"/>
  <c r="I307" i="4"/>
  <c r="H299" i="4"/>
  <c r="I299" i="4"/>
  <c r="H291" i="4"/>
  <c r="I291" i="4"/>
  <c r="H283" i="4"/>
  <c r="I283" i="4"/>
  <c r="H275" i="4"/>
  <c r="I275" i="4"/>
  <c r="H267" i="4"/>
  <c r="I267" i="4"/>
  <c r="H259" i="4"/>
  <c r="I259" i="4"/>
  <c r="H251" i="4"/>
  <c r="I251" i="4"/>
  <c r="H243" i="4"/>
  <c r="I243" i="4"/>
  <c r="H235" i="4"/>
  <c r="I235" i="4"/>
  <c r="H227" i="4"/>
  <c r="I227" i="4"/>
  <c r="H219" i="4"/>
  <c r="I219" i="4"/>
  <c r="H211" i="4"/>
  <c r="I211" i="4"/>
  <c r="H203" i="4"/>
  <c r="I203" i="4"/>
  <c r="H195" i="4"/>
  <c r="I195" i="4"/>
  <c r="H187" i="4"/>
  <c r="I187" i="4"/>
  <c r="H179" i="4"/>
  <c r="I179" i="4"/>
  <c r="H171" i="4"/>
  <c r="I171" i="4"/>
  <c r="H163" i="4"/>
  <c r="I163" i="4"/>
  <c r="H155" i="4"/>
  <c r="I155" i="4"/>
  <c r="H147" i="4"/>
  <c r="I147" i="4"/>
  <c r="H139" i="4"/>
  <c r="I139" i="4"/>
  <c r="H131" i="4"/>
  <c r="I131" i="4"/>
  <c r="H123" i="4"/>
  <c r="I123" i="4"/>
  <c r="H115" i="4"/>
  <c r="I115" i="4"/>
  <c r="H107" i="4"/>
  <c r="I107" i="4"/>
  <c r="H99" i="4"/>
  <c r="I99" i="4"/>
  <c r="H91" i="4"/>
  <c r="I91" i="4"/>
  <c r="H83" i="4"/>
  <c r="I83" i="4"/>
  <c r="H75" i="4"/>
  <c r="I75" i="4"/>
  <c r="H67" i="4"/>
  <c r="I67" i="4"/>
  <c r="H59" i="4"/>
  <c r="I59" i="4"/>
  <c r="H51" i="4"/>
  <c r="I51" i="4"/>
  <c r="H43" i="4"/>
  <c r="I43" i="4"/>
  <c r="H35" i="4"/>
  <c r="I35" i="4"/>
  <c r="H27" i="4"/>
  <c r="I27" i="4"/>
  <c r="H19" i="4"/>
  <c r="I19" i="4"/>
  <c r="H11" i="4"/>
  <c r="I11" i="4"/>
  <c r="H3" i="4"/>
  <c r="I3" i="4"/>
  <c r="I998" i="4"/>
  <c r="I966" i="4"/>
  <c r="I934" i="4"/>
  <c r="I902" i="4"/>
  <c r="I870" i="4"/>
  <c r="I837" i="4"/>
  <c r="I791" i="4"/>
  <c r="I734" i="4"/>
  <c r="I668" i="4"/>
  <c r="I376" i="4"/>
  <c r="H626" i="4"/>
  <c r="I626" i="4"/>
  <c r="H610" i="4"/>
  <c r="I610" i="4"/>
  <c r="H602" i="4"/>
  <c r="I602" i="4"/>
  <c r="H594" i="4"/>
  <c r="I594" i="4"/>
  <c r="H586" i="4"/>
  <c r="I586" i="4"/>
  <c r="H562" i="4"/>
  <c r="I562" i="4"/>
  <c r="H546" i="4"/>
  <c r="I546" i="4"/>
  <c r="H538" i="4"/>
  <c r="I538" i="4"/>
  <c r="H530" i="4"/>
  <c r="I530" i="4"/>
  <c r="H522" i="4"/>
  <c r="I522" i="4"/>
  <c r="H498" i="4"/>
  <c r="I498" i="4"/>
  <c r="H482" i="4"/>
  <c r="I482" i="4"/>
  <c r="H474" i="4"/>
  <c r="I474" i="4"/>
  <c r="H466" i="4"/>
  <c r="I466" i="4"/>
  <c r="H458" i="4"/>
  <c r="I458" i="4"/>
  <c r="H434" i="4"/>
  <c r="I434" i="4"/>
  <c r="H418" i="4"/>
  <c r="I418" i="4"/>
  <c r="H410" i="4"/>
  <c r="I410" i="4"/>
  <c r="H402" i="4"/>
  <c r="I402" i="4"/>
  <c r="H394" i="4"/>
  <c r="I394" i="4"/>
  <c r="H370" i="4"/>
  <c r="I370" i="4"/>
  <c r="H354" i="4"/>
  <c r="I354" i="4"/>
  <c r="H346" i="4"/>
  <c r="I346" i="4"/>
  <c r="H338" i="4"/>
  <c r="I338" i="4"/>
  <c r="H330" i="4"/>
  <c r="I330" i="4"/>
  <c r="H306" i="4"/>
  <c r="I306" i="4"/>
  <c r="H290" i="4"/>
  <c r="I290" i="4"/>
  <c r="H282" i="4"/>
  <c r="I282" i="4"/>
  <c r="H274" i="4"/>
  <c r="I274" i="4"/>
  <c r="H266" i="4"/>
  <c r="I266" i="4"/>
  <c r="H242" i="4"/>
  <c r="I242" i="4"/>
  <c r="H226" i="4"/>
  <c r="I226" i="4"/>
  <c r="H218" i="4"/>
  <c r="I218" i="4"/>
  <c r="H210" i="4"/>
  <c r="I210" i="4"/>
  <c r="H202" i="4"/>
  <c r="I202" i="4"/>
  <c r="H178" i="4"/>
  <c r="I178" i="4"/>
  <c r="H170" i="4"/>
  <c r="I170" i="4"/>
  <c r="H162" i="4"/>
  <c r="I162" i="4"/>
  <c r="H154" i="4"/>
  <c r="I154" i="4"/>
  <c r="H130" i="4"/>
  <c r="I130" i="4"/>
  <c r="H114" i="4"/>
  <c r="I114" i="4"/>
  <c r="H106" i="4"/>
  <c r="I106" i="4"/>
  <c r="H98" i="4"/>
  <c r="I98" i="4"/>
  <c r="H90" i="4"/>
  <c r="I90" i="4"/>
  <c r="H74" i="4"/>
  <c r="I74" i="4"/>
  <c r="H58" i="4"/>
  <c r="I58" i="4"/>
  <c r="H42" i="4"/>
  <c r="I42" i="4"/>
  <c r="H26" i="4"/>
  <c r="I26" i="4"/>
  <c r="H10" i="4"/>
  <c r="I10" i="4"/>
  <c r="I578" i="4"/>
  <c r="I551" i="4"/>
  <c r="I526" i="4"/>
  <c r="I478" i="4"/>
  <c r="I453" i="4"/>
  <c r="I431" i="4"/>
  <c r="I405" i="4"/>
  <c r="I380" i="4"/>
  <c r="I358" i="4"/>
  <c r="I332" i="4"/>
  <c r="I285" i="4"/>
  <c r="I234" i="4"/>
  <c r="I212" i="4"/>
  <c r="I186" i="4"/>
  <c r="I149" i="4"/>
  <c r="I119" i="4"/>
  <c r="I82" i="4"/>
  <c r="I36" i="4"/>
  <c r="H641" i="4"/>
  <c r="I641" i="4"/>
  <c r="H633" i="4"/>
  <c r="I633" i="4"/>
  <c r="H625" i="4"/>
  <c r="I625" i="4"/>
  <c r="H617" i="4"/>
  <c r="I617" i="4"/>
  <c r="H609" i="4"/>
  <c r="I609" i="4"/>
  <c r="H601" i="4"/>
  <c r="I601" i="4"/>
  <c r="H593" i="4"/>
  <c r="I593" i="4"/>
  <c r="H585" i="4"/>
  <c r="I585" i="4"/>
  <c r="H577" i="4"/>
  <c r="I577" i="4"/>
  <c r="H569" i="4"/>
  <c r="I569" i="4"/>
  <c r="H561" i="4"/>
  <c r="I561" i="4"/>
  <c r="H553" i="4"/>
  <c r="I553" i="4"/>
  <c r="H545" i="4"/>
  <c r="I545" i="4"/>
  <c r="H537" i="4"/>
  <c r="I537" i="4"/>
  <c r="H529" i="4"/>
  <c r="I529" i="4"/>
  <c r="H521" i="4"/>
  <c r="I521" i="4"/>
  <c r="H513" i="4"/>
  <c r="I513" i="4"/>
  <c r="H505" i="4"/>
  <c r="I505" i="4"/>
  <c r="H497" i="4"/>
  <c r="I497" i="4"/>
  <c r="H489" i="4"/>
  <c r="I489" i="4"/>
  <c r="H481" i="4"/>
  <c r="I481" i="4"/>
  <c r="H473" i="4"/>
  <c r="I473" i="4"/>
  <c r="H465" i="4"/>
  <c r="I465" i="4"/>
  <c r="H457" i="4"/>
  <c r="I457" i="4"/>
  <c r="H449" i="4"/>
  <c r="I449" i="4"/>
  <c r="H441" i="4"/>
  <c r="I441" i="4"/>
  <c r="H433" i="4"/>
  <c r="I433" i="4"/>
  <c r="H425" i="4"/>
  <c r="I425" i="4"/>
  <c r="H417" i="4"/>
  <c r="I417" i="4"/>
  <c r="H409" i="4"/>
  <c r="I409" i="4"/>
  <c r="H401" i="4"/>
  <c r="I401" i="4"/>
  <c r="H393" i="4"/>
  <c r="I393" i="4"/>
  <c r="H385" i="4"/>
  <c r="I385" i="4"/>
  <c r="H377" i="4"/>
  <c r="I377" i="4"/>
  <c r="H369" i="4"/>
  <c r="I369" i="4"/>
  <c r="H361" i="4"/>
  <c r="I361" i="4"/>
  <c r="H353" i="4"/>
  <c r="I353" i="4"/>
  <c r="H345" i="4"/>
  <c r="I345" i="4"/>
  <c r="H337" i="4"/>
  <c r="I337" i="4"/>
  <c r="H329" i="4"/>
  <c r="I329" i="4"/>
  <c r="H321" i="4"/>
  <c r="I321" i="4"/>
  <c r="H313" i="4"/>
  <c r="I313" i="4"/>
  <c r="H305" i="4"/>
  <c r="I305" i="4"/>
  <c r="H297" i="4"/>
  <c r="I297" i="4"/>
  <c r="H289" i="4"/>
  <c r="I289" i="4"/>
  <c r="H281" i="4"/>
  <c r="I281" i="4"/>
  <c r="H273" i="4"/>
  <c r="I273" i="4"/>
  <c r="H265" i="4"/>
  <c r="I265" i="4"/>
  <c r="H257" i="4"/>
  <c r="I257" i="4"/>
  <c r="H249" i="4"/>
  <c r="I249" i="4"/>
  <c r="H241" i="4"/>
  <c r="I241" i="4"/>
  <c r="H233" i="4"/>
  <c r="I233" i="4"/>
  <c r="H225" i="4"/>
  <c r="I225" i="4"/>
  <c r="H217" i="4"/>
  <c r="I217" i="4"/>
  <c r="H209" i="4"/>
  <c r="I209" i="4"/>
  <c r="H201" i="4"/>
  <c r="I201" i="4"/>
  <c r="H193" i="4"/>
  <c r="I193" i="4"/>
  <c r="H185" i="4"/>
  <c r="I185" i="4"/>
  <c r="H177" i="4"/>
  <c r="I177" i="4"/>
  <c r="H169" i="4"/>
  <c r="I169" i="4"/>
  <c r="H161" i="4"/>
  <c r="I161" i="4"/>
  <c r="H153" i="4"/>
  <c r="I153" i="4"/>
  <c r="H145" i="4"/>
  <c r="I145" i="4"/>
  <c r="H137" i="4"/>
  <c r="I137" i="4"/>
  <c r="H129" i="4"/>
  <c r="I129" i="4"/>
  <c r="H121" i="4"/>
  <c r="I121" i="4"/>
  <c r="H113" i="4"/>
  <c r="I113" i="4"/>
  <c r="H105" i="4"/>
  <c r="I105" i="4"/>
  <c r="H97" i="4"/>
  <c r="I97" i="4"/>
  <c r="H89" i="4"/>
  <c r="I89" i="4"/>
  <c r="H81" i="4"/>
  <c r="I81" i="4"/>
  <c r="H73" i="4"/>
  <c r="I73" i="4"/>
  <c r="H65" i="4"/>
  <c r="I65" i="4"/>
  <c r="H57" i="4"/>
  <c r="I57" i="4"/>
  <c r="H49" i="4"/>
  <c r="I49" i="4"/>
  <c r="H41" i="4"/>
  <c r="I41" i="4"/>
  <c r="H33" i="4"/>
  <c r="I33" i="4"/>
  <c r="H25" i="4"/>
  <c r="I25" i="4"/>
  <c r="H17" i="4"/>
  <c r="I17" i="4"/>
  <c r="H9" i="4"/>
  <c r="I9" i="4"/>
  <c r="I572" i="4"/>
  <c r="I550" i="4"/>
  <c r="I524" i="4"/>
  <c r="I477" i="4"/>
  <c r="I426" i="4"/>
  <c r="I404" i="4"/>
  <c r="I378" i="4"/>
  <c r="I279" i="4"/>
  <c r="I258" i="4"/>
  <c r="I231" i="4"/>
  <c r="I206" i="4"/>
  <c r="I183" i="4"/>
  <c r="I111" i="4"/>
  <c r="I77" i="4"/>
  <c r="I34" i="4"/>
  <c r="H583" i="4"/>
  <c r="I583" i="4"/>
  <c r="H575" i="4"/>
  <c r="I575" i="4"/>
  <c r="H567" i="4"/>
  <c r="I567" i="4"/>
  <c r="H543" i="4"/>
  <c r="I543" i="4"/>
  <c r="H527" i="4"/>
  <c r="I527" i="4"/>
  <c r="H519" i="4"/>
  <c r="I519" i="4"/>
  <c r="H511" i="4"/>
  <c r="I511" i="4"/>
  <c r="H503" i="4"/>
  <c r="I503" i="4"/>
  <c r="H479" i="4"/>
  <c r="I479" i="4"/>
  <c r="H463" i="4"/>
  <c r="I463" i="4"/>
  <c r="H455" i="4"/>
  <c r="I455" i="4"/>
  <c r="H447" i="4"/>
  <c r="I447" i="4"/>
  <c r="H439" i="4"/>
  <c r="I439" i="4"/>
  <c r="H415" i="4"/>
  <c r="I415" i="4"/>
  <c r="H399" i="4"/>
  <c r="I399" i="4"/>
  <c r="H391" i="4"/>
  <c r="I391" i="4"/>
  <c r="H383" i="4"/>
  <c r="I383" i="4"/>
  <c r="H375" i="4"/>
  <c r="I375" i="4"/>
  <c r="H351" i="4"/>
  <c r="I351" i="4"/>
  <c r="H335" i="4"/>
  <c r="I335" i="4"/>
  <c r="H327" i="4"/>
  <c r="I327" i="4"/>
  <c r="H319" i="4"/>
  <c r="I319" i="4"/>
  <c r="H311" i="4"/>
  <c r="I311" i="4"/>
  <c r="H287" i="4"/>
  <c r="I287" i="4"/>
  <c r="H271" i="4"/>
  <c r="I271" i="4"/>
  <c r="H263" i="4"/>
  <c r="I263" i="4"/>
  <c r="H255" i="4"/>
  <c r="I255" i="4"/>
  <c r="H247" i="4"/>
  <c r="I247" i="4"/>
  <c r="H223" i="4"/>
  <c r="I223" i="4"/>
  <c r="H207" i="4"/>
  <c r="I207" i="4"/>
  <c r="H199" i="4"/>
  <c r="I199" i="4"/>
  <c r="H191" i="4"/>
  <c r="I191" i="4"/>
  <c r="H167" i="4"/>
  <c r="I167" i="4"/>
  <c r="H151" i="4"/>
  <c r="I151" i="4"/>
  <c r="H143" i="4"/>
  <c r="I143" i="4"/>
  <c r="H135" i="4"/>
  <c r="I135" i="4"/>
  <c r="H127" i="4"/>
  <c r="I127" i="4"/>
  <c r="H103" i="4"/>
  <c r="I103" i="4"/>
  <c r="H87" i="4"/>
  <c r="I87" i="4"/>
  <c r="H79" i="4"/>
  <c r="I79" i="4"/>
  <c r="H71" i="4"/>
  <c r="I71" i="4"/>
  <c r="H63" i="4"/>
  <c r="I63" i="4"/>
  <c r="H55" i="4"/>
  <c r="I55" i="4"/>
  <c r="H47" i="4"/>
  <c r="I47" i="4"/>
  <c r="H39" i="4"/>
  <c r="I39" i="4"/>
  <c r="H31" i="4"/>
  <c r="I31" i="4"/>
  <c r="H23" i="4"/>
  <c r="I23" i="4"/>
  <c r="H15" i="4"/>
  <c r="I15" i="4"/>
  <c r="H7" i="4"/>
  <c r="I7" i="4"/>
  <c r="I542" i="4"/>
  <c r="I517" i="4"/>
  <c r="I495" i="4"/>
  <c r="I469" i="4"/>
  <c r="I444" i="4"/>
  <c r="I422" i="4"/>
  <c r="I396" i="4"/>
  <c r="I349" i="4"/>
  <c r="I298" i="4"/>
  <c r="I276" i="4"/>
  <c r="I250" i="4"/>
  <c r="I172" i="4"/>
  <c r="I138" i="4"/>
  <c r="I66" i="4"/>
  <c r="I20" i="4"/>
  <c r="H574" i="4"/>
  <c r="I574" i="4"/>
  <c r="H566" i="4"/>
  <c r="I566" i="4"/>
  <c r="H558" i="4"/>
  <c r="I558" i="4"/>
  <c r="H534" i="4"/>
  <c r="I534" i="4"/>
  <c r="H518" i="4"/>
  <c r="I518" i="4"/>
  <c r="H510" i="4"/>
  <c r="I510" i="4"/>
  <c r="H502" i="4"/>
  <c r="I502" i="4"/>
  <c r="H494" i="4"/>
  <c r="I494" i="4"/>
  <c r="H470" i="4"/>
  <c r="I470" i="4"/>
  <c r="H454" i="4"/>
  <c r="I454" i="4"/>
  <c r="H446" i="4"/>
  <c r="I446" i="4"/>
  <c r="H438" i="4"/>
  <c r="I438" i="4"/>
  <c r="H430" i="4"/>
  <c r="I430" i="4"/>
  <c r="H406" i="4"/>
  <c r="I406" i="4"/>
  <c r="H390" i="4"/>
  <c r="I390" i="4"/>
  <c r="H382" i="4"/>
  <c r="I382" i="4"/>
  <c r="H374" i="4"/>
  <c r="I374" i="4"/>
  <c r="H366" i="4"/>
  <c r="I366" i="4"/>
  <c r="H342" i="4"/>
  <c r="I342" i="4"/>
  <c r="H326" i="4"/>
  <c r="I326" i="4"/>
  <c r="H318" i="4"/>
  <c r="I318" i="4"/>
  <c r="H310" i="4"/>
  <c r="I310" i="4"/>
  <c r="H302" i="4"/>
  <c r="I302" i="4"/>
  <c r="H278" i="4"/>
  <c r="I278" i="4"/>
  <c r="H262" i="4"/>
  <c r="I262" i="4"/>
  <c r="H254" i="4"/>
  <c r="I254" i="4"/>
  <c r="H246" i="4"/>
  <c r="I246" i="4"/>
  <c r="H238" i="4"/>
  <c r="I238" i="4"/>
  <c r="H214" i="4"/>
  <c r="I214" i="4"/>
  <c r="H198" i="4"/>
  <c r="I198" i="4"/>
  <c r="H190" i="4"/>
  <c r="I190" i="4"/>
  <c r="H182" i="4"/>
  <c r="I182" i="4"/>
  <c r="H174" i="4"/>
  <c r="I174" i="4"/>
  <c r="H166" i="4"/>
  <c r="I166" i="4"/>
  <c r="H158" i="4"/>
  <c r="I158" i="4"/>
  <c r="H150" i="4"/>
  <c r="I150" i="4"/>
  <c r="H142" i="4"/>
  <c r="I142" i="4"/>
  <c r="H134" i="4"/>
  <c r="I134" i="4"/>
  <c r="H126" i="4"/>
  <c r="I126" i="4"/>
  <c r="H118" i="4"/>
  <c r="I118" i="4"/>
  <c r="H110" i="4"/>
  <c r="I110" i="4"/>
  <c r="H102" i="4"/>
  <c r="I102" i="4"/>
  <c r="H94" i="4"/>
  <c r="I94" i="4"/>
  <c r="H86" i="4"/>
  <c r="I86" i="4"/>
  <c r="H78" i="4"/>
  <c r="I78" i="4"/>
  <c r="H70" i="4"/>
  <c r="I70" i="4"/>
  <c r="H62" i="4"/>
  <c r="I62" i="4"/>
  <c r="H54" i="4"/>
  <c r="I54" i="4"/>
  <c r="H46" i="4"/>
  <c r="I46" i="4"/>
  <c r="H38" i="4"/>
  <c r="I38" i="4"/>
  <c r="H30" i="4"/>
  <c r="I30" i="4"/>
  <c r="H22" i="4"/>
  <c r="I22" i="4"/>
  <c r="H14" i="4"/>
  <c r="I14" i="4"/>
  <c r="H6" i="4"/>
  <c r="I6" i="4"/>
  <c r="I541" i="4"/>
  <c r="I490" i="4"/>
  <c r="I468" i="4"/>
  <c r="I442" i="4"/>
  <c r="I343" i="4"/>
  <c r="I322" i="4"/>
  <c r="I295" i="4"/>
  <c r="I270" i="4"/>
  <c r="I222" i="4"/>
  <c r="I197" i="4"/>
  <c r="I133" i="4"/>
  <c r="I61" i="4"/>
  <c r="I18" i="4"/>
  <c r="H573" i="4"/>
  <c r="I573" i="4"/>
  <c r="H565" i="4"/>
  <c r="I565" i="4"/>
  <c r="H557" i="4"/>
  <c r="I557" i="4"/>
  <c r="H549" i="4"/>
  <c r="I549" i="4"/>
  <c r="H525" i="4"/>
  <c r="I525" i="4"/>
  <c r="H509" i="4"/>
  <c r="I509" i="4"/>
  <c r="H501" i="4"/>
  <c r="I501" i="4"/>
  <c r="H493" i="4"/>
  <c r="I493" i="4"/>
  <c r="H485" i="4"/>
  <c r="I485" i="4"/>
  <c r="H461" i="4"/>
  <c r="I461" i="4"/>
  <c r="H445" i="4"/>
  <c r="I445" i="4"/>
  <c r="H437" i="4"/>
  <c r="I437" i="4"/>
  <c r="H429" i="4"/>
  <c r="I429" i="4"/>
  <c r="H421" i="4"/>
  <c r="I421" i="4"/>
  <c r="H397" i="4"/>
  <c r="I397" i="4"/>
  <c r="H381" i="4"/>
  <c r="I381" i="4"/>
  <c r="H373" i="4"/>
  <c r="I373" i="4"/>
  <c r="H365" i="4"/>
  <c r="I365" i="4"/>
  <c r="H357" i="4"/>
  <c r="I357" i="4"/>
  <c r="H333" i="4"/>
  <c r="I333" i="4"/>
  <c r="H317" i="4"/>
  <c r="I317" i="4"/>
  <c r="H309" i="4"/>
  <c r="I309" i="4"/>
  <c r="H301" i="4"/>
  <c r="I301" i="4"/>
  <c r="H293" i="4"/>
  <c r="I293" i="4"/>
  <c r="H269" i="4"/>
  <c r="I269" i="4"/>
  <c r="H253" i="4"/>
  <c r="I253" i="4"/>
  <c r="H245" i="4"/>
  <c r="I245" i="4"/>
  <c r="H237" i="4"/>
  <c r="I237" i="4"/>
  <c r="H229" i="4"/>
  <c r="I229" i="4"/>
  <c r="H205" i="4"/>
  <c r="I205" i="4"/>
  <c r="H189" i="4"/>
  <c r="I189" i="4"/>
  <c r="H181" i="4"/>
  <c r="I181" i="4"/>
  <c r="H173" i="4"/>
  <c r="I173" i="4"/>
  <c r="H165" i="4"/>
  <c r="I165" i="4"/>
  <c r="H141" i="4"/>
  <c r="I141" i="4"/>
  <c r="H125" i="4"/>
  <c r="I125" i="4"/>
  <c r="H117" i="4"/>
  <c r="I117" i="4"/>
  <c r="H109" i="4"/>
  <c r="I109" i="4"/>
  <c r="H101" i="4"/>
  <c r="I101" i="4"/>
  <c r="H85" i="4"/>
  <c r="I85" i="4"/>
  <c r="H69" i="4"/>
  <c r="I69" i="4"/>
  <c r="H53" i="4"/>
  <c r="I53" i="4"/>
  <c r="H37" i="4"/>
  <c r="I37" i="4"/>
  <c r="H21" i="4"/>
  <c r="I21" i="4"/>
  <c r="H5" i="4"/>
  <c r="I5" i="4"/>
  <c r="I634" i="4"/>
  <c r="I535" i="4"/>
  <c r="I514" i="4"/>
  <c r="I487" i="4"/>
  <c r="I462" i="4"/>
  <c r="I414" i="4"/>
  <c r="I389" i="4"/>
  <c r="I367" i="4"/>
  <c r="I341" i="4"/>
  <c r="I316" i="4"/>
  <c r="I294" i="4"/>
  <c r="I268" i="4"/>
  <c r="I221" i="4"/>
  <c r="I132" i="4"/>
  <c r="I95" i="4"/>
  <c r="I52" i="4"/>
  <c r="I13" i="4"/>
  <c r="H564" i="4"/>
  <c r="I564" i="4"/>
  <c r="H556" i="4"/>
  <c r="I556" i="4"/>
  <c r="H548" i="4"/>
  <c r="I548" i="4"/>
  <c r="H540" i="4"/>
  <c r="I540" i="4"/>
  <c r="H516" i="4"/>
  <c r="I516" i="4"/>
  <c r="H500" i="4"/>
  <c r="I500" i="4"/>
  <c r="H492" i="4"/>
  <c r="I492" i="4"/>
  <c r="H484" i="4"/>
  <c r="I484" i="4"/>
  <c r="H476" i="4"/>
  <c r="I476" i="4"/>
  <c r="H452" i="4"/>
  <c r="I452" i="4"/>
  <c r="H436" i="4"/>
  <c r="I436" i="4"/>
  <c r="H428" i="4"/>
  <c r="I428" i="4"/>
  <c r="H420" i="4"/>
  <c r="I420" i="4"/>
  <c r="H412" i="4"/>
  <c r="I412" i="4"/>
  <c r="H388" i="4"/>
  <c r="I388" i="4"/>
  <c r="H372" i="4"/>
  <c r="I372" i="4"/>
  <c r="H364" i="4"/>
  <c r="I364" i="4"/>
  <c r="H356" i="4"/>
  <c r="I356" i="4"/>
  <c r="H348" i="4"/>
  <c r="I348" i="4"/>
  <c r="H324" i="4"/>
  <c r="I324" i="4"/>
  <c r="H308" i="4"/>
  <c r="I308" i="4"/>
  <c r="H300" i="4"/>
  <c r="I300" i="4"/>
  <c r="H292" i="4"/>
  <c r="I292" i="4"/>
  <c r="H284" i="4"/>
  <c r="I284" i="4"/>
  <c r="H260" i="4"/>
  <c r="I260" i="4"/>
  <c r="H244" i="4"/>
  <c r="I244" i="4"/>
  <c r="H236" i="4"/>
  <c r="I236" i="4"/>
  <c r="H228" i="4"/>
  <c r="I228" i="4"/>
  <c r="H220" i="4"/>
  <c r="I220" i="4"/>
  <c r="H196" i="4"/>
  <c r="I196" i="4"/>
  <c r="H180" i="4"/>
  <c r="I180" i="4"/>
  <c r="H164" i="4"/>
  <c r="I164" i="4"/>
  <c r="H156" i="4"/>
  <c r="I156" i="4"/>
  <c r="H148" i="4"/>
  <c r="I148" i="4"/>
  <c r="H140" i="4"/>
  <c r="I140" i="4"/>
  <c r="H116" i="4"/>
  <c r="I116" i="4"/>
  <c r="H100" i="4"/>
  <c r="I100" i="4"/>
  <c r="H92" i="4"/>
  <c r="I92" i="4"/>
  <c r="H76" i="4"/>
  <c r="I76" i="4"/>
  <c r="H60" i="4"/>
  <c r="I60" i="4"/>
  <c r="H44" i="4"/>
  <c r="I44" i="4"/>
  <c r="H28" i="4"/>
  <c r="I28" i="4"/>
  <c r="H12" i="4"/>
  <c r="I12" i="4"/>
  <c r="H4" i="4"/>
  <c r="I4" i="4"/>
  <c r="I559" i="4"/>
  <c r="I533" i="4"/>
  <c r="I508" i="4"/>
  <c r="I486" i="4"/>
  <c r="I460" i="4"/>
  <c r="I413" i="4"/>
  <c r="I362" i="4"/>
  <c r="I340" i="4"/>
  <c r="I314" i="4"/>
  <c r="I215" i="4"/>
  <c r="I194" i="4"/>
  <c r="I159" i="4"/>
  <c r="I124" i="4"/>
  <c r="I93" i="4"/>
  <c r="I50" i="4"/>
  <c r="I2" i="4"/>
  <c r="H2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1B4E5D-934F-4E5B-A451-E860422E32D5}" keepAlive="1" name="Consulta - atendimentos" description="Conexão com a consulta 'atendimentos' na pasta de trabalho." type="5" refreshedVersion="8" background="1" saveData="1">
    <dbPr connection="Provider=Microsoft.Mashup.OleDb.1;Data Source=$Workbook$;Location=atendimentos;Extended Properties=&quot;&quot;" command="SELECT * FROM [atendimentos]"/>
  </connection>
  <connection id="2" xr16:uid="{F1B2EA82-6DD2-4F02-B7FB-D46AC3B26C63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3" xr16:uid="{4A863615-BF42-4AA1-913B-CFC749100525}" keepAlive="1" name="Consulta - entregas" description="Conexão com a consulta 'entregas' na pasta de trabalho." type="5" refreshedVersion="8" background="1" saveData="1">
    <dbPr connection="Provider=Microsoft.Mashup.OleDb.1;Data Source=$Workbook$;Location=entregas;Extended Properties=&quot;&quot;" command="SELECT * FROM [entregas]"/>
  </connection>
  <connection id="4" xr16:uid="{F9B57F94-DF89-496E-889C-680A802EA7CA}" keepAlive="1" name="Consulta - nps" description="Conexão com a consulta 'nps' na pasta de trabalho." type="5" refreshedVersion="8" background="1" saveData="1">
    <dbPr connection="Provider=Microsoft.Mashup.OleDb.1;Data Source=$Workbook$;Location=nps;Extended Properties=&quot;&quot;" command="SELECT * FROM [nps]"/>
  </connection>
  <connection id="5" xr16:uid="{F3C1C48B-E019-48ED-8CC2-614A4C93FA33}" keepAlive="1" name="Consulta - pedidos" description="Conexão com a consulta 'pedidos' na pasta de trabalho." type="5" refreshedVersion="8" background="1" saveData="1">
    <dbPr connection="Provider=Microsoft.Mashup.OleDb.1;Data Source=$Workbook$;Location=pedidos;Extended Properties=&quot;&quot;" command="SELECT * FROM [pedidos]"/>
  </connection>
</connections>
</file>

<file path=xl/sharedStrings.xml><?xml version="1.0" encoding="utf-8"?>
<sst xmlns="http://schemas.openxmlformats.org/spreadsheetml/2006/main" count="6663" uniqueCount="917">
  <si>
    <t>id_cliente</t>
  </si>
  <si>
    <t>data</t>
  </si>
  <si>
    <t>tipo</t>
  </si>
  <si>
    <t>resolvido</t>
  </si>
  <si>
    <t>canal</t>
  </si>
  <si>
    <t>Financeiro</t>
  </si>
  <si>
    <t>Telefone</t>
  </si>
  <si>
    <t>Entrega</t>
  </si>
  <si>
    <t>Chat</t>
  </si>
  <si>
    <t>Email</t>
  </si>
  <si>
    <t>Cadastro</t>
  </si>
  <si>
    <t>id</t>
  </si>
  <si>
    <t>nome</t>
  </si>
  <si>
    <t>data_entrada</t>
  </si>
  <si>
    <t>segmento</t>
  </si>
  <si>
    <t>estado</t>
  </si>
  <si>
    <t>cidade</t>
  </si>
  <si>
    <t>Diego Nascimento</t>
  </si>
  <si>
    <t>Beleza</t>
  </si>
  <si>
    <t>PB</t>
  </si>
  <si>
    <t>Gomes</t>
  </si>
  <si>
    <t>Cecília Campos</t>
  </si>
  <si>
    <t>Casa</t>
  </si>
  <si>
    <t>PA</t>
  </si>
  <si>
    <t>Lopes dos Dourados</t>
  </si>
  <si>
    <t>Rafaela Souza</t>
  </si>
  <si>
    <t>Eletrônicos</t>
  </si>
  <si>
    <t>MS</t>
  </si>
  <si>
    <t>Moraes</t>
  </si>
  <si>
    <t>Ana Lívia Sales</t>
  </si>
  <si>
    <t>SC</t>
  </si>
  <si>
    <t>Barbosa</t>
  </si>
  <si>
    <t>Yuri Mendes</t>
  </si>
  <si>
    <t>Alimentos</t>
  </si>
  <si>
    <t>AL</t>
  </si>
  <si>
    <t>Ramos</t>
  </si>
  <si>
    <t>Pietro da Luz</t>
  </si>
  <si>
    <t>RN</t>
  </si>
  <si>
    <t>Alves do Sul</t>
  </si>
  <si>
    <t>Gustavo Henrique Nascimento</t>
  </si>
  <si>
    <t>PE</t>
  </si>
  <si>
    <t>Nogueira Alegre</t>
  </si>
  <si>
    <t>Marina Caldeira</t>
  </si>
  <si>
    <t>Freitas</t>
  </si>
  <si>
    <t>Cauã Cavalcanti</t>
  </si>
  <si>
    <t>Cardoso</t>
  </si>
  <si>
    <t>Lucca Moraes</t>
  </si>
  <si>
    <t>MG</t>
  </si>
  <si>
    <t>da Cruz</t>
  </si>
  <si>
    <t>Eduarda Porto</t>
  </si>
  <si>
    <t>Novaes da Praia</t>
  </si>
  <si>
    <t>Arthur Moura</t>
  </si>
  <si>
    <t>Moda</t>
  </si>
  <si>
    <t>SE</t>
  </si>
  <si>
    <t>das Neves de Goiás</t>
  </si>
  <si>
    <t>Sr. Cauê Fernandes</t>
  </si>
  <si>
    <t>RJ</t>
  </si>
  <si>
    <t>da Luz do Galho</t>
  </si>
  <si>
    <t>Cauã Alves</t>
  </si>
  <si>
    <t>da Mota da Praia</t>
  </si>
  <si>
    <t>Srta. Marina Novaes</t>
  </si>
  <si>
    <t>GO</t>
  </si>
  <si>
    <t>Monteiro</t>
  </si>
  <si>
    <t>Ana Carolina Souza</t>
  </si>
  <si>
    <t>PR</t>
  </si>
  <si>
    <t>Ana Beatriz Freitas</t>
  </si>
  <si>
    <t>Cardoso do Sul</t>
  </si>
  <si>
    <t>Rafaela Cardoso</t>
  </si>
  <si>
    <t>RS</t>
  </si>
  <si>
    <t>da Rocha</t>
  </si>
  <si>
    <t>Sr. Eduardo Pereira</t>
  </si>
  <si>
    <t>Santos do Oeste</t>
  </si>
  <si>
    <t>Cecília Ramos</t>
  </si>
  <si>
    <t>AC</t>
  </si>
  <si>
    <t>Costa</t>
  </si>
  <si>
    <t>Alice Martins</t>
  </si>
  <si>
    <t>BA</t>
  </si>
  <si>
    <t>da Cruz de Minas</t>
  </si>
  <si>
    <t>Ana Sophia Caldeira</t>
  </si>
  <si>
    <t>Cavalcanti das Flores</t>
  </si>
  <si>
    <t>Srta. Clarice Barbosa</t>
  </si>
  <si>
    <t>AM</t>
  </si>
  <si>
    <t>Porto</t>
  </si>
  <si>
    <t>Gabriela Martins</t>
  </si>
  <si>
    <t>TO</t>
  </si>
  <si>
    <t>Moura do Sul</t>
  </si>
  <si>
    <t>Laura da Mata</t>
  </si>
  <si>
    <t>SP</t>
  </si>
  <si>
    <t>Davi Lucas Cardoso</t>
  </si>
  <si>
    <t>AP</t>
  </si>
  <si>
    <t>Monteiro do Norte</t>
  </si>
  <si>
    <t>Evelyn Aragão</t>
  </si>
  <si>
    <t>Carvalho dos Dourados</t>
  </si>
  <si>
    <t>Felipe Martins</t>
  </si>
  <si>
    <t>Laís Rezende</t>
  </si>
  <si>
    <t>Dias</t>
  </si>
  <si>
    <t>Dra. Mariana Correia</t>
  </si>
  <si>
    <t>Clarice Vieira</t>
  </si>
  <si>
    <t>da Cruz Grande</t>
  </si>
  <si>
    <t>Bernardo Araújo</t>
  </si>
  <si>
    <t>MA</t>
  </si>
  <si>
    <t>Rodrigues Paulista</t>
  </si>
  <si>
    <t>Thiago Gomes</t>
  </si>
  <si>
    <t>PI</t>
  </si>
  <si>
    <t>Pedro Rodrigues</t>
  </si>
  <si>
    <t>Moura da Serra</t>
  </si>
  <si>
    <t>Dr. Paulo Sales</t>
  </si>
  <si>
    <t>Dias do Amparo</t>
  </si>
  <si>
    <t>Milena Nascimento</t>
  </si>
  <si>
    <t>Fogaça</t>
  </si>
  <si>
    <t>Maria Julia Jesus</t>
  </si>
  <si>
    <t>Moreira</t>
  </si>
  <si>
    <t>Ana Clara Freitas</t>
  </si>
  <si>
    <t>Luiz Henrique Peixoto</t>
  </si>
  <si>
    <t>Farias da Prata</t>
  </si>
  <si>
    <t>Juliana Almeida</t>
  </si>
  <si>
    <t>Alves de Martins</t>
  </si>
  <si>
    <t>Breno Nascimento</t>
  </si>
  <si>
    <t>Elisa Moura</t>
  </si>
  <si>
    <t>ES</t>
  </si>
  <si>
    <t>da Rosa</t>
  </si>
  <si>
    <t>Bryan Peixoto</t>
  </si>
  <si>
    <t>da Luz</t>
  </si>
  <si>
    <t>Murilo Jesus</t>
  </si>
  <si>
    <t>RR</t>
  </si>
  <si>
    <t>Rocha das Flores</t>
  </si>
  <si>
    <t>Alana Monteiro</t>
  </si>
  <si>
    <t>Vieira de Azevedo</t>
  </si>
  <si>
    <t>Sra. Stephany Cardoso</t>
  </si>
  <si>
    <t>da Cunha de Araújo</t>
  </si>
  <si>
    <t>Bryan Jesus</t>
  </si>
  <si>
    <t>Rodrigues</t>
  </si>
  <si>
    <t>Sr. Heitor Cunha</t>
  </si>
  <si>
    <t>Duarte do Galho</t>
  </si>
  <si>
    <t>Felipe Monteiro</t>
  </si>
  <si>
    <t>Gonçalves de Moreira</t>
  </si>
  <si>
    <t>Lara Sales</t>
  </si>
  <si>
    <t>Pereira da Prata</t>
  </si>
  <si>
    <t>Evelyn Ramos</t>
  </si>
  <si>
    <t>CE</t>
  </si>
  <si>
    <t>Alves de Nascimento</t>
  </si>
  <si>
    <t>Kaique Lopes</t>
  </si>
  <si>
    <t>da Paz</t>
  </si>
  <si>
    <t>Beatriz Pinto</t>
  </si>
  <si>
    <t>Araújo dos Dourados</t>
  </si>
  <si>
    <t>Bianca Freitas</t>
  </si>
  <si>
    <t>DF</t>
  </si>
  <si>
    <t>Nunes</t>
  </si>
  <si>
    <t>Maria Eduarda da Cruz</t>
  </si>
  <si>
    <t>da Rocha da Praia</t>
  </si>
  <si>
    <t>Nathan Cunha</t>
  </si>
  <si>
    <t>da Luz de Cardoso</t>
  </si>
  <si>
    <t>Sr. Marcelo Monteiro</t>
  </si>
  <si>
    <t>Igor da Luz</t>
  </si>
  <si>
    <t>da Conceição</t>
  </si>
  <si>
    <t>Samuel Vieira</t>
  </si>
  <si>
    <t>Costa Alegre</t>
  </si>
  <si>
    <t>Gustavo Novaes</t>
  </si>
  <si>
    <t>Rocha de das Neves</t>
  </si>
  <si>
    <t>Dra. Sarah Melo</t>
  </si>
  <si>
    <t>Barbosa de Minas</t>
  </si>
  <si>
    <t>Marina da Paz</t>
  </si>
  <si>
    <t>Carvalho</t>
  </si>
  <si>
    <t>Dr. Murilo Costa</t>
  </si>
  <si>
    <t>Cavalcanti</t>
  </si>
  <si>
    <t>Sra. Ana Beatriz Rocha</t>
  </si>
  <si>
    <t>Maria Julia Barbosa</t>
  </si>
  <si>
    <t>Costela de Silva</t>
  </si>
  <si>
    <t>Srta. Júlia Novaes</t>
  </si>
  <si>
    <t>MT</t>
  </si>
  <si>
    <t>Araújo de Nogueira</t>
  </si>
  <si>
    <t>Luna Jesus</t>
  </si>
  <si>
    <t>Fernandes</t>
  </si>
  <si>
    <t>Murilo Santos</t>
  </si>
  <si>
    <t>Cavalcanti do Oeste</t>
  </si>
  <si>
    <t>João Felipe Cunha</t>
  </si>
  <si>
    <t>Souza</t>
  </si>
  <si>
    <t>Maria Luiza da Paz</t>
  </si>
  <si>
    <t>Ribeiro</t>
  </si>
  <si>
    <t>Luigi Almeida</t>
  </si>
  <si>
    <t>Thales Melo</t>
  </si>
  <si>
    <t>Anthony da Mota</t>
  </si>
  <si>
    <t>Pinto</t>
  </si>
  <si>
    <t>Milena Farias</t>
  </si>
  <si>
    <t>RO</t>
  </si>
  <si>
    <t>Correia</t>
  </si>
  <si>
    <t>Stephany Duarte</t>
  </si>
  <si>
    <t>Castro</t>
  </si>
  <si>
    <t>Benjamin Rezende</t>
  </si>
  <si>
    <t>Clara Caldeira</t>
  </si>
  <si>
    <t>Duarte</t>
  </si>
  <si>
    <t>Raul Costela</t>
  </si>
  <si>
    <t>Pereira</t>
  </si>
  <si>
    <t>Vicente Fogaça</t>
  </si>
  <si>
    <t>Viana de Carvalho</t>
  </si>
  <si>
    <t>Anthony Azevedo</t>
  </si>
  <si>
    <t>Barbosa dos Dourados</t>
  </si>
  <si>
    <t>Nathan Pinto</t>
  </si>
  <si>
    <t>Freitas Grande</t>
  </si>
  <si>
    <t>Sofia da Cruz</t>
  </si>
  <si>
    <t>Pires de Barros</t>
  </si>
  <si>
    <t>Dra. Larissa Vieira</t>
  </si>
  <si>
    <t>Sales das Pedras</t>
  </si>
  <si>
    <t>Raul da Conceição</t>
  </si>
  <si>
    <t>Rocha do Campo</t>
  </si>
  <si>
    <t>Yuri da Costa</t>
  </si>
  <si>
    <t>Vieira</t>
  </si>
  <si>
    <t>Luiza das Neves</t>
  </si>
  <si>
    <t>da Cruz de da Costa</t>
  </si>
  <si>
    <t>Ana Clara Oliveira</t>
  </si>
  <si>
    <t>Novaes da Mata</t>
  </si>
  <si>
    <t>Emilly Carvalho</t>
  </si>
  <si>
    <t>Dias Paulista</t>
  </si>
  <si>
    <t>Dra. Caroline da Rosa</t>
  </si>
  <si>
    <t>Campos das Flores</t>
  </si>
  <si>
    <t>Ryan da Paz</t>
  </si>
  <si>
    <t>Dr. Leandro da Cunha</t>
  </si>
  <si>
    <t>Rezende</t>
  </si>
  <si>
    <t>Enzo Gabriel Pires</t>
  </si>
  <si>
    <t>Nina Ferreira</t>
  </si>
  <si>
    <t>da Cunha</t>
  </si>
  <si>
    <t>Dr. Pedro Henrique Nunes</t>
  </si>
  <si>
    <t>Heloísa Pinto</t>
  </si>
  <si>
    <t>Júlia Santos</t>
  </si>
  <si>
    <t>Nascimento da Mata</t>
  </si>
  <si>
    <t>João Felipe Fogaça</t>
  </si>
  <si>
    <t>Oliveira Grande</t>
  </si>
  <si>
    <t>Dra. Stella Gomes</t>
  </si>
  <si>
    <t>Fernandes de Rocha</t>
  </si>
  <si>
    <t>Dr. Gustavo Henrique Barros</t>
  </si>
  <si>
    <t>Farias Alegre</t>
  </si>
  <si>
    <t>Gabriel Novaes</t>
  </si>
  <si>
    <t>Souza Verde</t>
  </si>
  <si>
    <t>Benício Lopes</t>
  </si>
  <si>
    <t>Santos de Ribeiro</t>
  </si>
  <si>
    <t>Anthony da Paz</t>
  </si>
  <si>
    <t>Bruno Cunha</t>
  </si>
  <si>
    <t>Martins</t>
  </si>
  <si>
    <t>Leonardo da Rocha</t>
  </si>
  <si>
    <t>Sr. Enrico Silveira</t>
  </si>
  <si>
    <t>Jesus de Cunha</t>
  </si>
  <si>
    <t>Thales da Rosa</t>
  </si>
  <si>
    <t>da Costa</t>
  </si>
  <si>
    <t>Agatha Costa</t>
  </si>
  <si>
    <t>Vitor Hugo Ramos</t>
  </si>
  <si>
    <t>Otávio Pereira</t>
  </si>
  <si>
    <t>Castro das Flores</t>
  </si>
  <si>
    <t>Theo Martins</t>
  </si>
  <si>
    <t>Correia do Norte</t>
  </si>
  <si>
    <t>Nathan da Rocha</t>
  </si>
  <si>
    <t>Gabrielly Ramos</t>
  </si>
  <si>
    <t>da Mota</t>
  </si>
  <si>
    <t>Maria Cecília Aragão</t>
  </si>
  <si>
    <t>Aragão</t>
  </si>
  <si>
    <t>Stephany Pires</t>
  </si>
  <si>
    <t>Laís Nunes</t>
  </si>
  <si>
    <t>Vieira das Flores</t>
  </si>
  <si>
    <t>Maria Julia Alves</t>
  </si>
  <si>
    <t>Silveira</t>
  </si>
  <si>
    <t>Maria Cecília Viana</t>
  </si>
  <si>
    <t>Caldeira do Oeste</t>
  </si>
  <si>
    <t>Carlos Eduardo Barbosa</t>
  </si>
  <si>
    <t>Srta. Evelyn Alves</t>
  </si>
  <si>
    <t>Santos</t>
  </si>
  <si>
    <t>Lucas Gabriel Vieira</t>
  </si>
  <si>
    <t>da Costa Alegre</t>
  </si>
  <si>
    <t>Heitor Pinto</t>
  </si>
  <si>
    <t>Gabrielly Moraes</t>
  </si>
  <si>
    <t>Rezende Paulista</t>
  </si>
  <si>
    <t>João Lucas Souza</t>
  </si>
  <si>
    <t>Carlos Eduardo Farias</t>
  </si>
  <si>
    <t>Cardoso do Amparo</t>
  </si>
  <si>
    <t>Dra. Mariane Rodrigues</t>
  </si>
  <si>
    <t>Rocha</t>
  </si>
  <si>
    <t>Sophia Ribeiro</t>
  </si>
  <si>
    <t>Gonçalves</t>
  </si>
  <si>
    <t>João Miguel Ramos</t>
  </si>
  <si>
    <t>Duarte do Sul</t>
  </si>
  <si>
    <t>Enrico Vieira</t>
  </si>
  <si>
    <t>Melo da Prata</t>
  </si>
  <si>
    <t>Sr. Rafael Nascimento</t>
  </si>
  <si>
    <t>Alves de Carvalho</t>
  </si>
  <si>
    <t>Dr. Pedro Lucas Santos</t>
  </si>
  <si>
    <t>Costa de Minas</t>
  </si>
  <si>
    <t>Erick da Conceição</t>
  </si>
  <si>
    <t>Lucas Monteiro</t>
  </si>
  <si>
    <t>Caldeira</t>
  </si>
  <si>
    <t>Luiz Felipe Silva</t>
  </si>
  <si>
    <t>da Paz do Sul</t>
  </si>
  <si>
    <t>Brenda Ferreira</t>
  </si>
  <si>
    <t>Alexia Teixeira</t>
  </si>
  <si>
    <t>Isabelly Alves</t>
  </si>
  <si>
    <t>Almeida Alegre</t>
  </si>
  <si>
    <t>Sra. Lívia Pinto</t>
  </si>
  <si>
    <t>Nunes do Campo</t>
  </si>
  <si>
    <t>Maria Fernanda Vieira</t>
  </si>
  <si>
    <t>João Felipe Barros</t>
  </si>
  <si>
    <t>Porto das Flores</t>
  </si>
  <si>
    <t>Gabriel Sales</t>
  </si>
  <si>
    <t>Ferreira</t>
  </si>
  <si>
    <t>Ana Sophia Martins</t>
  </si>
  <si>
    <t>Henrique da Luz</t>
  </si>
  <si>
    <t>Correia de Goiás</t>
  </si>
  <si>
    <t>Mendes do Campo</t>
  </si>
  <si>
    <t>Srta. Evelyn Rodrigues</t>
  </si>
  <si>
    <t>Sales</t>
  </si>
  <si>
    <t>João Miguel Aragão</t>
  </si>
  <si>
    <t>Juliana Mendes</t>
  </si>
  <si>
    <t>Alves da Serra</t>
  </si>
  <si>
    <t>Melissa Nascimento</t>
  </si>
  <si>
    <t>Mendes</t>
  </si>
  <si>
    <t>Otávio Ferreira</t>
  </si>
  <si>
    <t>Mariane Castro</t>
  </si>
  <si>
    <t>Gomes da Praia</t>
  </si>
  <si>
    <t>Gustavo Henrique Silva</t>
  </si>
  <si>
    <t>Oliveira</t>
  </si>
  <si>
    <t>Sophia Souza</t>
  </si>
  <si>
    <t>Sr. Pietro Nunes</t>
  </si>
  <si>
    <t>Vieira da Serra</t>
  </si>
  <si>
    <t>Theo da Paz</t>
  </si>
  <si>
    <t>Carvalho de Pereira</t>
  </si>
  <si>
    <t>João Guilherme da Paz</t>
  </si>
  <si>
    <t>Lopes de Rocha</t>
  </si>
  <si>
    <t>Maysa Pires</t>
  </si>
  <si>
    <t>Viana do Galho</t>
  </si>
  <si>
    <t>Sr. Benício Viana</t>
  </si>
  <si>
    <t>das Neves</t>
  </si>
  <si>
    <t>Luiza da Luz</t>
  </si>
  <si>
    <t>Milena Pereira</t>
  </si>
  <si>
    <t>Porto da Mata</t>
  </si>
  <si>
    <t>Melissa da Rocha</t>
  </si>
  <si>
    <t>Farias</t>
  </si>
  <si>
    <t>Lara Rocha</t>
  </si>
  <si>
    <t>Sr. João Vitor Costela</t>
  </si>
  <si>
    <t>Ribeiro das Flores</t>
  </si>
  <si>
    <t>Dra. Sophia Moraes</t>
  </si>
  <si>
    <t>Yasmin Jesus</t>
  </si>
  <si>
    <t>Campos</t>
  </si>
  <si>
    <t>Cecília Costela</t>
  </si>
  <si>
    <t>Sr. Pedro Lucas Azevedo</t>
  </si>
  <si>
    <t>Nogueira do Amparo</t>
  </si>
  <si>
    <t>Gustavo Oliveira</t>
  </si>
  <si>
    <t>Costela de Cardoso</t>
  </si>
  <si>
    <t>Mirella das Neves</t>
  </si>
  <si>
    <t>Pereira Alegre</t>
  </si>
  <si>
    <t>Gabriel Moreira</t>
  </si>
  <si>
    <t>da Cunha do Sul</t>
  </si>
  <si>
    <t>Dra. Maria Vitória Lopes</t>
  </si>
  <si>
    <t>Fernanda das Neves</t>
  </si>
  <si>
    <t>Ramos do Amparo</t>
  </si>
  <si>
    <t>Esther Monteiro</t>
  </si>
  <si>
    <t>Aragão de Souza</t>
  </si>
  <si>
    <t>Vitor Hugo Fernandes</t>
  </si>
  <si>
    <t>Nascimento</t>
  </si>
  <si>
    <t>Vicente Teixeira</t>
  </si>
  <si>
    <t>Felipe da Cruz</t>
  </si>
  <si>
    <t>Cunha Grande</t>
  </si>
  <si>
    <t>Emanuel da Cunha</t>
  </si>
  <si>
    <t>Benício Almeida</t>
  </si>
  <si>
    <t>Renan Moreira</t>
  </si>
  <si>
    <t>da Mota de Nogueira</t>
  </si>
  <si>
    <t>Benjamin Duarte</t>
  </si>
  <si>
    <t>da Costa do Oeste</t>
  </si>
  <si>
    <t>Natália Silveira</t>
  </si>
  <si>
    <t>Teixeira</t>
  </si>
  <si>
    <t>Nathan da Paz</t>
  </si>
  <si>
    <t>Viana da Praia</t>
  </si>
  <si>
    <t>Stella Pinto</t>
  </si>
  <si>
    <t>da Rosa de Vieira</t>
  </si>
  <si>
    <t>Dra. Ana Correia</t>
  </si>
  <si>
    <t>Fogaça das Flores</t>
  </si>
  <si>
    <t>Sr. Murilo Lima</t>
  </si>
  <si>
    <t>Bernardo da Luz</t>
  </si>
  <si>
    <t>Moura do Campo</t>
  </si>
  <si>
    <t>Danilo Azevedo</t>
  </si>
  <si>
    <t>Fogaça de Minas</t>
  </si>
  <si>
    <t>Srta. Laura Fernandes</t>
  </si>
  <si>
    <t>Mendes das Flores</t>
  </si>
  <si>
    <t>Srta. Olivia da Rocha</t>
  </si>
  <si>
    <t>Cunha da Serra</t>
  </si>
  <si>
    <t>Rafaela Porto</t>
  </si>
  <si>
    <t>Rodrigues do Sul</t>
  </si>
  <si>
    <t>Srta. Alícia Farias</t>
  </si>
  <si>
    <t>da Mata do Norte</t>
  </si>
  <si>
    <t>João Miguel Pinto</t>
  </si>
  <si>
    <t>Noah Ribeiro</t>
  </si>
  <si>
    <t>Campos do Sul</t>
  </si>
  <si>
    <t>Levi Santos</t>
  </si>
  <si>
    <t>Aragão da Mata</t>
  </si>
  <si>
    <t>Dr. Rodrigo Cardoso</t>
  </si>
  <si>
    <t>Isabel Teixeira</t>
  </si>
  <si>
    <t>Peixoto do Norte</t>
  </si>
  <si>
    <t>Letícia Nogueira</t>
  </si>
  <si>
    <t>Peixoto do Oeste</t>
  </si>
  <si>
    <t>Sr. João Vitor Azevedo</t>
  </si>
  <si>
    <t>Eduarda da Paz</t>
  </si>
  <si>
    <t>Srta. Sarah Nogueira</t>
  </si>
  <si>
    <t>Freitas de Minas</t>
  </si>
  <si>
    <t>Isabelly Fernandes</t>
  </si>
  <si>
    <t>da Rocha Paulista</t>
  </si>
  <si>
    <t>Alícia Ribeiro</t>
  </si>
  <si>
    <t>Novaes das Flores</t>
  </si>
  <si>
    <t>id_pedido</t>
  </si>
  <si>
    <t>transportadora</t>
  </si>
  <si>
    <t>status</t>
  </si>
  <si>
    <t>data_entrega</t>
  </si>
  <si>
    <t>prazo_estimado</t>
  </si>
  <si>
    <t>motivo_ocorrencia</t>
  </si>
  <si>
    <t>Total Express</t>
  </si>
  <si>
    <t>Devolvido</t>
  </si>
  <si>
    <t>Cliente recusou</t>
  </si>
  <si>
    <t>Jadlog</t>
  </si>
  <si>
    <t>Entregue</t>
  </si>
  <si>
    <t/>
  </si>
  <si>
    <t>Correios</t>
  </si>
  <si>
    <t>Atrasado</t>
  </si>
  <si>
    <t>Atraso na malha</t>
  </si>
  <si>
    <t>Extraviado</t>
  </si>
  <si>
    <t>Extravio confirmado</t>
  </si>
  <si>
    <t>Loggi</t>
  </si>
  <si>
    <t>data_resposta</t>
  </si>
  <si>
    <t>nota</t>
  </si>
  <si>
    <t>comentario</t>
  </si>
  <si>
    <t>Necessitatibus nulla sit expedita nostrum recusandae quo sapiente amet praesentium facere.</t>
  </si>
  <si>
    <t>Eaque ullam mollitia eaque earum ratione totam reiciendis quam.</t>
  </si>
  <si>
    <t>Animi reiciendis commodi itaque quidem asperiores.</t>
  </si>
  <si>
    <t>Voluptas ex ut esse.</t>
  </si>
  <si>
    <t>Porro expedita doloribus ullam ab adipisci eius.</t>
  </si>
  <si>
    <t>Aspernatur occaecati reiciendis vitae quaerat.</t>
  </si>
  <si>
    <t>Quae ducimus earum blanditiis error consequatur qui accusamus sed vitae.</t>
  </si>
  <si>
    <t>Consequatur est corrupti dolorum ducimus.</t>
  </si>
  <si>
    <t>Aspernatur eaque mollitia aut deleniti veniam quam placeat totam.</t>
  </si>
  <si>
    <t>Praesentium deleniti tenetur similique pariatur laborum.</t>
  </si>
  <si>
    <t>Excepturi fugiat ad error pariatur.</t>
  </si>
  <si>
    <t>Necessitatibus corporis porro neque eligendi beatae neque.</t>
  </si>
  <si>
    <t>Rem voluptatum officia architecto suscipit quisquam illum saepe odit incidunt tenetur.</t>
  </si>
  <si>
    <t>Quia corrupti magnam at ipsam sunt sunt odit error.</t>
  </si>
  <si>
    <t>Voluptate officiis deleniti voluptates occaecati porro eum est reiciendis illo.</t>
  </si>
  <si>
    <t>Ipsum necessitatibus deserunt nostrum tempora aspernatur ipsum numquam.</t>
  </si>
  <si>
    <t>Beatae mollitia reiciendis debitis harum veniam.</t>
  </si>
  <si>
    <t>Beatae porro error repellat distinctio rem officiis distinctio nesciunt.</t>
  </si>
  <si>
    <t>Quibusdam tempora mollitia cupiditate minima fugit debitis dolorum.</t>
  </si>
  <si>
    <t>Necessitatibus vero assumenda inventore labore sunt hic explicabo enim voluptate.</t>
  </si>
  <si>
    <t>Deserunt nam at occaecati error dolor.</t>
  </si>
  <si>
    <t>Suscipit dolore vel odit qui nostrum amet saepe enim occaecati vitae.</t>
  </si>
  <si>
    <t>Tempora ullam sunt commodi quas.</t>
  </si>
  <si>
    <t>Ducimus ex aperiam quos pariatur doloremque iusto quaerat dolore sunt.</t>
  </si>
  <si>
    <t>Ratione saepe alias officia nam similique veniam quos reprehenderit ullam.</t>
  </si>
  <si>
    <t>Repellat officiis repellat dolores temporibus beatae labore adipisci fugiat impedit.</t>
  </si>
  <si>
    <t>Rerum in tempore corrupti eaque quam incidunt.</t>
  </si>
  <si>
    <t>Perspiciatis illum odio consequatur illo.</t>
  </si>
  <si>
    <t>Dolorem iusto illo dolore id ullam minima esse tempora eum.</t>
  </si>
  <si>
    <t>Quam laboriosam aperiam architecto exercitationem corrupti exercitationem placeat fugit quo iusto.</t>
  </si>
  <si>
    <t>Sunt iure exercitationem magni est nobis praesentium reprehenderit labore.</t>
  </si>
  <si>
    <t>Corrupti illum accusantium recusandae facilis magni vitae aperiam reprehenderit laudantium.</t>
  </si>
  <si>
    <t>Deserunt exercitationem voluptatum amet architecto non consequatur.</t>
  </si>
  <si>
    <t>Illo in nobis ab dignissimos ducimus autem animi aperiam.</t>
  </si>
  <si>
    <t>Atque commodi cumque et praesentium quibusdam modi.</t>
  </si>
  <si>
    <t>Magnam laboriosam voluptas dicta voluptatem dicta ipsa dolor nulla a.</t>
  </si>
  <si>
    <t>Nesciunt nulla fugiat impedit repellat iure voluptatem.</t>
  </si>
  <si>
    <t>Voluptates tenetur eligendi atque quaerat illo optio aperiam.</t>
  </si>
  <si>
    <t>Veniam dolore architecto architecto error fuga.</t>
  </si>
  <si>
    <t>Ducimus commodi nobis iure harum error.</t>
  </si>
  <si>
    <t>Nemo maiores a perspiciatis beatae unde vitae exercitationem.</t>
  </si>
  <si>
    <t>Nam a exercitationem asperiores quod facere veritatis fugit.</t>
  </si>
  <si>
    <t>Et occaecati labore ab delectus molestiae reprehenderit minima dolor quos.</t>
  </si>
  <si>
    <t>Saepe exercitationem nihil non.</t>
  </si>
  <si>
    <t>Accusantium recusandae suscipit aspernatur quibusdam debitis eum incidunt vel mollitia.</t>
  </si>
  <si>
    <t>Impedit temporibus ducimus pariatur accusantium ipsum quam asperiores soluta.</t>
  </si>
  <si>
    <t>Explicabo suscipit optio quisquam hic officiis et sed ex.</t>
  </si>
  <si>
    <t>Adipisci accusamus impedit distinctio numquam similique aspernatur voluptatibus assumenda.</t>
  </si>
  <si>
    <t>Praesentium sunt dignissimos nemo nostrum perferendis adipisci quam accusamus repellendus.</t>
  </si>
  <si>
    <t>Voluptatum ab cumque libero adipisci omnis numquam rerum nihil exercitationem.</t>
  </si>
  <si>
    <t>Quis distinctio explicabo aut doloremque.</t>
  </si>
  <si>
    <t>Rem modi cupiditate facere magnam eos eligendi.</t>
  </si>
  <si>
    <t>Nihil assumenda delectus accusantium sit.</t>
  </si>
  <si>
    <t>Enim temporibus illum consectetur nesciunt laudantium.</t>
  </si>
  <si>
    <t>Nemo sapiente et explicabo.</t>
  </si>
  <si>
    <t>Animi laudantium error voluptates sunt laudantium dignissimos.</t>
  </si>
  <si>
    <t>Harum labore quibusdam fugit temporibus.</t>
  </si>
  <si>
    <t>Saepe nostrum explicabo praesentium pariatur.</t>
  </si>
  <si>
    <t>Id sint nesciunt pariatur minus id tempore sed provident molestiae.</t>
  </si>
  <si>
    <t>Earum fugit vero harum dolorum explicabo.</t>
  </si>
  <si>
    <t>Corrupti odio fugit adipisci molestiae doloribus.</t>
  </si>
  <si>
    <t>Voluptatibus nihil cum nemo dolores accusamus vitae voluptates consequatur.</t>
  </si>
  <si>
    <t>Fugit sunt minus at numquam sint.</t>
  </si>
  <si>
    <t>Odit praesentium hic commodi.</t>
  </si>
  <si>
    <t>Dolorum quo esse veniam assumenda sed praesentium.</t>
  </si>
  <si>
    <t>Quia sunt voluptate provident nam itaque rerum ratione nobis.</t>
  </si>
  <si>
    <t>Perspiciatis in dolor doloremque adipisci neque.</t>
  </si>
  <si>
    <t>Inventore perferendis ratione aspernatur hic exercitationem dolor excepturi delectus.</t>
  </si>
  <si>
    <t>Provident repellat doloribus quas corporis maiores error fuga provident soluta.</t>
  </si>
  <si>
    <t>Recusandae est mollitia veniam excepturi nam architecto alias magnam.</t>
  </si>
  <si>
    <t>Rem sunt error inventore magnam fugiat.</t>
  </si>
  <si>
    <t>Numquam ab explicabo aliquid molestias vero labore harum libero debitis.</t>
  </si>
  <si>
    <t>Natus exercitationem quod veniam dolore earum perferendis accusantium.</t>
  </si>
  <si>
    <t>Voluptates voluptas commodi laboriosam eligendi quidem.</t>
  </si>
  <si>
    <t>Voluptate optio error ea officiis impedit.</t>
  </si>
  <si>
    <t>Natus unde magni dicta sunt provident atque itaque.</t>
  </si>
  <si>
    <t>Impedit fugit possimus modi nulla ab nisi quis eaque consectetur.</t>
  </si>
  <si>
    <t>Non impedit minima maxime iure nostrum eaque dolore eos eum.</t>
  </si>
  <si>
    <t>Quis ratione fugiat saepe laudantium distinctio dolorem.</t>
  </si>
  <si>
    <t>Aspernatur eius aliquam beatae iusto deserunt.</t>
  </si>
  <si>
    <t>Earum aliquam libero cupiditate delectus tenetur.</t>
  </si>
  <si>
    <t>Dicta dolor sunt debitis fugiat.</t>
  </si>
  <si>
    <t>Quasi alias qui ratione rerum iste quia error.</t>
  </si>
  <si>
    <t>In cumque qui doloribus sit quis mollitia.</t>
  </si>
  <si>
    <t>Ipsa commodi harum enim eum.</t>
  </si>
  <si>
    <t>Eveniet consectetur necessitatibus repellendus ab esse officiis iure magnam omnis.</t>
  </si>
  <si>
    <t>Possimus doloribus ratione eligendi.</t>
  </si>
  <si>
    <t>Delectus possimus commodi voluptates sunt a.</t>
  </si>
  <si>
    <t>Minima iste inventore quae vero occaecati maiores.</t>
  </si>
  <si>
    <t>Nam quod atque omnis nostrum nulla quae.</t>
  </si>
  <si>
    <t>Fuga labore inventore adipisci provident voluptate molestias dignissimos impedit.</t>
  </si>
  <si>
    <t>Molestias reprehenderit architecto aliquid nemo sit repellat.</t>
  </si>
  <si>
    <t>Vero rerum molestiae molestiae perspiciatis sed.</t>
  </si>
  <si>
    <t>Esse non esse maiores.</t>
  </si>
  <si>
    <t>Velit distinctio rem nisi deserunt dolorum accusamus similique nihil quae.</t>
  </si>
  <si>
    <t>Animi explicabo dolor officia eius repudiandae rerum laboriosam.</t>
  </si>
  <si>
    <t>Beatae expedita a quis harum.</t>
  </si>
  <si>
    <t>Commodi cumque odio asperiores error.</t>
  </si>
  <si>
    <t>Ut qui magni expedita numquam ea quasi veritatis voluptatem.</t>
  </si>
  <si>
    <t>Dolor praesentium excepturi tenetur aspernatur dolores laborum voluptas ipsa.</t>
  </si>
  <si>
    <t>Dolorem ipsum blanditiis nulla quas laboriosam aut nam consectetur.</t>
  </si>
  <si>
    <t>Aspernatur error mollitia quia voluptas praesentium dolor quae.</t>
  </si>
  <si>
    <t>Facere explicabo occaecati aut porro iste repudiandae quis atque est.</t>
  </si>
  <si>
    <t>Laborum at a culpa ea.</t>
  </si>
  <si>
    <t>Veritatis sapiente debitis saepe dolorum quod eligendi animi reprehenderit.</t>
  </si>
  <si>
    <t>Quia mollitia veritatis provident ea soluta officiis.</t>
  </si>
  <si>
    <t>Sed nesciunt dolore magnam non harum.</t>
  </si>
  <si>
    <t>Ex sed labore corporis a consectetur perferendis exercitationem saepe.</t>
  </si>
  <si>
    <t>Reiciendis quasi eum modi architecto libero quis non voluptate.</t>
  </si>
  <si>
    <t>Dolor unde molestiae illum voluptate non reiciendis nulla.</t>
  </si>
  <si>
    <t>Deleniti enim consequuntur quibusdam excepturi nisi quisquam maiores magnam debitis.</t>
  </si>
  <si>
    <t>Autem provident nulla consequatur exercitationem quas hic quis.</t>
  </si>
  <si>
    <t>Eveniet eveniet incidunt occaecati vitae.</t>
  </si>
  <si>
    <t>Laborum laudantium reprehenderit vel laudantium voluptatem libero molestiae rem.</t>
  </si>
  <si>
    <t>Laborum quo eius est mollitia esse tenetur molestias.</t>
  </si>
  <si>
    <t>Quisquam facere ullam consectetur voluptas.</t>
  </si>
  <si>
    <t>Nisi est consequuntur culpa.</t>
  </si>
  <si>
    <t>Iure maiores quibusdam tenetur corporis pariatur nesciunt nostrum.</t>
  </si>
  <si>
    <t>Dolores neque quasi asperiores tenetur.</t>
  </si>
  <si>
    <t>Reprehenderit error magni aspernatur esse aspernatur aut.</t>
  </si>
  <si>
    <t>Velit doloribus nulla voluptate eum consequuntur voluptates quas.</t>
  </si>
  <si>
    <t>Deleniti possimus nisi corporis magnam officia quidem.</t>
  </si>
  <si>
    <t>In veritatis illum nobis commodi incidunt tempora.</t>
  </si>
  <si>
    <t>Cum non magni quae quos distinctio.</t>
  </si>
  <si>
    <t>Placeat quidem nostrum inventore animi.</t>
  </si>
  <si>
    <t>Ad nisi aut totam voluptatibus aperiam dolorem laudantium aliquid illo at.</t>
  </si>
  <si>
    <t>Hic dicta occaecati aperiam natus labore porro repellendus harum eligendi.</t>
  </si>
  <si>
    <t>Vero rem id sit voluptate fuga possimus illo quam suscipit.</t>
  </si>
  <si>
    <t>Dolores itaque deserunt nihil magnam dolorem sit sed dolore perspiciatis.</t>
  </si>
  <si>
    <t>Sint error iste minus error totam odio.</t>
  </si>
  <si>
    <t>Dignissimos dignissimos dolor quis beatae eveniet placeat consectetur ut.</t>
  </si>
  <si>
    <t>Libero facilis ut eos quos excepturi pariatur.</t>
  </si>
  <si>
    <t>Deserunt explicabo adipisci quia odit necessitatibus.</t>
  </si>
  <si>
    <t>Magni ipsum a impedit sequi harum dolorem fuga est.</t>
  </si>
  <si>
    <t>Rem nam pariatur ipsum aspernatur itaque eos perferendis ipsum incidunt.</t>
  </si>
  <si>
    <t>Consequuntur sed ipsum inventore repellendus ut voluptatibus recusandae voluptate.</t>
  </si>
  <si>
    <t>Maiores ipsam velit sunt ad quas incidunt vero.</t>
  </si>
  <si>
    <t>Sequi voluptas doloribus repellendus officiis dolore pariatur quisquam aspernatur.</t>
  </si>
  <si>
    <t>Cum magni aliquam soluta quas eligendi ipsam vitae.</t>
  </si>
  <si>
    <t>Harum eligendi modi consequatur ipsam incidunt quidem voluptatum voluptatem.</t>
  </si>
  <si>
    <t>Nisi praesentium quasi modi ab nobis.</t>
  </si>
  <si>
    <t>Nesciunt temporibus est libero modi pariatur ipsum.</t>
  </si>
  <si>
    <t>Ratione sed officia adipisci odit odio corrupti.</t>
  </si>
  <si>
    <t>Cum corrupti veritatis itaque provident non.</t>
  </si>
  <si>
    <t>Excepturi suscipit voluptatem delectus aliquid libero cum consectetur excepturi repellendus mollitia.</t>
  </si>
  <si>
    <t>Hic voluptate eius possimus voluptates.</t>
  </si>
  <si>
    <t>Iure nulla quas placeat ex veritatis voluptatem laborum rem esse.</t>
  </si>
  <si>
    <t>Voluptatum a exercitationem facilis officiis quisquam voluptatibus.</t>
  </si>
  <si>
    <t>Quia est molestias beatae rerum ipsum.</t>
  </si>
  <si>
    <t>Magni ducimus veritatis adipisci doloribus vero.</t>
  </si>
  <si>
    <t>Exercitationem sed soluta illum quaerat delectus fuga.</t>
  </si>
  <si>
    <t>Cupiditate odio harum voluptate asperiores magnam deserunt odit.</t>
  </si>
  <si>
    <t>Dolore dolorem fugiat esse excepturi.</t>
  </si>
  <si>
    <t>Repellendus nobis repudiandae eum dignissimos officiis dolores perspiciatis accusantium.</t>
  </si>
  <si>
    <t>Illum quam eaque repudiandae sunt qui.</t>
  </si>
  <si>
    <t>Quas dolorum doloribus hic pariatur odit numquam.</t>
  </si>
  <si>
    <t>Quis nobis architecto voluptatum quisquam incidunt.</t>
  </si>
  <si>
    <t>Voluptas laborum quos sed earum tempore corporis dignissimos perspiciatis facilis.</t>
  </si>
  <si>
    <t>Mollitia temporibus nemo occaecati a rem.</t>
  </si>
  <si>
    <t>Assumenda magni cum fuga consectetur deserunt.</t>
  </si>
  <si>
    <t>Incidunt vel ipsum laboriosam quo rem perspiciatis iusto architecto.</t>
  </si>
  <si>
    <t>Blanditiis recusandae praesentium tempora incidunt deleniti expedita a hic maiores.</t>
  </si>
  <si>
    <t>Iure ex neque doloremque accusantium pariatur.</t>
  </si>
  <si>
    <t>Occaecati facilis saepe provident cupiditate error delectus laboriosam commodi numquam.</t>
  </si>
  <si>
    <t>Deserunt corporis officiis est animi consequatur reprehenderit.</t>
  </si>
  <si>
    <t>Sed rerum dignissimos id soluta quae necessitatibus.</t>
  </si>
  <si>
    <t>Ipsam iure commodi unde quibusdam.</t>
  </si>
  <si>
    <t>Nam ratione porro porro nisi nemo voluptatum odio et.</t>
  </si>
  <si>
    <t>Esse nostrum autem exercitationem reprehenderit autem.</t>
  </si>
  <si>
    <t>Recusandae dicta quae harum ipsa esse.</t>
  </si>
  <si>
    <t>Nulla vel provident cupiditate esse veritatis.</t>
  </si>
  <si>
    <t>Itaque laborum tempore sit ex.</t>
  </si>
  <si>
    <t>Reprehenderit officia doloribus consequuntur dolore rerum id sunt.</t>
  </si>
  <si>
    <t>Fugit id dolorum eligendi architecto itaque id et saepe fugit.</t>
  </si>
  <si>
    <t>Rem sapiente quae placeat nostrum voluptatem consectetur quaerat.</t>
  </si>
  <si>
    <t>Labore deleniti expedita pariatur cumque quos voluptatum repellat.</t>
  </si>
  <si>
    <t>Eveniet repellendus dolores architecto itaque minus nostrum numquam.</t>
  </si>
  <si>
    <t>Illum laudantium ipsa dolorem optio.</t>
  </si>
  <si>
    <t>Perferendis officia nobis unde perferendis nemo.</t>
  </si>
  <si>
    <t>Quam delectus at doloribus autem in.</t>
  </si>
  <si>
    <t>Doloremque mollitia quidem esse tempore omnis officiis voluptas.</t>
  </si>
  <si>
    <t>Adipisci repudiandae illum animi optio labore.</t>
  </si>
  <si>
    <t>Ad reprehenderit illo itaque.</t>
  </si>
  <si>
    <t>Asperiores repellendus debitis doloremque voluptatibus.</t>
  </si>
  <si>
    <t>Praesentium consequatur doloremque sed id saepe sit consequuntur commodi dolorum.</t>
  </si>
  <si>
    <t>Doloribus magni laborum ipsa sapiente excepturi modi dolore consequatur ut.</t>
  </si>
  <si>
    <t>Soluta temporibus nulla suscipit ullam accusantium.</t>
  </si>
  <si>
    <t>Aspernatur saepe corporis aliquam ratione animi.</t>
  </si>
  <si>
    <t>Consequatur asperiores fugit earum veniam nemo voluptatum.</t>
  </si>
  <si>
    <t>Magni numquam recusandae minima laboriosam.</t>
  </si>
  <si>
    <t>Laboriosam consectetur asperiores quae veritatis unde iusto.</t>
  </si>
  <si>
    <t>Voluptates voluptatem illum ad quod.</t>
  </si>
  <si>
    <t>Sint facilis molestias veritatis.</t>
  </si>
  <si>
    <t>Ipsum eos officia eaque ea repudiandae aperiam.</t>
  </si>
  <si>
    <t>Atque animi modi consequatur harum nesciunt aliquam cum quam cupiditate.</t>
  </si>
  <si>
    <t>Eligendi voluptatum sit laudantium ex repellendus expedita ut cumque.</t>
  </si>
  <si>
    <t>Tempora eaque dolorem maxime inventore harum ex labore inventore.</t>
  </si>
  <si>
    <t>Minima illo temporibus nemo possimus accusamus ab maxime ipsum.</t>
  </si>
  <si>
    <t>Quo quos commodi occaecati ducimus fuga cum sint eligendi.</t>
  </si>
  <si>
    <t>Repudiandae ex est cum eum ducimus deleniti non nulla.</t>
  </si>
  <si>
    <t>Magni et reiciendis ullam nemo iste culpa.</t>
  </si>
  <si>
    <t>Ipsa quis aperiam beatae nemo quaerat.</t>
  </si>
  <si>
    <t>Tenetur at repudiandae dolores pariatur impedit aspernatur.</t>
  </si>
  <si>
    <t>Nam tenetur at eius magni fuga vitae et quas accusamus cupiditate.</t>
  </si>
  <si>
    <t>Perspiciatis accusamus debitis omnis eius et quisquam.</t>
  </si>
  <si>
    <t>Illum doloribus vero commodi rem.</t>
  </si>
  <si>
    <t>Et perspiciatis consequatur ipsa adipisci earum ad facilis saepe eveniet.</t>
  </si>
  <si>
    <t>Atque perspiciatis soluta officia sit maxime libero tempora consectetur occaecati.</t>
  </si>
  <si>
    <t>Alias adipisci asperiores facilis reiciendis suscipit.</t>
  </si>
  <si>
    <t>Earum ut nesciunt praesentium error eius perferendis.</t>
  </si>
  <si>
    <t>Est ipsam ipsa officia dignissimos natus consequatur tenetur.</t>
  </si>
  <si>
    <t>Ut ea rerum id tempora illum quam laboriosam.</t>
  </si>
  <si>
    <t>Mollitia explicabo cum facilis eveniet laboriosam molestias facilis delectus placeat.</t>
  </si>
  <si>
    <t>Odio quam in ut earum tempora recusandae.</t>
  </si>
  <si>
    <t>Facilis consequatur explicabo voluptas consequuntur quo id adipisci.</t>
  </si>
  <si>
    <t>Consequatur natus sit quod quaerat eveniet fugiat nam autem nam.</t>
  </si>
  <si>
    <t>Pariatur repellat assumenda quisquam sit fugiat.</t>
  </si>
  <si>
    <t>Cum dignissimos iste nemo quae aperiam soluta vel repellendus.</t>
  </si>
  <si>
    <t>Quasi doloribus molestiae eveniet nemo tempore repellendus labore repellat.</t>
  </si>
  <si>
    <t>Maiores laborum recusandae doloremque rem alias distinctio impedit architecto aliquam.</t>
  </si>
  <si>
    <t>Corrupti saepe earum expedita odio dolorum accusantium a veritatis corrupti.</t>
  </si>
  <si>
    <t>Animi alias aliquam hic eum non.</t>
  </si>
  <si>
    <t>Dolorum aliquid quos reprehenderit voluptas repudiandae quae.</t>
  </si>
  <si>
    <t>Totam eveniet optio possimus neque ratione aspernatur.</t>
  </si>
  <si>
    <t>Accusamus impedit quod ex quae iure nostrum dignissimos eius.</t>
  </si>
  <si>
    <t>Facilis eum velit vel quas.</t>
  </si>
  <si>
    <t>Iusto fuga explicabo corporis atque molestiae est.</t>
  </si>
  <si>
    <t>At occaecati fugiat suscipit dolores quia molestias harum.</t>
  </si>
  <si>
    <t>Provident nulla voluptates quam animi earum architecto nobis adipisci magni.</t>
  </si>
  <si>
    <t>Consequatur porro minus aliquam reiciendis cum consequuntur minima.</t>
  </si>
  <si>
    <t>Laudantium unde praesentium et veniam exercitationem doloremque fugiat architecto totam.</t>
  </si>
  <si>
    <t>Reprehenderit illo libero alias iste laudantium quibusdam repellendus delectus repudiandae.</t>
  </si>
  <si>
    <t>Veritatis culpa perspiciatis dolore incidunt architecto.</t>
  </si>
  <si>
    <t>Non nobis debitis adipisci minus harum dolore eos quaerat vitae.</t>
  </si>
  <si>
    <t>Totam autem fuga soluta nam sit.</t>
  </si>
  <si>
    <t>Sit corrupti quas sunt.</t>
  </si>
  <si>
    <t>Enim dicta aut blanditiis veritatis exercitationem quasi aspernatur ipsum minima.</t>
  </si>
  <si>
    <t>Consequatur cumque eveniet numquam labore commodi eos blanditiis ut.</t>
  </si>
  <si>
    <t>Quis nobis quos animi corrupti laboriosam quos et delectus.</t>
  </si>
  <si>
    <t>Porro esse molestias ipsum vitae molestiae consequuntur veritatis.</t>
  </si>
  <si>
    <t>Maxime animi optio perferendis occaecati vitae error odio temporibus.</t>
  </si>
  <si>
    <t>Inventore fugit molestias excepturi ratione eveniet reprehenderit commodi dicta.</t>
  </si>
  <si>
    <t>Totam consequatur nisi facere repellendus alias ab atque aspernatur commodi.</t>
  </si>
  <si>
    <t>Adipisci at necessitatibus cumque ducimus repudiandae ipsum libero ipsam.</t>
  </si>
  <si>
    <t>Quas expedita quas mollitia.</t>
  </si>
  <si>
    <t>Dolor illo sunt dignissimos quaerat.</t>
  </si>
  <si>
    <t>Dolorum sit dicta modi nemo occaecati.</t>
  </si>
  <si>
    <t>Excepturi amet maxime illum deserunt repudiandae nam quidem.</t>
  </si>
  <si>
    <t>Deserunt quae voluptatibus veniam doloribus fugiat similique quia ea.</t>
  </si>
  <si>
    <t>Reprehenderit expedita recusandae consectetur autem voluptatibus.</t>
  </si>
  <si>
    <t>Aliquam hic illo quos fuga ratione ea.</t>
  </si>
  <si>
    <t>Eum quisquam praesentium repellat quae corrupti accusamus qui ullam amet.</t>
  </si>
  <si>
    <t>Esse odit ad illo laudantium tempore assumenda voluptates.</t>
  </si>
  <si>
    <t>Animi fugiat minus illo esse reprehenderit exercitationem placeat esse.</t>
  </si>
  <si>
    <t>Pariatur temporibus sunt tempore dolorum similique possimus nisi voluptatibus.</t>
  </si>
  <si>
    <t>Architecto dignissimos numquam repellat dolorum id.</t>
  </si>
  <si>
    <t>Itaque modi rerum iusto exercitationem suscipit voluptates itaque.</t>
  </si>
  <si>
    <t>Minus deserunt magnam maxime eos et deleniti animi.</t>
  </si>
  <si>
    <t>Excepturi quos corporis modi sunt voluptatem minima numquam voluptate.</t>
  </si>
  <si>
    <t>Expedita iure ex vel.</t>
  </si>
  <si>
    <t>Beatae laborum animi eligendi vel voluptatum omnis velit ipsa pariatur.</t>
  </si>
  <si>
    <t>Voluptatibus maxime odio culpa.</t>
  </si>
  <si>
    <t>Ipsum laborum dolorem consequatur cupiditate qui.</t>
  </si>
  <si>
    <t>Incidunt quae architecto vel quasi doloribus incidunt minus laborum quaerat.</t>
  </si>
  <si>
    <t>Dicta cumque enim odio iusto perspiciatis.</t>
  </si>
  <si>
    <t>Minima itaque dicta voluptas quod cupiditate.</t>
  </si>
  <si>
    <t>In non consectetur et.</t>
  </si>
  <si>
    <t>Ullam sapiente cupiditate aspernatur corrupti.</t>
  </si>
  <si>
    <t>Hic saepe unde sapiente saepe minus beatae quisquam.</t>
  </si>
  <si>
    <t>Totam dolore incidunt minus magnam labore.</t>
  </si>
  <si>
    <t>Non facilis in reiciendis eum dolorem nulla.</t>
  </si>
  <si>
    <t>Quam ipsum ea deserunt voluptatibus rem quae adipisci reprehenderit.</t>
  </si>
  <si>
    <t>Dolore perferendis totam sit officia sunt eius accusamus.</t>
  </si>
  <si>
    <t>Incidunt expedita optio amet voluptatum architecto id molestiae.</t>
  </si>
  <si>
    <t>Ad enim repudiandae dicta eaque labore.</t>
  </si>
  <si>
    <t>Sit perspiciatis quo sapiente laborum maxime.</t>
  </si>
  <si>
    <t>Atque pariatur reiciendis optio harum iste doloremque ipsa vitae temporibus.</t>
  </si>
  <si>
    <t>Excepturi omnis cupiditate similique quis officiis optio quisquam.</t>
  </si>
  <si>
    <t>Vitae error illum quo magni sequi voluptatibus.</t>
  </si>
  <si>
    <t>Soluta facilis expedita vitae esse temporibus dolores.</t>
  </si>
  <si>
    <t>Quasi odit accusamus id.</t>
  </si>
  <si>
    <t>Ipsum soluta esse mollitia.</t>
  </si>
  <si>
    <t>Nesciunt alias ipsam possimus cupiditate perferendis ex.</t>
  </si>
  <si>
    <t>Nobis esse laboriosam vel quaerat non deleniti.</t>
  </si>
  <si>
    <t>Odit repellendus nihil totam dolore eum.</t>
  </si>
  <si>
    <t>Amet distinctio dolores inventore eius eaque deleniti neque.</t>
  </si>
  <si>
    <t>Magnam dolor harum eos beatae distinctio.</t>
  </si>
  <si>
    <t>Reiciendis quia minus consectetur pariatur reprehenderit vel labore corporis ratione.</t>
  </si>
  <si>
    <t>Voluptatum ex cumque laudantium deserunt ipsam est eveniet.</t>
  </si>
  <si>
    <t>Deleniti similique possimus blanditiis quo repellat.</t>
  </si>
  <si>
    <t>Error quae deleniti voluptatem quibusdam.</t>
  </si>
  <si>
    <t>Doloribus atque aliquid molestias dignissimos.</t>
  </si>
  <si>
    <t>Temporibus quibusdam labore asperiores.</t>
  </si>
  <si>
    <t>Repellendus ipsam provident maxime totam dolorum.</t>
  </si>
  <si>
    <t>Deserunt officia corrupti expedita recusandae.</t>
  </si>
  <si>
    <t>Qui totam excepturi illo perspiciatis atque nostrum nostrum ad ratione.</t>
  </si>
  <si>
    <t>Veritatis reiciendis eveniet deleniti optio necessitatibus voluptatem.</t>
  </si>
  <si>
    <t>Quisquam rem nostrum nihil quos beatae omnis magnam quidem aperiam hic.</t>
  </si>
  <si>
    <t>Totam accusantium minima earum odio perferendis distinctio.</t>
  </si>
  <si>
    <t>Soluta tempora sunt perferendis quo iure nihil.</t>
  </si>
  <si>
    <t>Facere recusandae quod delectus rerum ad aliquam nam cumque.</t>
  </si>
  <si>
    <t>Dolorem enim provident recusandae reprehenderit dignissimos nobis ullam deserunt.</t>
  </si>
  <si>
    <t>Odit error dolor repudiandae animi deserunt ipsam.</t>
  </si>
  <si>
    <t>Voluptatum culpa dolore totam voluptatum dolorum nobis porro.</t>
  </si>
  <si>
    <t>Culpa doloremque blanditiis laborum quisquam voluptatem nemo earum nisi officiis.</t>
  </si>
  <si>
    <t>Vel enim amet ipsa inventore assumenda ducimus ut similique suscipit.</t>
  </si>
  <si>
    <t>Magni assumenda delectus rerum repellendus ad rerum repudiandae.</t>
  </si>
  <si>
    <t>Impedit omnis soluta esse id dignissimos iste vero ex accusamus.</t>
  </si>
  <si>
    <t>Nostrum cum ex debitis excepturi cumque iste velit doloribus reiciendis.</t>
  </si>
  <si>
    <t>Modi maiores recusandae modi aperiam aspernatur aut nostrum est.</t>
  </si>
  <si>
    <t>Quos qui aliquid enim eveniet eveniet cumque cupiditate blanditiis quis.</t>
  </si>
  <si>
    <t>Consequatur molestias accusamus consectetur iure doloremque non totam.</t>
  </si>
  <si>
    <t>Nihil nihil veritatis dolor quas odit.</t>
  </si>
  <si>
    <t>Voluptas error quas porro fugit impedit eum eos.</t>
  </si>
  <si>
    <t>Iusto adipisci hic doloremque repudiandae libero adipisci amet.</t>
  </si>
  <si>
    <t>Porro exercitationem delectus sit voluptas quae alias harum.</t>
  </si>
  <si>
    <t>Perspiciatis corrupti ex perferendis nesciunt cupiditate recusandae sunt repudiandae incidunt.</t>
  </si>
  <si>
    <t>Dolores sequi quaerat placeat tempore.</t>
  </si>
  <si>
    <t>Magnam quasi mollitia voluptatem aliquid dolor excepturi tempore voluptates sequi.</t>
  </si>
  <si>
    <t>Tempore esse veritatis quae fugiat consectetur non eaque fugit.</t>
  </si>
  <si>
    <t>Quas optio hic suscipit omnis minus dolores.</t>
  </si>
  <si>
    <t>Voluptates quisquam qui provident laborum.</t>
  </si>
  <si>
    <t>Culpa necessitatibus eveniet culpa.</t>
  </si>
  <si>
    <t>Provident molestiae numquam odit totam molestias.</t>
  </si>
  <si>
    <t>Doloribus laborum vero ad itaque laborum alias voluptates numquam.</t>
  </si>
  <si>
    <t>Quasi delectus ducimus consequatur ad illum natus.</t>
  </si>
  <si>
    <t>Ut exercitationem est ullam quibusdam nobis aut atque veritatis.</t>
  </si>
  <si>
    <t>Vel sed molestiae in ea suscipit debitis nobis totam.</t>
  </si>
  <si>
    <t>Fugit mollitia adipisci nobis officiis natus sit.</t>
  </si>
  <si>
    <t>Eius saepe ducimus nam ipsa voluptatem dicta.</t>
  </si>
  <si>
    <t>Possimus harum reprehenderit neque enim.</t>
  </si>
  <si>
    <t>Porro eum maxime doloremque aspernatur vero non.</t>
  </si>
  <si>
    <t>Excepturi inventore vero libero animi inventore numquam.</t>
  </si>
  <si>
    <t>Blanditiis voluptas vero pariatur officia nobis vel accusamus temporibus est.</t>
  </si>
  <si>
    <t>Expedita placeat omnis cumque vitae quam ut maxime veniam minima.</t>
  </si>
  <si>
    <t>Mollitia illo perspiciatis numquam facere facilis vitae accusantium laboriosam.</t>
  </si>
  <si>
    <t>Beatae vero in a porro hic maxime iure.</t>
  </si>
  <si>
    <t>Dolor magni eum natus occaecati animi suscipit et velit.</t>
  </si>
  <si>
    <t>Similique earum asperiores labore est natus sapiente cupiditate reprehenderit vero.</t>
  </si>
  <si>
    <t>Reprehenderit quasi incidunt unde libero qui sed enim.</t>
  </si>
  <si>
    <t>Cupiditate pariatur tenetur sit asperiores deleniti minima.</t>
  </si>
  <si>
    <t>Est repudiandae consequuntur ipsam illum fugit ullam nobis quam.</t>
  </si>
  <si>
    <t>Aut assumenda at dolorum voluptates eaque aperiam delectus dolorum soluta.</t>
  </si>
  <si>
    <t>Sunt ab optio minima earum ut laudantium facilis dignissimos.</t>
  </si>
  <si>
    <t>Neque officiis laudantium velit.</t>
  </si>
  <si>
    <t>Aliquid dicta quia esse ab nulla commodi eos repudiandae.</t>
  </si>
  <si>
    <t>Officiis amet pariatur explicabo enim id accusamus.</t>
  </si>
  <si>
    <t>Ab excepturi vel eveniet expedita consectetur maxime.</t>
  </si>
  <si>
    <t>Mollitia temporibus sunt blanditiis facere eos.</t>
  </si>
  <si>
    <t>Velit ex autem commodi odit.</t>
  </si>
  <si>
    <t>Atque minus accusantium deserunt possimus delectus rem fugit sint omnis.</t>
  </si>
  <si>
    <t>Tenetur nobis rem accusamus veniam eos necessitatibus.</t>
  </si>
  <si>
    <t>Officiis alias debitis iusto fugiat sequi quasi quae sapiente.</t>
  </si>
  <si>
    <t>Veniam amet quos rerum cum consectetur.</t>
  </si>
  <si>
    <t>Laudantium nam voluptate vel sit.</t>
  </si>
  <si>
    <t>Rem atque ducimus hic minus quod temporibus animi ipsa.</t>
  </si>
  <si>
    <t>Iste est nam fugit atque neque molestias excepturi.</t>
  </si>
  <si>
    <t>Cum eos nihil unde accusamus unde.</t>
  </si>
  <si>
    <t>Nisi fugiat repellat reprehenderit libero eligendi provident.</t>
  </si>
  <si>
    <t>Ipsum explicabo delectus repellendus ipsam.</t>
  </si>
  <si>
    <t>Placeat officiis odit numquam officia.</t>
  </si>
  <si>
    <t>Vero non inventore impedit recusandae quas non.</t>
  </si>
  <si>
    <t>Amet fugiat numquam provident beatae quaerat.</t>
  </si>
  <si>
    <t>Similique rem saepe ratione est eos nulla debitis iusto.</t>
  </si>
  <si>
    <t>Illum quibusdam recusandae praesentium optio fugit iste aspernatur.</t>
  </si>
  <si>
    <t>Similique in ipsum recusandae minima fugiat ipsum sequi repellat.</t>
  </si>
  <si>
    <t>Sint consequatur aspernatur tenetur atque deleniti alias placeat explicabo cum.</t>
  </si>
  <si>
    <t>Consectetur suscipit laudantium illum laudantium numquam.</t>
  </si>
  <si>
    <t>Eaque sapiente accusantium accusantium ad laboriosam quasi illo incidunt accusantium.</t>
  </si>
  <si>
    <t>Vitae nesciunt id at iure quod ratione.</t>
  </si>
  <si>
    <t>Labore illo ipsum necessitatibus quaerat vero magni natus esse.</t>
  </si>
  <si>
    <t>Ab possimus enim quia quasi.</t>
  </si>
  <si>
    <t>Reprehenderit nihil blanditiis pariatur minus debitis fugiat ab ducimus maxime.</t>
  </si>
  <si>
    <t>Ab illum nemo quo perferendis.</t>
  </si>
  <si>
    <t>Earum quis voluptate tenetur quia.</t>
  </si>
  <si>
    <t>Autem ad nostrum fuga sequi adipisci minima similique.</t>
  </si>
  <si>
    <t>Nostrum officiis asperiores possimus ea officiis facilis aspernatur ullam ratione.</t>
  </si>
  <si>
    <t>Quidem quo sit ab inventore consectetur quae sit id ratione.</t>
  </si>
  <si>
    <t>Voluptate maiores deleniti quod nemo reiciendis deserunt ducimus placeat earum.</t>
  </si>
  <si>
    <t>Molestiae nostrum eaque et id praesentium tempore.</t>
  </si>
  <si>
    <t>Recusandae hic perspiciatis natus earum blanditiis.</t>
  </si>
  <si>
    <t>Est dolor dolor quibusdam sapiente incidunt.</t>
  </si>
  <si>
    <t>Rerum at possimus magnam eveniet hic quos amet occaecati dicta.</t>
  </si>
  <si>
    <t>Tempore excepturi autem consequuntur modi quibusdam eos distinctio alias.</t>
  </si>
  <si>
    <t>Debitis dolores optio officiis enim tenetur ipsa quos.</t>
  </si>
  <si>
    <t>Incidunt quisquam vitae unde aspernatur ad incidunt velit.</t>
  </si>
  <si>
    <t>Cupiditate placeat tenetur dicta atque occaecati modi.</t>
  </si>
  <si>
    <t>Maxime aspernatur dolore vero aut voluptate laborum iure.</t>
  </si>
  <si>
    <t>Odit molestias nostrum tempora vel illo itaque voluptas natus molestiae.</t>
  </si>
  <si>
    <t>data_pedido</t>
  </si>
  <si>
    <t>valor</t>
  </si>
  <si>
    <t>canal_venda</t>
  </si>
  <si>
    <t>WhatsApp</t>
  </si>
  <si>
    <t>Marketplace</t>
  </si>
  <si>
    <t>Loja Virtual</t>
  </si>
  <si>
    <t>Rótulos de Linha</t>
  </si>
  <si>
    <t>Total Geral</t>
  </si>
  <si>
    <t>Contagem de segmento</t>
  </si>
  <si>
    <t>2023</t>
  </si>
  <si>
    <t>2024</t>
  </si>
  <si>
    <t>2025</t>
  </si>
  <si>
    <t>Trim2</t>
  </si>
  <si>
    <t>Trim3</t>
  </si>
  <si>
    <t>Trim4</t>
  </si>
  <si>
    <t>Trim1</t>
  </si>
  <si>
    <t>jan</t>
  </si>
  <si>
    <t>fev</t>
  </si>
  <si>
    <t>mar</t>
  </si>
  <si>
    <t>mai</t>
  </si>
  <si>
    <t>jun</t>
  </si>
  <si>
    <t>abr</t>
  </si>
  <si>
    <t>jul</t>
  </si>
  <si>
    <t>ago</t>
  </si>
  <si>
    <t>set</t>
  </si>
  <si>
    <t>out</t>
  </si>
  <si>
    <t>nov</t>
  </si>
  <si>
    <t>dez</t>
  </si>
  <si>
    <t>Contagem de estado</t>
  </si>
  <si>
    <t>regiao</t>
  </si>
  <si>
    <t>Centro-Oeste</t>
  </si>
  <si>
    <t>Nordeste</t>
  </si>
  <si>
    <t>Norte</t>
  </si>
  <si>
    <t>Sudeste</t>
  </si>
  <si>
    <t>Sul</t>
  </si>
  <si>
    <t>Segmentos</t>
  </si>
  <si>
    <t>Freq Abs</t>
  </si>
  <si>
    <t>Freq Acum</t>
  </si>
  <si>
    <t>Região</t>
  </si>
  <si>
    <t>Insights</t>
  </si>
  <si>
    <t>65% dos clientes cadastrados no periodo vieram do norte e nordeste.</t>
  </si>
  <si>
    <t>Será que os clientes dessas regiões também apresentam melhores indicadores de recompra ou NPS?</t>
  </si>
  <si>
    <t>Não há uma concentração nos segmentos.</t>
  </si>
  <si>
    <t>Elas também tem menos problemas logisticos?</t>
  </si>
  <si>
    <t>Hipoteses</t>
  </si>
  <si>
    <t>Tipo Atendimento</t>
  </si>
  <si>
    <t>FALSO</t>
  </si>
  <si>
    <t>VERDADEIRO</t>
  </si>
  <si>
    <t>Resolvido?</t>
  </si>
  <si>
    <t>Canal</t>
  </si>
  <si>
    <t>Rótulos de Coluna</t>
  </si>
  <si>
    <t>Freq Rel</t>
  </si>
  <si>
    <t>Taxa Resolução</t>
  </si>
  <si>
    <t>ODDS</t>
  </si>
  <si>
    <t>IV</t>
  </si>
  <si>
    <t>Chat está associado a maior agilidade?</t>
  </si>
  <si>
    <r>
      <t>Mais da metade (53,7%) dos chamados não foram resolvidos</t>
    </r>
    <r>
      <rPr>
        <sz val="11"/>
        <color theme="1"/>
        <rFont val="Aptos Narrow"/>
        <family val="2"/>
        <scheme val="minor"/>
      </rPr>
      <t>, o que pode indicar ineficiência no processo de atendimento.</t>
    </r>
  </si>
  <si>
    <t>O IV do canal e tipo de atendimento são muito baixos indicando não haver grande diferença entre o canal e tipo de atendimento no impacto da resolução.</t>
  </si>
  <si>
    <t>No canal chat tem a maior taxa 48,7%, sendo email a pior 43,9% (abaixo da média geral)</t>
  </si>
  <si>
    <t>No entanto, cadastro tem a maior taxa de resolução no tipo de atendimento 50,5% (acima da media geral) e entrega e financeiro com taxas abaixo da media geral</t>
  </si>
  <si>
    <t>Questões de cadastro são simples e diretas por isso tem melhor desempenho?</t>
  </si>
  <si>
    <t>Ações sugeridas</t>
  </si>
  <si>
    <t>Redirecionar atendimentos com base no tipo e canal mais eficaz</t>
  </si>
  <si>
    <t>Rever processos de atendimento em Entrega por Telefone</t>
  </si>
  <si>
    <t>Evitar uso de Chat para questões Financeiras</t>
  </si>
  <si>
    <t>Orientar para Email ou criar um formulário estruturado.</t>
  </si>
  <si>
    <t>Implementar sistema de feedback por atendimento</t>
  </si>
  <si>
    <t>Confirmar se a percepção de eficácia bate com os dados.</t>
  </si>
  <si>
    <r>
      <t xml:space="preserve">Treinar equipe de </t>
    </r>
    <r>
      <rPr>
        <b/>
        <sz val="11"/>
        <color theme="1"/>
        <rFont val="Aptos Narrow"/>
        <family val="2"/>
        <scheme val="minor"/>
      </rPr>
      <t>atendimento telefônico em entregas</t>
    </r>
    <r>
      <rPr>
        <sz val="11"/>
        <color theme="1"/>
        <rFont val="Aptos Narrow"/>
        <family val="2"/>
        <scheme val="minor"/>
      </rPr>
      <t>.</t>
    </r>
  </si>
  <si>
    <r>
      <t xml:space="preserve">Direcionar </t>
    </r>
    <r>
      <rPr>
        <b/>
        <sz val="11"/>
        <color theme="1"/>
        <rFont val="Aptos Narrow"/>
        <family val="2"/>
        <scheme val="minor"/>
      </rPr>
      <t>cadastro e entrega para chat ou telefone</t>
    </r>
    <r>
      <rPr>
        <sz val="11"/>
        <color theme="1"/>
        <rFont val="Aptos Narrow"/>
        <family val="2"/>
        <scheme val="minor"/>
      </rPr>
      <t>.</t>
    </r>
  </si>
  <si>
    <r>
      <t xml:space="preserve">Reduzir uso de </t>
    </r>
    <r>
      <rPr>
        <b/>
        <sz val="11"/>
        <color theme="1"/>
        <rFont val="Aptos Narrow"/>
        <family val="2"/>
        <scheme val="minor"/>
      </rPr>
      <t>chat em financeiro</t>
    </r>
    <r>
      <rPr>
        <sz val="11"/>
        <color theme="1"/>
        <rFont val="Aptos Narrow"/>
        <family val="2"/>
        <scheme val="minor"/>
      </rPr>
      <t xml:space="preserve"> e </t>
    </r>
    <r>
      <rPr>
        <b/>
        <sz val="11"/>
        <color theme="1"/>
        <rFont val="Aptos Narrow"/>
        <family val="2"/>
        <scheme val="minor"/>
      </rPr>
      <t>telefone em entrega</t>
    </r>
  </si>
  <si>
    <t>Há canais que se mostram mais adequados para certo tipo de atendimento.</t>
  </si>
  <si>
    <t>Assuntos financeiros pedem mais formalidade e rastreabilidade por isso tem uma resolução maior por email?</t>
  </si>
  <si>
    <t>Problemas de entrega buscam por rastreamento ou status em tempo real nas entregas, e o chat entrega essa informação com mais agilidade e clareza?</t>
  </si>
  <si>
    <t>Cadastro por telefone, financeiro por email e entrega por chat.</t>
  </si>
  <si>
    <t>Soma de id_cliente</t>
  </si>
  <si>
    <t>Contagem de id_cliente</t>
  </si>
  <si>
    <t>Contagem de id_pedido</t>
  </si>
  <si>
    <t>(Vários itens)</t>
  </si>
  <si>
    <t>Problema?</t>
  </si>
  <si>
    <t>Sim</t>
  </si>
  <si>
    <t>Não</t>
  </si>
  <si>
    <t>Contagem de id_pedido2</t>
  </si>
  <si>
    <t>taxa resolução</t>
  </si>
  <si>
    <t>Recompra?</t>
  </si>
  <si>
    <t>recompra</t>
  </si>
  <si>
    <t>Dias Atraso</t>
  </si>
  <si>
    <t>Contagem de id_cliente2</t>
  </si>
  <si>
    <t>Não há uma correlação linear clara entre nota NPS e resolução de problemas logísticos</t>
  </si>
  <si>
    <t>Problemas logísticos têm pouco impacto no NPS  (IV = 0,036).</t>
  </si>
  <si>
    <t>Quais fatores devem estar influenciando mais fortemente a percepção de satisfação.</t>
  </si>
  <si>
    <t>Clientes que dão nota 0 têm mais problemas resolvidos que clientes que dão outras notas</t>
  </si>
  <si>
    <t>A resolução não segue uma tendência crescente ou decrescente conforme a nota</t>
  </si>
  <si>
    <t>Dúvidas</t>
  </si>
  <si>
    <t>Porque clientes com a nota 0 tanto em atendimento quanto em problemas logisticos tem a maior taxa de resolução?</t>
  </si>
  <si>
    <t>Isso poderia indicar uma priorização desses casos?</t>
  </si>
  <si>
    <t>Conclusao</t>
  </si>
  <si>
    <t>nem logística nem atendimento são os principais drivers do NPS</t>
  </si>
  <si>
    <t>Nota</t>
  </si>
  <si>
    <t>Status</t>
  </si>
  <si>
    <t>Dias de Traso</t>
  </si>
  <si>
    <t>Dias de Atraso</t>
  </si>
  <si>
    <t>Atendimento explica mais o NPS que o problema logistico, mas ainda sim muito pouco</t>
  </si>
  <si>
    <t>Insights - Problemas Logisticos</t>
  </si>
  <si>
    <t xml:space="preserve">Insights - Atendimento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</si>
</sst>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0.0%"/>
    <numFmt numFmtId="166" formatCode="0.00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165" fontId="0" fillId="0" borderId="0" xfId="0" applyNumberFormat="1"/>
    <xf numFmtId="0" fontId="3" fillId="0" borderId="0" xfId="0" applyFont="1"/>
    <xf numFmtId="165" fontId="0" fillId="0" borderId="0" xfId="1" applyNumberFormat="1" applyFont="1"/>
    <xf numFmtId="165" fontId="3" fillId="0" borderId="0" xfId="1" applyNumberFormat="1" applyFont="1"/>
    <xf numFmtId="2" fontId="0" fillId="0" borderId="0" xfId="0" applyNumberFormat="1"/>
    <xf numFmtId="0" fontId="0" fillId="0" borderId="0" xfId="0" applyAlignment="1">
      <alignment horizontal="left" vertical="center" indent="1"/>
    </xf>
    <xf numFmtId="0" fontId="0" fillId="2" borderId="0" xfId="0" applyFill="1"/>
    <xf numFmtId="1" fontId="0" fillId="0" borderId="0" xfId="0" applyNumberFormat="1" applyAlignment="1">
      <alignment horizontal="left"/>
    </xf>
    <xf numFmtId="0" fontId="0" fillId="3" borderId="0" xfId="0" applyFill="1"/>
    <xf numFmtId="166" fontId="0" fillId="0" borderId="0" xfId="0" applyNumberFormat="1"/>
    <xf numFmtId="166" fontId="0" fillId="2" borderId="0" xfId="0" applyNumberFormat="1" applyFill="1"/>
  </cellXfs>
  <cellStyles count="2">
    <cellStyle name="Normal" xfId="0" builtinId="0"/>
    <cellStyle name="Porcentagem" xfId="1" builtinId="5"/>
  </cellStyles>
  <dxfs count="38">
    <dxf>
      <numFmt numFmtId="165" formatCode="0.0%"/>
    </dxf>
    <dxf>
      <numFmt numFmtId="165" formatCode="0.0%"/>
    </dxf>
    <dxf>
      <numFmt numFmtId="165" formatCode="0.0%"/>
    </dxf>
    <dxf>
      <numFmt numFmtId="1" formatCode="0"/>
    </dxf>
    <dxf>
      <numFmt numFmtId="0" formatCode="General"/>
    </dxf>
    <dxf>
      <numFmt numFmtId="164" formatCode="&quot;R$&quot;\ #,##0.00"/>
    </dxf>
    <dxf>
      <numFmt numFmtId="19" formatCode="dd/mm/yyyy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(analise exploratoria case smart envios).xlsx]Clientes EDA!Tabela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Cadastros</a:t>
            </a:r>
            <a:r>
              <a:rPr lang="en-US" baseline="0"/>
              <a:t> ao Longo do tempo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'Clientes EDA'!$B$21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'Clientes EDA'!$A$22:$A$55</c:f>
              <c:multiLvlStrCache>
                <c:ptCount val="22"/>
                <c:lvl>
                  <c:pt idx="0">
                    <c:v>mai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set</c:v>
                  </c:pt>
                  <c:pt idx="5">
                    <c:v>out</c:v>
                  </c:pt>
                  <c:pt idx="6">
                    <c:v>nov</c:v>
                  </c:pt>
                  <c:pt idx="7">
                    <c:v>dez</c:v>
                  </c:pt>
                  <c:pt idx="8">
                    <c:v>jan</c:v>
                  </c:pt>
                  <c:pt idx="9">
                    <c:v>fev</c:v>
                  </c:pt>
                  <c:pt idx="10">
                    <c:v>mar</c:v>
                  </c:pt>
                  <c:pt idx="11">
                    <c:v>abr</c:v>
                  </c:pt>
                  <c:pt idx="12">
                    <c:v>mai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ago</c:v>
                  </c:pt>
                  <c:pt idx="16">
                    <c:v>set</c:v>
                  </c:pt>
                  <c:pt idx="17">
                    <c:v>out</c:v>
                  </c:pt>
                  <c:pt idx="18">
                    <c:v>nov</c:v>
                  </c:pt>
                  <c:pt idx="19">
                    <c:v>dez</c:v>
                  </c:pt>
                  <c:pt idx="20">
                    <c:v>jan</c:v>
                  </c:pt>
                  <c:pt idx="21">
                    <c:v>fev</c:v>
                  </c:pt>
                </c:lvl>
                <c:lvl>
                  <c:pt idx="0">
                    <c:v>Trim2</c:v>
                  </c:pt>
                  <c:pt idx="2">
                    <c:v>Trim3</c:v>
                  </c:pt>
                  <c:pt idx="5">
                    <c:v>Trim4</c:v>
                  </c:pt>
                  <c:pt idx="8">
                    <c:v>Trim1</c:v>
                  </c:pt>
                  <c:pt idx="11">
                    <c:v>Trim2</c:v>
                  </c:pt>
                  <c:pt idx="14">
                    <c:v>Trim3</c:v>
                  </c:pt>
                  <c:pt idx="17">
                    <c:v>Trim4</c:v>
                  </c:pt>
                  <c:pt idx="20">
                    <c:v>Trim1</c:v>
                  </c:pt>
                </c:lvl>
                <c:lvl>
                  <c:pt idx="0">
                    <c:v>2023</c:v>
                  </c:pt>
                  <c:pt idx="8">
                    <c:v>2024</c:v>
                  </c:pt>
                  <c:pt idx="20">
                    <c:v>2025</c:v>
                  </c:pt>
                </c:lvl>
              </c:multiLvlStrCache>
            </c:multiLvlStrRef>
          </c:cat>
          <c:val>
            <c:numRef>
              <c:f>'Clientes EDA'!$B$22:$B$55</c:f>
              <c:numCache>
                <c:formatCode>General</c:formatCode>
                <c:ptCount val="22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6</c:v>
                </c:pt>
                <c:pt idx="4">
                  <c:v>15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8</c:v>
                </c:pt>
                <c:pt idx="17">
                  <c:v>9</c:v>
                </c:pt>
                <c:pt idx="18">
                  <c:v>14</c:v>
                </c:pt>
                <c:pt idx="19">
                  <c:v>9</c:v>
                </c:pt>
                <c:pt idx="20">
                  <c:v>14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0-410B-AC36-9043075F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945088"/>
        <c:axId val="858946048"/>
      </c:lineChart>
      <c:catAx>
        <c:axId val="8589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946048"/>
        <c:crosses val="autoZero"/>
        <c:auto val="1"/>
        <c:lblAlgn val="ctr"/>
        <c:lblOffset val="100"/>
        <c:noMultiLvlLbl val="0"/>
      </c:catAx>
      <c:valAx>
        <c:axId val="858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9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(analise exploratoria case smart envios).xlsx]Clientes EDA!Tabela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Segmentos</a:t>
            </a:r>
            <a:r>
              <a:rPr lang="pt-BR" b="1" baseline="0">
                <a:solidFill>
                  <a:schemeClr val="tx1"/>
                </a:solidFill>
              </a:rPr>
              <a:t> com mais Clientes cadastrados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788371281176044E-2"/>
          <c:y val="0.11383089529158741"/>
          <c:w val="0.94857084674760483"/>
          <c:h val="0.76700271946819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'Clientes EDA'!$B$3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'Clientes EDA'!$A$4:$A$9</c:f>
              <c:strCache>
                <c:ptCount val="5"/>
                <c:pt idx="0">
                  <c:v>Moda</c:v>
                </c:pt>
                <c:pt idx="1">
                  <c:v>Eletrônicos</c:v>
                </c:pt>
                <c:pt idx="2">
                  <c:v>Casa</c:v>
                </c:pt>
                <c:pt idx="3">
                  <c:v>Alimentos</c:v>
                </c:pt>
                <c:pt idx="4">
                  <c:v>Beleza</c:v>
                </c:pt>
              </c:strCache>
            </c:strRef>
          </c:cat>
          <c:val>
            <c:numRef>
              <c:f>'Clientes EDA'!$B$4:$B$9</c:f>
              <c:numCache>
                <c:formatCode>General</c:formatCode>
                <c:ptCount val="5"/>
                <c:pt idx="0">
                  <c:v>47</c:v>
                </c:pt>
                <c:pt idx="1">
                  <c:v>44</c:v>
                </c:pt>
                <c:pt idx="2">
                  <c:v>39</c:v>
                </c:pt>
                <c:pt idx="3">
                  <c:v>36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4-4C30-ABB1-C16BA6C177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axId val="719593952"/>
        <c:axId val="719595392"/>
      </c:barChart>
      <c:lineChart>
        <c:grouping val="standard"/>
        <c:varyColors val="0"/>
        <c:ser>
          <c:idx val="1"/>
          <c:order val="1"/>
          <c:tx>
            <c:strRef>
              <c:f>'Clientes EDA'!$C$3</c:f>
              <c:strCache>
                <c:ptCount val="1"/>
                <c:pt idx="0">
                  <c:v>Freq Acum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'Clientes EDA'!$A$4:$A$9</c:f>
              <c:strCache>
                <c:ptCount val="5"/>
                <c:pt idx="0">
                  <c:v>Moda</c:v>
                </c:pt>
                <c:pt idx="1">
                  <c:v>Eletrônicos</c:v>
                </c:pt>
                <c:pt idx="2">
                  <c:v>Casa</c:v>
                </c:pt>
                <c:pt idx="3">
                  <c:v>Alimentos</c:v>
                </c:pt>
                <c:pt idx="4">
                  <c:v>Beleza</c:v>
                </c:pt>
              </c:strCache>
            </c:strRef>
          </c:cat>
          <c:val>
            <c:numRef>
              <c:f>'Clientes EDA'!$C$4:$C$9</c:f>
              <c:numCache>
                <c:formatCode>0.0%</c:formatCode>
                <c:ptCount val="5"/>
                <c:pt idx="0">
                  <c:v>0.23499999999999999</c:v>
                </c:pt>
                <c:pt idx="1">
                  <c:v>0.45500000000000002</c:v>
                </c:pt>
                <c:pt idx="2">
                  <c:v>0.65</c:v>
                </c:pt>
                <c:pt idx="3">
                  <c:v>0.83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4-4C30-ABB1-C16BA6C177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9596832"/>
        <c:axId val="719599232"/>
      </c:lineChart>
      <c:catAx>
        <c:axId val="7195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595392"/>
        <c:crosses val="autoZero"/>
        <c:auto val="1"/>
        <c:lblAlgn val="ctr"/>
        <c:lblOffset val="100"/>
        <c:noMultiLvlLbl val="0"/>
      </c:catAx>
      <c:valAx>
        <c:axId val="71959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593952"/>
        <c:crosses val="autoZero"/>
        <c:crossBetween val="between"/>
      </c:valAx>
      <c:valAx>
        <c:axId val="719599232"/>
        <c:scaling>
          <c:orientation val="minMax"/>
          <c:max val="1.1000000000000001"/>
          <c:min val="0"/>
        </c:scaling>
        <c:delete val="0"/>
        <c:axPos val="r"/>
        <c:numFmt formatCode="0.0%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596832"/>
        <c:crosses val="max"/>
        <c:crossBetween val="between"/>
      </c:valAx>
      <c:catAx>
        <c:axId val="71959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959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 (analise exploratoria case smart envios).xlsx]Clientes EDA!Tabela dinâmica5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Região com mais Clientes Cadastrados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rgbClr val="156082">
              <a:lumMod val="75000"/>
            </a:srgbClr>
          </a:solidFill>
          <a:ln>
            <a:noFill/>
          </a:ln>
          <a:effectLst/>
        </c:spPr>
      </c:pivotFmt>
      <c:pivotFmt>
        <c:idx val="6"/>
        <c:spPr>
          <a:solidFill>
            <a:srgbClr val="156082">
              <a:lumMod val="75000"/>
            </a:srgb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0788371281176044E-2"/>
          <c:y val="0.11383089529158741"/>
          <c:w val="0.94857084674760483"/>
          <c:h val="0.76700271946819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'Clientes EDA'!$B$12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5608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65-463E-A850-88558946B8C8}"/>
              </c:ext>
            </c:extLst>
          </c:dPt>
          <c:dPt>
            <c:idx val="1"/>
            <c:invertIfNegative val="0"/>
            <c:bubble3D val="0"/>
            <c:spPr>
              <a:solidFill>
                <a:srgbClr val="15608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65-463E-A850-88558946B8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'Clientes EDA'!$A$13:$A$18</c:f>
              <c:strCache>
                <c:ptCount val="5"/>
                <c:pt idx="0">
                  <c:v>Nordeste</c:v>
                </c:pt>
                <c:pt idx="1">
                  <c:v>Norte</c:v>
                </c:pt>
                <c:pt idx="2">
                  <c:v>Sul</c:v>
                </c:pt>
                <c:pt idx="3">
                  <c:v>Centro-Oeste</c:v>
                </c:pt>
                <c:pt idx="4">
                  <c:v>Sudeste</c:v>
                </c:pt>
              </c:strCache>
            </c:strRef>
          </c:cat>
          <c:val>
            <c:numRef>
              <c:f>'Clientes EDA'!$B$13:$B$18</c:f>
              <c:numCache>
                <c:formatCode>General</c:formatCode>
                <c:ptCount val="5"/>
                <c:pt idx="0">
                  <c:v>77</c:v>
                </c:pt>
                <c:pt idx="1">
                  <c:v>53</c:v>
                </c:pt>
                <c:pt idx="2">
                  <c:v>28</c:v>
                </c:pt>
                <c:pt idx="3">
                  <c:v>22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4-4C30-ABB1-C16BA6C177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axId val="719593952"/>
        <c:axId val="719595392"/>
      </c:barChart>
      <c:lineChart>
        <c:grouping val="standard"/>
        <c:varyColors val="0"/>
        <c:ser>
          <c:idx val="1"/>
          <c:order val="1"/>
          <c:tx>
            <c:strRef>
              <c:f>'Clientes EDA'!$C$12</c:f>
              <c:strCache>
                <c:ptCount val="1"/>
                <c:pt idx="0">
                  <c:v>Freq Acum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'Clientes EDA'!$A$13:$A$18</c:f>
              <c:strCache>
                <c:ptCount val="5"/>
                <c:pt idx="0">
                  <c:v>Nordeste</c:v>
                </c:pt>
                <c:pt idx="1">
                  <c:v>Norte</c:v>
                </c:pt>
                <c:pt idx="2">
                  <c:v>Sul</c:v>
                </c:pt>
                <c:pt idx="3">
                  <c:v>Centro-Oeste</c:v>
                </c:pt>
                <c:pt idx="4">
                  <c:v>Sudeste</c:v>
                </c:pt>
              </c:strCache>
            </c:strRef>
          </c:cat>
          <c:val>
            <c:numRef>
              <c:f>'Clientes EDA'!$C$13:$C$18</c:f>
              <c:numCache>
                <c:formatCode>0.0%</c:formatCode>
                <c:ptCount val="5"/>
                <c:pt idx="0">
                  <c:v>0.38500000000000001</c:v>
                </c:pt>
                <c:pt idx="1">
                  <c:v>0.65</c:v>
                </c:pt>
                <c:pt idx="2">
                  <c:v>0.79</c:v>
                </c:pt>
                <c:pt idx="3">
                  <c:v>0.9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4-4C30-ABB1-C16BA6C177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9596832"/>
        <c:axId val="719599232"/>
      </c:lineChart>
      <c:catAx>
        <c:axId val="7195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595392"/>
        <c:crosses val="autoZero"/>
        <c:auto val="1"/>
        <c:lblAlgn val="ctr"/>
        <c:lblOffset val="100"/>
        <c:noMultiLvlLbl val="0"/>
      </c:catAx>
      <c:valAx>
        <c:axId val="71959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593952"/>
        <c:crosses val="autoZero"/>
        <c:crossBetween val="between"/>
      </c:valAx>
      <c:valAx>
        <c:axId val="719599232"/>
        <c:scaling>
          <c:orientation val="minMax"/>
          <c:max val="1.1000000000000001"/>
          <c:min val="0"/>
        </c:scaling>
        <c:delete val="0"/>
        <c:axPos val="r"/>
        <c:numFmt formatCode="0.0%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596832"/>
        <c:crosses val="max"/>
        <c:crossBetween val="between"/>
      </c:valAx>
      <c:catAx>
        <c:axId val="71959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959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127000</xdr:rowOff>
    </xdr:from>
    <xdr:to>
      <xdr:col>9</xdr:col>
      <xdr:colOff>488950</xdr:colOff>
      <xdr:row>37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AF90FF-EF21-ACE3-BA26-E62643CEC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0</xdr:row>
      <xdr:rowOff>158750</xdr:rowOff>
    </xdr:from>
    <xdr:to>
      <xdr:col>8</xdr:col>
      <xdr:colOff>603250</xdr:colOff>
      <xdr:row>14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6C444E-8B96-2430-D137-EAAB534B6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107950</xdr:colOff>
      <xdr:row>0</xdr:row>
      <xdr:rowOff>158750</xdr:rowOff>
    </xdr:from>
    <xdr:to>
      <xdr:col>16</xdr:col>
      <xdr:colOff>196850</xdr:colOff>
      <xdr:row>14</xdr:row>
      <xdr:rowOff>69850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8EC7EE-4894-F44F-260E-43CA3B77D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n Almeida" refreshedDate="45805.688445138891" createdVersion="8" refreshedVersion="8" minRefreshableVersion="3" recordCount="200" xr:uid="{8B9914EB-AD65-4830-A706-4E2CC4D3BD1E}">
  <cacheSource type="worksheet">
    <worksheetSource name="clientes"/>
  </cacheSource>
  <cacheFields count="10">
    <cacheField name="id" numFmtId="1">
      <sharedItems containsSemiMixedTypes="0" containsString="0" containsNumber="1" containsInteger="1" minValue="1" maxValue="200"/>
    </cacheField>
    <cacheField name="nome" numFmtId="0">
      <sharedItems/>
    </cacheField>
    <cacheField name="data_entrada" numFmtId="14">
      <sharedItems containsSemiMixedTypes="0" containsNonDate="0" containsDate="1" containsString="0" minDate="2023-05-14T00:00:00" maxDate="2025-02-08T00:00:00" count="165">
        <d v="2024-03-30T00:00:00"/>
        <d v="2024-06-07T00:00:00"/>
        <d v="2024-10-06T00:00:00"/>
        <d v="2024-09-03T00:00:00"/>
        <d v="2024-10-25T00:00:00"/>
        <d v="2023-12-01T00:00:00"/>
        <d v="2024-09-14T00:00:00"/>
        <d v="2024-01-16T00:00:00"/>
        <d v="2024-12-04T00:00:00"/>
        <d v="2025-02-06T00:00:00"/>
        <d v="2024-08-15T00:00:00"/>
        <d v="2023-08-23T00:00:00"/>
        <d v="2023-07-14T00:00:00"/>
        <d v="2023-10-28T00:00:00"/>
        <d v="2024-02-19T00:00:00"/>
        <d v="2023-05-31T00:00:00"/>
        <d v="2023-10-01T00:00:00"/>
        <d v="2024-12-31T00:00:00"/>
        <d v="2025-02-05T00:00:00"/>
        <d v="2023-12-08T00:00:00"/>
        <d v="2023-11-23T00:00:00"/>
        <d v="2024-07-08T00:00:00"/>
        <d v="2024-10-17T00:00:00"/>
        <d v="2024-10-18T00:00:00"/>
        <d v="2024-09-07T00:00:00"/>
        <d v="2024-12-09T00:00:00"/>
        <d v="2024-02-05T00:00:00"/>
        <d v="2023-06-10T00:00:00"/>
        <d v="2023-12-09T00:00:00"/>
        <d v="2024-08-04T00:00:00"/>
        <d v="2024-02-09T00:00:00"/>
        <d v="2023-11-06T00:00:00"/>
        <d v="2024-08-12T00:00:00"/>
        <d v="2025-01-15T00:00:00"/>
        <d v="2024-09-19T00:00:00"/>
        <d v="2023-07-11T00:00:00"/>
        <d v="2023-11-17T00:00:00"/>
        <d v="2023-05-23T00:00:00"/>
        <d v="2023-06-30T00:00:00"/>
        <d v="2024-09-29T00:00:00"/>
        <d v="2024-05-31T00:00:00"/>
        <d v="2024-04-13T00:00:00"/>
        <d v="2024-12-06T00:00:00"/>
        <d v="2025-01-26T00:00:00"/>
        <d v="2024-08-11T00:00:00"/>
        <d v="2023-07-10T00:00:00"/>
        <d v="2024-04-04T00:00:00"/>
        <d v="2024-03-16T00:00:00"/>
        <d v="2023-06-26T00:00:00"/>
        <d v="2023-09-12T00:00:00"/>
        <d v="2024-12-21T00:00:00"/>
        <d v="2023-06-11T00:00:00"/>
        <d v="2025-01-16T00:00:00"/>
        <d v="2023-05-18T00:00:00"/>
        <d v="2024-04-03T00:00:00"/>
        <d v="2025-01-21T00:00:00"/>
        <d v="2023-11-07T00:00:00"/>
        <d v="2024-05-12T00:00:00"/>
        <d v="2023-09-26T00:00:00"/>
        <d v="2023-09-20T00:00:00"/>
        <d v="2024-04-26T00:00:00"/>
        <d v="2024-04-16T00:00:00"/>
        <d v="2023-09-01T00:00:00"/>
        <d v="2023-11-12T00:00:00"/>
        <d v="2024-10-23T00:00:00"/>
        <d v="2023-07-20T00:00:00"/>
        <d v="2024-03-13T00:00:00"/>
        <d v="2024-03-21T00:00:00"/>
        <d v="2024-01-13T00:00:00"/>
        <d v="2024-11-11T00:00:00"/>
        <d v="2024-08-06T00:00:00"/>
        <d v="2024-12-10T00:00:00"/>
        <d v="2024-11-30T00:00:00"/>
        <d v="2023-08-26T00:00:00"/>
        <d v="2024-10-15T00:00:00"/>
        <d v="2024-04-09T00:00:00"/>
        <d v="2024-06-27T00:00:00"/>
        <d v="2024-12-28T00:00:00"/>
        <d v="2023-07-03T00:00:00"/>
        <d v="2023-10-21T00:00:00"/>
        <d v="2024-02-02T00:00:00"/>
        <d v="2023-06-20T00:00:00"/>
        <d v="2024-12-16T00:00:00"/>
        <d v="2023-08-18T00:00:00"/>
        <d v="2025-01-13T00:00:00"/>
        <d v="2024-07-01T00:00:00"/>
        <d v="2024-03-05T00:00:00"/>
        <d v="2025-01-27T00:00:00"/>
        <d v="2023-11-20T00:00:00"/>
        <d v="2023-10-09T00:00:00"/>
        <d v="2024-11-02T00:00:00"/>
        <d v="2023-12-03T00:00:00"/>
        <d v="2023-05-28T00:00:00"/>
        <d v="2023-09-11T00:00:00"/>
        <d v="2025-01-12T00:00:00"/>
        <d v="2023-12-24T00:00:00"/>
        <d v="2024-09-09T00:00:00"/>
        <d v="2023-12-12T00:00:00"/>
        <d v="2025-02-07T00:00:00"/>
        <d v="2023-07-30T00:00:00"/>
        <d v="2024-01-19T00:00:00"/>
        <d v="2024-08-02T00:00:00"/>
        <d v="2025-02-02T00:00:00"/>
        <d v="2023-09-30T00:00:00"/>
        <d v="2023-09-10T00:00:00"/>
        <d v="2024-02-10T00:00:00"/>
        <d v="2024-11-04T00:00:00"/>
        <d v="2023-11-26T00:00:00"/>
        <d v="2023-08-31T00:00:00"/>
        <d v="2023-07-29T00:00:00"/>
        <d v="2024-12-12T00:00:00"/>
        <d v="2024-07-14T00:00:00"/>
        <d v="2024-11-19T00:00:00"/>
        <d v="2024-11-09T00:00:00"/>
        <d v="2024-08-29T00:00:00"/>
        <d v="2025-01-02T00:00:00"/>
        <d v="2024-11-22T00:00:00"/>
        <d v="2024-07-21T00:00:00"/>
        <d v="2024-04-25T00:00:00"/>
        <d v="2024-01-15T00:00:00"/>
        <d v="2024-03-31T00:00:00"/>
        <d v="2024-03-24T00:00:00"/>
        <d v="2024-03-28T00:00:00"/>
        <d v="2023-08-10T00:00:00"/>
        <d v="2024-02-08T00:00:00"/>
        <d v="2024-11-25T00:00:00"/>
        <d v="2024-11-18T00:00:00"/>
        <d v="2023-06-25T00:00:00"/>
        <d v="2023-10-04T00:00:00"/>
        <d v="2024-01-09T00:00:00"/>
        <d v="2023-10-13T00:00:00"/>
        <d v="2025-01-14T00:00:00"/>
        <d v="2024-10-10T00:00:00"/>
        <d v="2023-10-06T00:00:00"/>
        <d v="2023-07-02T00:00:00"/>
        <d v="2024-05-05T00:00:00"/>
        <d v="2024-08-17T00:00:00"/>
        <d v="2023-09-25T00:00:00"/>
        <d v="2023-09-21T00:00:00"/>
        <d v="2024-02-24T00:00:00"/>
        <d v="2024-11-05T00:00:00"/>
        <d v="2024-07-06T00:00:00"/>
        <d v="2023-06-14T00:00:00"/>
        <d v="2024-05-15T00:00:00"/>
        <d v="2023-12-29T00:00:00"/>
        <d v="2024-11-08T00:00:00"/>
        <d v="2024-01-01T00:00:00"/>
        <d v="2024-05-16T00:00:00"/>
        <d v="2023-06-12T00:00:00"/>
        <d v="2023-06-21T00:00:00"/>
        <d v="2024-05-22T00:00:00"/>
        <d v="2025-01-10T00:00:00"/>
        <d v="2024-03-19T00:00:00"/>
        <d v="2024-06-11T00:00:00"/>
        <d v="2023-07-24T00:00:00"/>
        <d v="2024-01-25T00:00:00"/>
        <d v="2024-11-27T00:00:00"/>
        <d v="2023-05-14T00:00:00"/>
        <d v="2024-02-25T00:00:00"/>
        <d v="2024-06-03T00:00:00"/>
        <d v="2024-08-24T00:00:00"/>
        <d v="2024-05-25T00:00:00"/>
        <d v="2024-07-13T00:00:00"/>
        <d v="2024-05-01T00:00:00"/>
        <d v="2024-03-25T00:00:00"/>
      </sharedItems>
      <fieldGroup par="9"/>
    </cacheField>
    <cacheField name="segmento" numFmtId="0">
      <sharedItems count="5">
        <s v="Beleza"/>
        <s v="Casa"/>
        <s v="Eletrônicos"/>
        <s v="Alimentos"/>
        <s v="Moda"/>
      </sharedItems>
    </cacheField>
    <cacheField name="estado" numFmtId="0">
      <sharedItems count="27">
        <s v="PB"/>
        <s v="PA"/>
        <s v="MS"/>
        <s v="SC"/>
        <s v="AL"/>
        <s v="RN"/>
        <s v="PE"/>
        <s v="MG"/>
        <s v="SE"/>
        <s v="RJ"/>
        <s v="GO"/>
        <s v="PR"/>
        <s v="RS"/>
        <s v="AC"/>
        <s v="BA"/>
        <s v="AM"/>
        <s v="TO"/>
        <s v="SP"/>
        <s v="AP"/>
        <s v="MA"/>
        <s v="PI"/>
        <s v="ES"/>
        <s v="RR"/>
        <s v="CE"/>
        <s v="DF"/>
        <s v="MT"/>
        <s v="RO"/>
      </sharedItems>
    </cacheField>
    <cacheField name="cidade" numFmtId="0">
      <sharedItems/>
    </cacheField>
    <cacheField name="regiao" numFmtId="0">
      <sharedItems count="5">
        <s v="Nordeste"/>
        <s v="Norte"/>
        <s v="Centro-Oeste"/>
        <s v="Sul"/>
        <s v="Sudeste"/>
      </sharedItems>
    </cacheField>
    <cacheField name="Meses (data_entrada)" numFmtId="0" databaseField="0">
      <fieldGroup base="2">
        <rangePr groupBy="months" startDate="2023-05-14T00:00:00" endDate="2025-02-08T00:00:00"/>
        <groupItems count="14">
          <s v="&lt;14/05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8/02/2025"/>
        </groupItems>
      </fieldGroup>
    </cacheField>
    <cacheField name="Trimestres (data_entrada)" numFmtId="0" databaseField="0">
      <fieldGroup base="2">
        <rangePr groupBy="quarters" startDate="2023-05-14T00:00:00" endDate="2025-02-08T00:00:00"/>
        <groupItems count="6">
          <s v="&lt;14/05/2023"/>
          <s v="Trim1"/>
          <s v="Trim2"/>
          <s v="Trim3"/>
          <s v="Trim4"/>
          <s v="&gt;08/02/2025"/>
        </groupItems>
      </fieldGroup>
    </cacheField>
    <cacheField name="Anos (data_entrada)" numFmtId="0" databaseField="0">
      <fieldGroup base="2">
        <rangePr groupBy="years" startDate="2023-05-14T00:00:00" endDate="2025-02-08T00:00:00"/>
        <groupItems count="5">
          <s v="&lt;14/05/2023"/>
          <s v="2023"/>
          <s v="2024"/>
          <s v="2025"/>
          <s v="&gt;08/0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n Almeida" refreshedDate="45806.482904976852" createdVersion="8" refreshedVersion="8" minRefreshableVersion="3" recordCount="592" xr:uid="{A2D46FBB-C9C5-4469-9430-F3ABA7415331}">
  <cacheSource type="worksheet">
    <worksheetSource name="atendimentos"/>
  </cacheSource>
  <cacheFields count="6">
    <cacheField name="id_cliente" numFmtId="1">
      <sharedItems containsSemiMixedTypes="0" containsString="0" containsNumber="1" containsInteger="1" minValue="1" maxValue="200"/>
    </cacheField>
    <cacheField name="data" numFmtId="14">
      <sharedItems containsSemiMixedTypes="0" containsNonDate="0" containsDate="1" containsString="0" minDate="2024-05-13T00:00:00" maxDate="2025-05-13T00:00:00"/>
    </cacheField>
    <cacheField name="tipo" numFmtId="0">
      <sharedItems count="3">
        <s v="Financeiro"/>
        <s v="Entrega"/>
        <s v="Cadastro"/>
      </sharedItems>
    </cacheField>
    <cacheField name="resolvido" numFmtId="0">
      <sharedItems count="2">
        <b v="1"/>
        <b v="0"/>
      </sharedItems>
    </cacheField>
    <cacheField name="canal" numFmtId="0">
      <sharedItems count="3">
        <s v="Telefone"/>
        <s v="Chat"/>
        <s v="Email"/>
      </sharedItems>
    </cacheField>
    <cacheField name="nota" numFmtId="0">
      <sharedItems containsSemiMixedTypes="0" containsString="0" containsNumber="1" containsInteger="1" minValue="0" maxValue="10" count="11">
        <n v="9"/>
        <n v="10"/>
        <n v="8"/>
        <n v="7"/>
        <n v="0"/>
        <n v="6"/>
        <n v="5"/>
        <n v="4"/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n Almeida" refreshedDate="45806.629277083332" createdVersion="8" refreshedVersion="8" minRefreshableVersion="3" recordCount="1000" xr:uid="{63ED90E8-E815-4190-8477-DFF0A96FEE1C}">
  <cacheSource type="worksheet">
    <worksheetSource name="entregas"/>
  </cacheSource>
  <cacheFields count="13">
    <cacheField name="id_pedido" numFmtId="1">
      <sharedItems containsSemiMixedTypes="0" containsString="0" containsNumber="1" containsInteger="1" minValue="1" maxValue="1000"/>
    </cacheField>
    <cacheField name="transportadora" numFmtId="0">
      <sharedItems count="4">
        <s v="Total Express"/>
        <s v="Jadlog"/>
        <s v="Correios"/>
        <s v="Loggi"/>
      </sharedItems>
    </cacheField>
    <cacheField name="status" numFmtId="0">
      <sharedItems count="4">
        <s v="Devolvido"/>
        <s v="Entregue"/>
        <s v="Atrasado"/>
        <s v="Extraviado"/>
      </sharedItems>
    </cacheField>
    <cacheField name="data_entrega" numFmtId="14">
      <sharedItems containsNonDate="0" containsDate="1" containsString="0" containsBlank="1" minDate="2024-05-17T00:00:00" maxDate="2025-05-25T00:00:00"/>
    </cacheField>
    <cacheField name="prazo_estimado" numFmtId="14">
      <sharedItems containsSemiMixedTypes="0" containsNonDate="0" containsDate="1" containsString="0" minDate="2024-05-19T00:00:00" maxDate="2025-05-21T00:00:00"/>
    </cacheField>
    <cacheField name="motivo_ocorrencia" numFmtId="0">
      <sharedItems/>
    </cacheField>
    <cacheField name="id_cliente" numFmtId="0">
      <sharedItems containsSemiMixedTypes="0" containsString="0" containsNumber="1" containsInteger="1" minValue="2" maxValue="200"/>
    </cacheField>
    <cacheField name="nome" numFmtId="0">
      <sharedItems/>
    </cacheField>
    <cacheField name="regiao" numFmtId="0">
      <sharedItems count="5">
        <s v="Norte"/>
        <s v="Nordeste"/>
        <s v="Sudeste"/>
        <s v="Sul"/>
        <s v="Centro-Oeste"/>
      </sharedItems>
    </cacheField>
    <cacheField name="nota" numFmtId="0">
      <sharedItems containsSemiMixedTypes="0" containsString="0" containsNumber="1" containsInteger="1" minValue="0" maxValue="10" count="11">
        <n v="10"/>
        <n v="8"/>
        <n v="6"/>
        <n v="9"/>
        <n v="1"/>
        <n v="2"/>
        <n v="4"/>
        <n v="5"/>
        <n v="3"/>
        <n v="7"/>
        <n v="0"/>
      </sharedItems>
    </cacheField>
    <cacheField name="Problema?" numFmtId="0">
      <sharedItems containsMixedTypes="1" containsNumber="1" containsInteger="1" minValue="0" maxValue="1" count="4">
        <s v="Sim"/>
        <s v="Não"/>
        <n v="1" u="1"/>
        <n v="0" u="1"/>
      </sharedItems>
    </cacheField>
    <cacheField name="recompra" numFmtId="0">
      <sharedItems containsSemiMixedTypes="0" containsString="0" containsNumber="1" containsInteger="1" minValue="0" maxValue="1" count="2">
        <n v="1"/>
        <n v="0"/>
      </sharedItems>
    </cacheField>
    <cacheField name="Dias Atraso" numFmtId="0">
      <sharedItems containsSemiMixedTypes="0" containsString="0" containsNumber="1" containsInteger="1" minValue="0" maxValue="5" count="6">
        <n v="0"/>
        <n v="2"/>
        <n v="3"/>
        <n v="5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s v="Diego Nascimento"/>
    <x v="0"/>
    <x v="0"/>
    <x v="0"/>
    <s v="Gomes"/>
    <x v="0"/>
  </r>
  <r>
    <n v="2"/>
    <s v="Cecília Campos"/>
    <x v="1"/>
    <x v="1"/>
    <x v="1"/>
    <s v="Lopes dos Dourados"/>
    <x v="1"/>
  </r>
  <r>
    <n v="3"/>
    <s v="Rafaela Souza"/>
    <x v="2"/>
    <x v="2"/>
    <x v="2"/>
    <s v="Moraes"/>
    <x v="2"/>
  </r>
  <r>
    <n v="4"/>
    <s v="Ana Lívia Sales"/>
    <x v="3"/>
    <x v="0"/>
    <x v="3"/>
    <s v="Barbosa"/>
    <x v="3"/>
  </r>
  <r>
    <n v="5"/>
    <s v="Yuri Mendes"/>
    <x v="4"/>
    <x v="3"/>
    <x v="4"/>
    <s v="Ramos"/>
    <x v="0"/>
  </r>
  <r>
    <n v="6"/>
    <s v="Pietro da Luz"/>
    <x v="5"/>
    <x v="0"/>
    <x v="5"/>
    <s v="Alves do Sul"/>
    <x v="0"/>
  </r>
  <r>
    <n v="7"/>
    <s v="Gustavo Henrique Nascimento"/>
    <x v="6"/>
    <x v="2"/>
    <x v="6"/>
    <s v="Nogueira Alegre"/>
    <x v="0"/>
  </r>
  <r>
    <n v="8"/>
    <s v="Marina Caldeira"/>
    <x v="7"/>
    <x v="3"/>
    <x v="4"/>
    <s v="Freitas"/>
    <x v="0"/>
  </r>
  <r>
    <n v="9"/>
    <s v="Cauã Cavalcanti"/>
    <x v="8"/>
    <x v="2"/>
    <x v="6"/>
    <s v="Cardoso"/>
    <x v="0"/>
  </r>
  <r>
    <n v="10"/>
    <s v="Lucca Moraes"/>
    <x v="9"/>
    <x v="2"/>
    <x v="7"/>
    <s v="da Cruz"/>
    <x v="4"/>
  </r>
  <r>
    <n v="11"/>
    <s v="Eduarda Porto"/>
    <x v="10"/>
    <x v="2"/>
    <x v="6"/>
    <s v="Novaes da Praia"/>
    <x v="0"/>
  </r>
  <r>
    <n v="12"/>
    <s v="Arthur Moura"/>
    <x v="11"/>
    <x v="4"/>
    <x v="8"/>
    <s v="das Neves de Goiás"/>
    <x v="0"/>
  </r>
  <r>
    <n v="13"/>
    <s v="Sr. Cauê Fernandes"/>
    <x v="12"/>
    <x v="4"/>
    <x v="9"/>
    <s v="da Luz do Galho"/>
    <x v="4"/>
  </r>
  <r>
    <n v="14"/>
    <s v="Cauã Alves"/>
    <x v="13"/>
    <x v="1"/>
    <x v="9"/>
    <s v="da Mota da Praia"/>
    <x v="4"/>
  </r>
  <r>
    <n v="15"/>
    <s v="Srta. Marina Novaes"/>
    <x v="14"/>
    <x v="3"/>
    <x v="10"/>
    <s v="Monteiro"/>
    <x v="2"/>
  </r>
  <r>
    <n v="16"/>
    <s v="Ana Carolina Souza"/>
    <x v="15"/>
    <x v="0"/>
    <x v="11"/>
    <s v="Gomes"/>
    <x v="3"/>
  </r>
  <r>
    <n v="17"/>
    <s v="Ana Beatriz Freitas"/>
    <x v="16"/>
    <x v="3"/>
    <x v="1"/>
    <s v="Cardoso do Sul"/>
    <x v="1"/>
  </r>
  <r>
    <n v="18"/>
    <s v="Rafaela Cardoso"/>
    <x v="17"/>
    <x v="0"/>
    <x v="12"/>
    <s v="da Rocha"/>
    <x v="3"/>
  </r>
  <r>
    <n v="19"/>
    <s v="Sr. Eduardo Pereira"/>
    <x v="18"/>
    <x v="3"/>
    <x v="9"/>
    <s v="Santos do Oeste"/>
    <x v="4"/>
  </r>
  <r>
    <n v="20"/>
    <s v="Cecília Ramos"/>
    <x v="19"/>
    <x v="1"/>
    <x v="13"/>
    <s v="Costa"/>
    <x v="1"/>
  </r>
  <r>
    <n v="21"/>
    <s v="Alice Martins"/>
    <x v="20"/>
    <x v="0"/>
    <x v="14"/>
    <s v="da Cruz de Minas"/>
    <x v="0"/>
  </r>
  <r>
    <n v="22"/>
    <s v="Ana Sophia Caldeira"/>
    <x v="21"/>
    <x v="1"/>
    <x v="4"/>
    <s v="Cavalcanti das Flores"/>
    <x v="0"/>
  </r>
  <r>
    <n v="23"/>
    <s v="Srta. Clarice Barbosa"/>
    <x v="22"/>
    <x v="3"/>
    <x v="15"/>
    <s v="Porto"/>
    <x v="1"/>
  </r>
  <r>
    <n v="24"/>
    <s v="Gabriela Martins"/>
    <x v="23"/>
    <x v="2"/>
    <x v="16"/>
    <s v="Moura do Sul"/>
    <x v="1"/>
  </r>
  <r>
    <n v="25"/>
    <s v="Laura da Mata"/>
    <x v="24"/>
    <x v="4"/>
    <x v="17"/>
    <s v="da Cruz"/>
    <x v="4"/>
  </r>
  <r>
    <n v="26"/>
    <s v="Davi Lucas Cardoso"/>
    <x v="25"/>
    <x v="0"/>
    <x v="18"/>
    <s v="Monteiro do Norte"/>
    <x v="1"/>
  </r>
  <r>
    <n v="27"/>
    <s v="Evelyn Aragão"/>
    <x v="26"/>
    <x v="2"/>
    <x v="13"/>
    <s v="Carvalho dos Dourados"/>
    <x v="1"/>
  </r>
  <r>
    <n v="28"/>
    <s v="Felipe Martins"/>
    <x v="27"/>
    <x v="0"/>
    <x v="5"/>
    <s v="Moura do Sul"/>
    <x v="0"/>
  </r>
  <r>
    <n v="29"/>
    <s v="Laís Rezende"/>
    <x v="28"/>
    <x v="0"/>
    <x v="11"/>
    <s v="Dias"/>
    <x v="3"/>
  </r>
  <r>
    <n v="30"/>
    <s v="Dra. Mariana Correia"/>
    <x v="29"/>
    <x v="0"/>
    <x v="1"/>
    <s v="da Rocha"/>
    <x v="1"/>
  </r>
  <r>
    <n v="31"/>
    <s v="Clarice Vieira"/>
    <x v="30"/>
    <x v="0"/>
    <x v="8"/>
    <s v="da Cruz Grande"/>
    <x v="0"/>
  </r>
  <r>
    <n v="32"/>
    <s v="Bernardo Araújo"/>
    <x v="31"/>
    <x v="0"/>
    <x v="19"/>
    <s v="Rodrigues Paulista"/>
    <x v="0"/>
  </r>
  <r>
    <n v="33"/>
    <s v="Thiago Gomes"/>
    <x v="32"/>
    <x v="0"/>
    <x v="20"/>
    <s v="Moraes"/>
    <x v="0"/>
  </r>
  <r>
    <n v="34"/>
    <s v="Pedro Rodrigues"/>
    <x v="33"/>
    <x v="1"/>
    <x v="19"/>
    <s v="Moura da Serra"/>
    <x v="0"/>
  </r>
  <r>
    <n v="35"/>
    <s v="Dr. Paulo Sales"/>
    <x v="34"/>
    <x v="2"/>
    <x v="4"/>
    <s v="Dias do Amparo"/>
    <x v="0"/>
  </r>
  <r>
    <n v="36"/>
    <s v="Milena Nascimento"/>
    <x v="35"/>
    <x v="0"/>
    <x v="12"/>
    <s v="Fogaça"/>
    <x v="3"/>
  </r>
  <r>
    <n v="37"/>
    <s v="Maria Julia Jesus"/>
    <x v="36"/>
    <x v="2"/>
    <x v="3"/>
    <s v="Moreira"/>
    <x v="3"/>
  </r>
  <r>
    <n v="38"/>
    <s v="Ana Clara Freitas"/>
    <x v="37"/>
    <x v="2"/>
    <x v="1"/>
    <s v="Fogaça"/>
    <x v="1"/>
  </r>
  <r>
    <n v="39"/>
    <s v="Luiz Henrique Peixoto"/>
    <x v="38"/>
    <x v="2"/>
    <x v="5"/>
    <s v="Farias da Prata"/>
    <x v="0"/>
  </r>
  <r>
    <n v="40"/>
    <s v="Juliana Almeida"/>
    <x v="39"/>
    <x v="4"/>
    <x v="2"/>
    <s v="Alves de Martins"/>
    <x v="2"/>
  </r>
  <r>
    <n v="41"/>
    <s v="Breno Nascimento"/>
    <x v="40"/>
    <x v="4"/>
    <x v="15"/>
    <s v="Fogaça"/>
    <x v="1"/>
  </r>
  <r>
    <n v="42"/>
    <s v="Elisa Moura"/>
    <x v="41"/>
    <x v="4"/>
    <x v="21"/>
    <s v="da Rosa"/>
    <x v="4"/>
  </r>
  <r>
    <n v="43"/>
    <s v="Bryan Peixoto"/>
    <x v="42"/>
    <x v="4"/>
    <x v="0"/>
    <s v="da Luz"/>
    <x v="0"/>
  </r>
  <r>
    <n v="44"/>
    <s v="Murilo Jesus"/>
    <x v="43"/>
    <x v="1"/>
    <x v="22"/>
    <s v="Rocha das Flores"/>
    <x v="1"/>
  </r>
  <r>
    <n v="45"/>
    <s v="Alana Monteiro"/>
    <x v="44"/>
    <x v="3"/>
    <x v="0"/>
    <s v="Vieira de Azevedo"/>
    <x v="0"/>
  </r>
  <r>
    <n v="46"/>
    <s v="Sra. Stephany Cardoso"/>
    <x v="45"/>
    <x v="4"/>
    <x v="12"/>
    <s v="da Cunha de Araújo"/>
    <x v="3"/>
  </r>
  <r>
    <n v="47"/>
    <s v="Bryan Jesus"/>
    <x v="46"/>
    <x v="0"/>
    <x v="0"/>
    <s v="Rodrigues"/>
    <x v="0"/>
  </r>
  <r>
    <n v="48"/>
    <s v="Sr. Heitor Cunha"/>
    <x v="47"/>
    <x v="3"/>
    <x v="12"/>
    <s v="Duarte do Galho"/>
    <x v="3"/>
  </r>
  <r>
    <n v="49"/>
    <s v="Felipe Monteiro"/>
    <x v="48"/>
    <x v="2"/>
    <x v="9"/>
    <s v="Gonçalves de Moreira"/>
    <x v="4"/>
  </r>
  <r>
    <n v="50"/>
    <s v="Lara Sales"/>
    <x v="49"/>
    <x v="0"/>
    <x v="12"/>
    <s v="Pereira da Prata"/>
    <x v="3"/>
  </r>
  <r>
    <n v="51"/>
    <s v="Evelyn Ramos"/>
    <x v="50"/>
    <x v="2"/>
    <x v="23"/>
    <s v="Alves de Nascimento"/>
    <x v="0"/>
  </r>
  <r>
    <n v="52"/>
    <s v="Kaique Lopes"/>
    <x v="51"/>
    <x v="2"/>
    <x v="1"/>
    <s v="da Paz"/>
    <x v="1"/>
  </r>
  <r>
    <n v="53"/>
    <s v="Beatriz Pinto"/>
    <x v="52"/>
    <x v="2"/>
    <x v="5"/>
    <s v="Araújo dos Dourados"/>
    <x v="0"/>
  </r>
  <r>
    <n v="54"/>
    <s v="Bianca Freitas"/>
    <x v="53"/>
    <x v="1"/>
    <x v="24"/>
    <s v="Nunes"/>
    <x v="2"/>
  </r>
  <r>
    <n v="55"/>
    <s v="Maria Eduarda da Cruz"/>
    <x v="54"/>
    <x v="3"/>
    <x v="6"/>
    <s v="da Rocha da Praia"/>
    <x v="0"/>
  </r>
  <r>
    <n v="56"/>
    <s v="Nathan Cunha"/>
    <x v="55"/>
    <x v="4"/>
    <x v="24"/>
    <s v="da Luz de Cardoso"/>
    <x v="2"/>
  </r>
  <r>
    <n v="57"/>
    <s v="Sr. Marcelo Monteiro"/>
    <x v="56"/>
    <x v="3"/>
    <x v="22"/>
    <s v="Fogaça"/>
    <x v="1"/>
  </r>
  <r>
    <n v="58"/>
    <s v="Igor da Luz"/>
    <x v="57"/>
    <x v="0"/>
    <x v="21"/>
    <s v="da Conceição"/>
    <x v="4"/>
  </r>
  <r>
    <n v="59"/>
    <s v="Samuel Vieira"/>
    <x v="58"/>
    <x v="3"/>
    <x v="17"/>
    <s v="Costa Alegre"/>
    <x v="4"/>
  </r>
  <r>
    <n v="60"/>
    <s v="Gustavo Novaes"/>
    <x v="59"/>
    <x v="4"/>
    <x v="2"/>
    <s v="Rocha de das Neves"/>
    <x v="2"/>
  </r>
  <r>
    <n v="61"/>
    <s v="Dra. Sarah Melo"/>
    <x v="60"/>
    <x v="2"/>
    <x v="5"/>
    <s v="Barbosa de Minas"/>
    <x v="0"/>
  </r>
  <r>
    <n v="62"/>
    <s v="Marina da Paz"/>
    <x v="61"/>
    <x v="1"/>
    <x v="7"/>
    <s v="Carvalho"/>
    <x v="4"/>
  </r>
  <r>
    <n v="63"/>
    <s v="Dr. Murilo Costa"/>
    <x v="49"/>
    <x v="2"/>
    <x v="10"/>
    <s v="Cavalcanti"/>
    <x v="2"/>
  </r>
  <r>
    <n v="64"/>
    <s v="Sra. Ana Beatriz Rocha"/>
    <x v="62"/>
    <x v="4"/>
    <x v="18"/>
    <s v="Carvalho"/>
    <x v="1"/>
  </r>
  <r>
    <n v="65"/>
    <s v="Maria Julia Barbosa"/>
    <x v="63"/>
    <x v="1"/>
    <x v="20"/>
    <s v="Costela de Silva"/>
    <x v="0"/>
  </r>
  <r>
    <n v="66"/>
    <s v="Srta. Júlia Novaes"/>
    <x v="64"/>
    <x v="1"/>
    <x v="25"/>
    <s v="Araújo de Nogueira"/>
    <x v="2"/>
  </r>
  <r>
    <n v="67"/>
    <s v="Luna Jesus"/>
    <x v="65"/>
    <x v="3"/>
    <x v="19"/>
    <s v="Fernandes"/>
    <x v="0"/>
  </r>
  <r>
    <n v="68"/>
    <s v="Murilo Santos"/>
    <x v="66"/>
    <x v="4"/>
    <x v="18"/>
    <s v="Cavalcanti do Oeste"/>
    <x v="1"/>
  </r>
  <r>
    <n v="69"/>
    <s v="João Felipe Cunha"/>
    <x v="35"/>
    <x v="2"/>
    <x v="7"/>
    <s v="Souza"/>
    <x v="4"/>
  </r>
  <r>
    <n v="70"/>
    <s v="Maria Luiza da Paz"/>
    <x v="67"/>
    <x v="4"/>
    <x v="13"/>
    <s v="Ribeiro"/>
    <x v="1"/>
  </r>
  <r>
    <n v="71"/>
    <s v="Luigi Almeida"/>
    <x v="68"/>
    <x v="0"/>
    <x v="13"/>
    <s v="da Luz"/>
    <x v="1"/>
  </r>
  <r>
    <n v="72"/>
    <s v="Thales Melo"/>
    <x v="69"/>
    <x v="1"/>
    <x v="12"/>
    <s v="Souza"/>
    <x v="3"/>
  </r>
  <r>
    <n v="73"/>
    <s v="Anthony da Mota"/>
    <x v="70"/>
    <x v="4"/>
    <x v="14"/>
    <s v="Pinto"/>
    <x v="0"/>
  </r>
  <r>
    <n v="74"/>
    <s v="Milena Farias"/>
    <x v="71"/>
    <x v="4"/>
    <x v="26"/>
    <s v="Correia"/>
    <x v="1"/>
  </r>
  <r>
    <n v="75"/>
    <s v="Stephany Duarte"/>
    <x v="72"/>
    <x v="2"/>
    <x v="14"/>
    <s v="Castro"/>
    <x v="0"/>
  </r>
  <r>
    <n v="76"/>
    <s v="Benjamin Rezende"/>
    <x v="65"/>
    <x v="3"/>
    <x v="26"/>
    <s v="Moraes"/>
    <x v="1"/>
  </r>
  <r>
    <n v="77"/>
    <s v="Clara Caldeira"/>
    <x v="73"/>
    <x v="2"/>
    <x v="12"/>
    <s v="Duarte"/>
    <x v="3"/>
  </r>
  <r>
    <n v="78"/>
    <s v="Raul Costela"/>
    <x v="74"/>
    <x v="0"/>
    <x v="21"/>
    <s v="Pereira"/>
    <x v="4"/>
  </r>
  <r>
    <n v="79"/>
    <s v="Vicente Fogaça"/>
    <x v="44"/>
    <x v="4"/>
    <x v="14"/>
    <s v="Viana de Carvalho"/>
    <x v="0"/>
  </r>
  <r>
    <n v="80"/>
    <s v="Anthony Azevedo"/>
    <x v="75"/>
    <x v="4"/>
    <x v="23"/>
    <s v="Barbosa dos Dourados"/>
    <x v="0"/>
  </r>
  <r>
    <n v="81"/>
    <s v="Nathan Pinto"/>
    <x v="76"/>
    <x v="2"/>
    <x v="20"/>
    <s v="Freitas Grande"/>
    <x v="0"/>
  </r>
  <r>
    <n v="82"/>
    <s v="Sofia da Cruz"/>
    <x v="77"/>
    <x v="0"/>
    <x v="12"/>
    <s v="Pires de Barros"/>
    <x v="3"/>
  </r>
  <r>
    <n v="83"/>
    <s v="Dra. Larissa Vieira"/>
    <x v="5"/>
    <x v="1"/>
    <x v="5"/>
    <s v="Sales das Pedras"/>
    <x v="0"/>
  </r>
  <r>
    <n v="84"/>
    <s v="Raul da Conceição"/>
    <x v="78"/>
    <x v="4"/>
    <x v="4"/>
    <s v="Rocha do Campo"/>
    <x v="0"/>
  </r>
  <r>
    <n v="85"/>
    <s v="Yuri da Costa"/>
    <x v="27"/>
    <x v="2"/>
    <x v="0"/>
    <s v="Vieira"/>
    <x v="0"/>
  </r>
  <r>
    <n v="86"/>
    <s v="Luiza das Neves"/>
    <x v="79"/>
    <x v="4"/>
    <x v="2"/>
    <s v="da Cruz de da Costa"/>
    <x v="2"/>
  </r>
  <r>
    <n v="87"/>
    <s v="Ana Clara Oliveira"/>
    <x v="80"/>
    <x v="0"/>
    <x v="4"/>
    <s v="Novaes da Mata"/>
    <x v="0"/>
  </r>
  <r>
    <n v="88"/>
    <s v="Emilly Carvalho"/>
    <x v="81"/>
    <x v="2"/>
    <x v="8"/>
    <s v="Dias Paulista"/>
    <x v="0"/>
  </r>
  <r>
    <n v="89"/>
    <s v="Dra. Caroline da Rosa"/>
    <x v="82"/>
    <x v="2"/>
    <x v="4"/>
    <s v="Campos das Flores"/>
    <x v="0"/>
  </r>
  <r>
    <n v="90"/>
    <s v="Ryan da Paz"/>
    <x v="83"/>
    <x v="2"/>
    <x v="26"/>
    <s v="da Rocha"/>
    <x v="1"/>
  </r>
  <r>
    <n v="91"/>
    <s v="Dr. Leandro da Cunha"/>
    <x v="84"/>
    <x v="4"/>
    <x v="8"/>
    <s v="Rezende"/>
    <x v="0"/>
  </r>
  <r>
    <n v="92"/>
    <s v="Enzo Gabriel Pires"/>
    <x v="85"/>
    <x v="3"/>
    <x v="2"/>
    <s v="Rezende"/>
    <x v="2"/>
  </r>
  <r>
    <n v="93"/>
    <s v="Nina Ferreira"/>
    <x v="86"/>
    <x v="2"/>
    <x v="3"/>
    <s v="da Cunha"/>
    <x v="3"/>
  </r>
  <r>
    <n v="94"/>
    <s v="Dr. Pedro Henrique Nunes"/>
    <x v="10"/>
    <x v="0"/>
    <x v="19"/>
    <s v="da Rocha"/>
    <x v="0"/>
  </r>
  <r>
    <n v="95"/>
    <s v="Heloísa Pinto"/>
    <x v="87"/>
    <x v="4"/>
    <x v="17"/>
    <s v="da Luz"/>
    <x v="4"/>
  </r>
  <r>
    <n v="96"/>
    <s v="Júlia Santos"/>
    <x v="88"/>
    <x v="1"/>
    <x v="3"/>
    <s v="Nascimento da Mata"/>
    <x v="3"/>
  </r>
  <r>
    <n v="97"/>
    <s v="João Felipe Fogaça"/>
    <x v="89"/>
    <x v="1"/>
    <x v="13"/>
    <s v="Oliveira Grande"/>
    <x v="1"/>
  </r>
  <r>
    <n v="98"/>
    <s v="Dra. Stella Gomes"/>
    <x v="90"/>
    <x v="4"/>
    <x v="15"/>
    <s v="Fernandes de Rocha"/>
    <x v="1"/>
  </r>
  <r>
    <n v="99"/>
    <s v="Dr. Gustavo Henrique Barros"/>
    <x v="91"/>
    <x v="4"/>
    <x v="12"/>
    <s v="Farias Alegre"/>
    <x v="3"/>
  </r>
  <r>
    <n v="100"/>
    <s v="Gabriel Novaes"/>
    <x v="92"/>
    <x v="2"/>
    <x v="24"/>
    <s v="Souza Verde"/>
    <x v="2"/>
  </r>
  <r>
    <n v="101"/>
    <s v="Benício Lopes"/>
    <x v="93"/>
    <x v="4"/>
    <x v="20"/>
    <s v="Santos de Ribeiro"/>
    <x v="0"/>
  </r>
  <r>
    <n v="102"/>
    <s v="Anthony da Paz"/>
    <x v="94"/>
    <x v="2"/>
    <x v="23"/>
    <s v="Vieira"/>
    <x v="0"/>
  </r>
  <r>
    <n v="103"/>
    <s v="Bruno Cunha"/>
    <x v="95"/>
    <x v="2"/>
    <x v="20"/>
    <s v="Martins"/>
    <x v="0"/>
  </r>
  <r>
    <n v="104"/>
    <s v="Leonardo da Rocha"/>
    <x v="23"/>
    <x v="0"/>
    <x v="24"/>
    <s v="Nunes"/>
    <x v="2"/>
  </r>
  <r>
    <n v="105"/>
    <s v="Sr. Enrico Silveira"/>
    <x v="96"/>
    <x v="2"/>
    <x v="24"/>
    <s v="Jesus de Cunha"/>
    <x v="2"/>
  </r>
  <r>
    <n v="106"/>
    <s v="Thales da Rosa"/>
    <x v="97"/>
    <x v="4"/>
    <x v="8"/>
    <s v="da Costa"/>
    <x v="0"/>
  </r>
  <r>
    <n v="107"/>
    <s v="Agatha Costa"/>
    <x v="98"/>
    <x v="3"/>
    <x v="1"/>
    <s v="Carvalho"/>
    <x v="1"/>
  </r>
  <r>
    <n v="108"/>
    <s v="Vitor Hugo Ramos"/>
    <x v="99"/>
    <x v="0"/>
    <x v="18"/>
    <s v="da Paz"/>
    <x v="1"/>
  </r>
  <r>
    <n v="109"/>
    <s v="Otávio Pereira"/>
    <x v="100"/>
    <x v="1"/>
    <x v="16"/>
    <s v="Castro das Flores"/>
    <x v="1"/>
  </r>
  <r>
    <n v="110"/>
    <s v="Theo Martins"/>
    <x v="101"/>
    <x v="4"/>
    <x v="20"/>
    <s v="Correia do Norte"/>
    <x v="0"/>
  </r>
  <r>
    <n v="111"/>
    <s v="Nathan da Rocha"/>
    <x v="85"/>
    <x v="1"/>
    <x v="23"/>
    <s v="Cavalcanti"/>
    <x v="0"/>
  </r>
  <r>
    <n v="112"/>
    <s v="Gabrielly Ramos"/>
    <x v="102"/>
    <x v="1"/>
    <x v="8"/>
    <s v="da Mota"/>
    <x v="0"/>
  </r>
  <r>
    <n v="113"/>
    <s v="Maria Cecília Aragão"/>
    <x v="103"/>
    <x v="2"/>
    <x v="12"/>
    <s v="Aragão"/>
    <x v="3"/>
  </r>
  <r>
    <n v="114"/>
    <s v="Stephany Pires"/>
    <x v="104"/>
    <x v="3"/>
    <x v="4"/>
    <s v="Fernandes"/>
    <x v="0"/>
  </r>
  <r>
    <n v="115"/>
    <s v="Laís Nunes"/>
    <x v="105"/>
    <x v="1"/>
    <x v="22"/>
    <s v="Vieira das Flores"/>
    <x v="1"/>
  </r>
  <r>
    <n v="116"/>
    <s v="Maria Julia Alves"/>
    <x v="106"/>
    <x v="0"/>
    <x v="4"/>
    <s v="Silveira"/>
    <x v="0"/>
  </r>
  <r>
    <n v="117"/>
    <s v="Maria Cecília Viana"/>
    <x v="107"/>
    <x v="1"/>
    <x v="13"/>
    <s v="Caldeira do Oeste"/>
    <x v="1"/>
  </r>
  <r>
    <n v="118"/>
    <s v="Carlos Eduardo Barbosa"/>
    <x v="108"/>
    <x v="1"/>
    <x v="23"/>
    <s v="Monteiro"/>
    <x v="0"/>
  </r>
  <r>
    <n v="119"/>
    <s v="Srta. Evelyn Alves"/>
    <x v="109"/>
    <x v="0"/>
    <x v="10"/>
    <s v="Santos"/>
    <x v="2"/>
  </r>
  <r>
    <n v="120"/>
    <s v="Lucas Gabriel Vieira"/>
    <x v="110"/>
    <x v="3"/>
    <x v="5"/>
    <s v="da Costa Alegre"/>
    <x v="0"/>
  </r>
  <r>
    <n v="121"/>
    <s v="Heitor Pinto"/>
    <x v="111"/>
    <x v="3"/>
    <x v="12"/>
    <s v="Nunes"/>
    <x v="3"/>
  </r>
  <r>
    <n v="122"/>
    <s v="Gabrielly Moraes"/>
    <x v="92"/>
    <x v="1"/>
    <x v="18"/>
    <s v="Rezende Paulista"/>
    <x v="1"/>
  </r>
  <r>
    <n v="123"/>
    <s v="João Lucas Souza"/>
    <x v="112"/>
    <x v="0"/>
    <x v="2"/>
    <s v="Dias"/>
    <x v="2"/>
  </r>
  <r>
    <n v="124"/>
    <s v="Carlos Eduardo Farias"/>
    <x v="113"/>
    <x v="4"/>
    <x v="5"/>
    <s v="Cardoso do Amparo"/>
    <x v="0"/>
  </r>
  <r>
    <n v="125"/>
    <s v="Dra. Mariane Rodrigues"/>
    <x v="114"/>
    <x v="1"/>
    <x v="7"/>
    <s v="Rocha"/>
    <x v="4"/>
  </r>
  <r>
    <n v="126"/>
    <s v="Sophia Ribeiro"/>
    <x v="115"/>
    <x v="2"/>
    <x v="21"/>
    <s v="Gonçalves"/>
    <x v="4"/>
  </r>
  <r>
    <n v="127"/>
    <s v="João Miguel Ramos"/>
    <x v="116"/>
    <x v="2"/>
    <x v="10"/>
    <s v="Duarte do Sul"/>
    <x v="2"/>
  </r>
  <r>
    <n v="128"/>
    <s v="Enrico Vieira"/>
    <x v="117"/>
    <x v="0"/>
    <x v="12"/>
    <s v="Melo da Prata"/>
    <x v="3"/>
  </r>
  <r>
    <n v="129"/>
    <s v="Sr. Rafael Nascimento"/>
    <x v="103"/>
    <x v="4"/>
    <x v="16"/>
    <s v="Alves de Carvalho"/>
    <x v="1"/>
  </r>
  <r>
    <n v="130"/>
    <s v="Dr. Pedro Lucas Santos"/>
    <x v="118"/>
    <x v="1"/>
    <x v="14"/>
    <s v="Costa de Minas"/>
    <x v="0"/>
  </r>
  <r>
    <n v="131"/>
    <s v="Erick da Conceição"/>
    <x v="119"/>
    <x v="3"/>
    <x v="12"/>
    <s v="Ramos"/>
    <x v="3"/>
  </r>
  <r>
    <n v="132"/>
    <s v="Lucas Monteiro"/>
    <x v="120"/>
    <x v="0"/>
    <x v="15"/>
    <s v="Caldeira"/>
    <x v="1"/>
  </r>
  <r>
    <n v="133"/>
    <s v="Luiz Felipe Silva"/>
    <x v="121"/>
    <x v="3"/>
    <x v="5"/>
    <s v="da Paz do Sul"/>
    <x v="0"/>
  </r>
  <r>
    <n v="134"/>
    <s v="Brenda Ferreira"/>
    <x v="122"/>
    <x v="4"/>
    <x v="16"/>
    <s v="Silveira"/>
    <x v="1"/>
  </r>
  <r>
    <n v="135"/>
    <s v="Alexia Teixeira"/>
    <x v="24"/>
    <x v="0"/>
    <x v="1"/>
    <s v="Aragão"/>
    <x v="1"/>
  </r>
  <r>
    <n v="136"/>
    <s v="Isabelly Alves"/>
    <x v="123"/>
    <x v="3"/>
    <x v="18"/>
    <s v="Almeida Alegre"/>
    <x v="1"/>
  </r>
  <r>
    <n v="137"/>
    <s v="Sra. Lívia Pinto"/>
    <x v="65"/>
    <x v="3"/>
    <x v="23"/>
    <s v="Nunes do Campo"/>
    <x v="0"/>
  </r>
  <r>
    <n v="138"/>
    <s v="Maria Fernanda Vieira"/>
    <x v="124"/>
    <x v="2"/>
    <x v="1"/>
    <s v="Pereira"/>
    <x v="1"/>
  </r>
  <r>
    <n v="139"/>
    <s v="João Felipe Barros"/>
    <x v="125"/>
    <x v="0"/>
    <x v="26"/>
    <s v="Porto das Flores"/>
    <x v="1"/>
  </r>
  <r>
    <n v="140"/>
    <s v="Gabriel Sales"/>
    <x v="126"/>
    <x v="1"/>
    <x v="6"/>
    <s v="Ferreira"/>
    <x v="0"/>
  </r>
  <r>
    <n v="141"/>
    <s v="Ana Sophia Martins"/>
    <x v="62"/>
    <x v="1"/>
    <x v="14"/>
    <s v="Moraes"/>
    <x v="0"/>
  </r>
  <r>
    <n v="142"/>
    <s v="Henrique da Luz"/>
    <x v="35"/>
    <x v="3"/>
    <x v="16"/>
    <s v="Correia de Goiás"/>
    <x v="1"/>
  </r>
  <r>
    <n v="143"/>
    <s v="Bryan Jesus"/>
    <x v="79"/>
    <x v="1"/>
    <x v="10"/>
    <s v="Mendes do Campo"/>
    <x v="2"/>
  </r>
  <r>
    <n v="144"/>
    <s v="Srta. Evelyn Rodrigues"/>
    <x v="127"/>
    <x v="2"/>
    <x v="3"/>
    <s v="Sales"/>
    <x v="3"/>
  </r>
  <r>
    <n v="145"/>
    <s v="João Miguel Aragão"/>
    <x v="128"/>
    <x v="3"/>
    <x v="5"/>
    <s v="Correia"/>
    <x v="0"/>
  </r>
  <r>
    <n v="146"/>
    <s v="Juliana Mendes"/>
    <x v="129"/>
    <x v="2"/>
    <x v="5"/>
    <s v="Alves da Serra"/>
    <x v="0"/>
  </r>
  <r>
    <n v="147"/>
    <s v="Melissa Nascimento"/>
    <x v="130"/>
    <x v="4"/>
    <x v="19"/>
    <s v="Mendes"/>
    <x v="0"/>
  </r>
  <r>
    <n v="148"/>
    <s v="Otávio Ferreira"/>
    <x v="131"/>
    <x v="0"/>
    <x v="18"/>
    <s v="Silveira"/>
    <x v="1"/>
  </r>
  <r>
    <n v="149"/>
    <s v="Mariane Castro"/>
    <x v="132"/>
    <x v="4"/>
    <x v="11"/>
    <s v="Gomes da Praia"/>
    <x v="3"/>
  </r>
  <r>
    <n v="150"/>
    <s v="Gustavo Henrique Silva"/>
    <x v="133"/>
    <x v="4"/>
    <x v="22"/>
    <s v="Oliveira"/>
    <x v="1"/>
  </r>
  <r>
    <n v="151"/>
    <s v="Sophia Souza"/>
    <x v="39"/>
    <x v="3"/>
    <x v="13"/>
    <s v="Duarte"/>
    <x v="1"/>
  </r>
  <r>
    <n v="152"/>
    <s v="Sr. Pietro Nunes"/>
    <x v="107"/>
    <x v="1"/>
    <x v="12"/>
    <s v="Vieira da Serra"/>
    <x v="3"/>
  </r>
  <r>
    <n v="153"/>
    <s v="Theo da Paz"/>
    <x v="134"/>
    <x v="4"/>
    <x v="18"/>
    <s v="Carvalho de Pereira"/>
    <x v="1"/>
  </r>
  <r>
    <n v="154"/>
    <s v="João Guilherme da Paz"/>
    <x v="135"/>
    <x v="4"/>
    <x v="0"/>
    <s v="Lopes de Rocha"/>
    <x v="0"/>
  </r>
  <r>
    <n v="155"/>
    <s v="Maysa Pires"/>
    <x v="136"/>
    <x v="1"/>
    <x v="12"/>
    <s v="Viana do Galho"/>
    <x v="3"/>
  </r>
  <r>
    <n v="156"/>
    <s v="Sr. Benício Viana"/>
    <x v="137"/>
    <x v="0"/>
    <x v="14"/>
    <s v="das Neves"/>
    <x v="0"/>
  </r>
  <r>
    <n v="157"/>
    <s v="Luiza da Luz"/>
    <x v="63"/>
    <x v="3"/>
    <x v="22"/>
    <s v="Santos"/>
    <x v="1"/>
  </r>
  <r>
    <n v="158"/>
    <s v="Milena Pereira"/>
    <x v="138"/>
    <x v="2"/>
    <x v="26"/>
    <s v="Porto da Mata"/>
    <x v="1"/>
  </r>
  <r>
    <n v="159"/>
    <s v="Melissa da Rocha"/>
    <x v="139"/>
    <x v="3"/>
    <x v="17"/>
    <s v="Farias"/>
    <x v="4"/>
  </r>
  <r>
    <n v="160"/>
    <s v="Lara Rocha"/>
    <x v="94"/>
    <x v="4"/>
    <x v="25"/>
    <s v="da Conceição"/>
    <x v="2"/>
  </r>
  <r>
    <n v="161"/>
    <s v="Sr. João Vitor Costela"/>
    <x v="58"/>
    <x v="2"/>
    <x v="3"/>
    <s v="Ribeiro das Flores"/>
    <x v="3"/>
  </r>
  <r>
    <n v="162"/>
    <s v="Dra. Sophia Moraes"/>
    <x v="140"/>
    <x v="2"/>
    <x v="16"/>
    <s v="da Mota"/>
    <x v="1"/>
  </r>
  <r>
    <n v="163"/>
    <s v="Yasmin Jesus"/>
    <x v="141"/>
    <x v="0"/>
    <x v="5"/>
    <s v="Campos"/>
    <x v="0"/>
  </r>
  <r>
    <n v="164"/>
    <s v="Cecília Costela"/>
    <x v="142"/>
    <x v="2"/>
    <x v="14"/>
    <s v="Moreira"/>
    <x v="0"/>
  </r>
  <r>
    <n v="165"/>
    <s v="Sr. Pedro Lucas Azevedo"/>
    <x v="64"/>
    <x v="1"/>
    <x v="3"/>
    <s v="Nogueira do Amparo"/>
    <x v="3"/>
  </r>
  <r>
    <n v="166"/>
    <s v="Gustavo Oliveira"/>
    <x v="143"/>
    <x v="1"/>
    <x v="14"/>
    <s v="Costela de Cardoso"/>
    <x v="0"/>
  </r>
  <r>
    <n v="167"/>
    <s v="Mirella das Neves"/>
    <x v="144"/>
    <x v="4"/>
    <x v="18"/>
    <s v="Pereira Alegre"/>
    <x v="1"/>
  </r>
  <r>
    <n v="168"/>
    <s v="Gabriel Moreira"/>
    <x v="145"/>
    <x v="1"/>
    <x v="18"/>
    <s v="da Cunha do Sul"/>
    <x v="1"/>
  </r>
  <r>
    <n v="169"/>
    <s v="Dra. Maria Vitória Lopes"/>
    <x v="15"/>
    <x v="3"/>
    <x v="16"/>
    <s v="Gonçalves"/>
    <x v="1"/>
  </r>
  <r>
    <n v="170"/>
    <s v="Fernanda das Neves"/>
    <x v="107"/>
    <x v="4"/>
    <x v="22"/>
    <s v="Ramos do Amparo"/>
    <x v="1"/>
  </r>
  <r>
    <n v="171"/>
    <s v="Esther Monteiro"/>
    <x v="146"/>
    <x v="1"/>
    <x v="25"/>
    <s v="Aragão de Souza"/>
    <x v="2"/>
  </r>
  <r>
    <n v="172"/>
    <s v="Vitor Hugo Fernandes"/>
    <x v="147"/>
    <x v="4"/>
    <x v="8"/>
    <s v="Nascimento"/>
    <x v="0"/>
  </r>
  <r>
    <n v="173"/>
    <s v="Vicente Teixeira"/>
    <x v="148"/>
    <x v="3"/>
    <x v="14"/>
    <s v="Santos"/>
    <x v="0"/>
  </r>
  <r>
    <n v="174"/>
    <s v="Felipe da Cruz"/>
    <x v="149"/>
    <x v="3"/>
    <x v="15"/>
    <s v="Cunha Grande"/>
    <x v="1"/>
  </r>
  <r>
    <n v="175"/>
    <s v="Emanuel da Cunha"/>
    <x v="150"/>
    <x v="1"/>
    <x v="15"/>
    <s v="Ferreira"/>
    <x v="1"/>
  </r>
  <r>
    <n v="176"/>
    <s v="Benício Almeida"/>
    <x v="101"/>
    <x v="4"/>
    <x v="7"/>
    <s v="Nunes"/>
    <x v="4"/>
  </r>
  <r>
    <n v="177"/>
    <s v="Renan Moreira"/>
    <x v="43"/>
    <x v="4"/>
    <x v="17"/>
    <s v="da Mota de Nogueira"/>
    <x v="4"/>
  </r>
  <r>
    <n v="178"/>
    <s v="Benjamin Duarte"/>
    <x v="94"/>
    <x v="3"/>
    <x v="2"/>
    <s v="da Costa do Oeste"/>
    <x v="2"/>
  </r>
  <r>
    <n v="179"/>
    <s v="Natália Silveira"/>
    <x v="69"/>
    <x v="4"/>
    <x v="6"/>
    <s v="Teixeira"/>
    <x v="0"/>
  </r>
  <r>
    <n v="180"/>
    <s v="Nathan da Paz"/>
    <x v="151"/>
    <x v="2"/>
    <x v="21"/>
    <s v="Viana da Praia"/>
    <x v="4"/>
  </r>
  <r>
    <n v="181"/>
    <s v="Stella Pinto"/>
    <x v="152"/>
    <x v="2"/>
    <x v="23"/>
    <s v="da Rosa de Vieira"/>
    <x v="0"/>
  </r>
  <r>
    <n v="182"/>
    <s v="Dra. Ana Correia"/>
    <x v="153"/>
    <x v="1"/>
    <x v="26"/>
    <s v="Fogaça das Flores"/>
    <x v="1"/>
  </r>
  <r>
    <n v="183"/>
    <s v="Sr. Murilo Lima"/>
    <x v="154"/>
    <x v="2"/>
    <x v="14"/>
    <s v="Sales"/>
    <x v="0"/>
  </r>
  <r>
    <n v="184"/>
    <s v="Bernardo da Luz"/>
    <x v="155"/>
    <x v="3"/>
    <x v="14"/>
    <s v="Moura do Campo"/>
    <x v="0"/>
  </r>
  <r>
    <n v="185"/>
    <s v="Danilo Azevedo"/>
    <x v="138"/>
    <x v="4"/>
    <x v="7"/>
    <s v="Fogaça de Minas"/>
    <x v="4"/>
  </r>
  <r>
    <n v="186"/>
    <s v="Srta. Laura Fernandes"/>
    <x v="156"/>
    <x v="2"/>
    <x v="5"/>
    <s v="Mendes das Flores"/>
    <x v="0"/>
  </r>
  <r>
    <n v="187"/>
    <s v="Srta. Olivia da Rocha"/>
    <x v="157"/>
    <x v="4"/>
    <x v="12"/>
    <s v="Cunha da Serra"/>
    <x v="3"/>
  </r>
  <r>
    <n v="188"/>
    <s v="Rafaela Porto"/>
    <x v="131"/>
    <x v="1"/>
    <x v="4"/>
    <s v="Rodrigues do Sul"/>
    <x v="0"/>
  </r>
  <r>
    <n v="189"/>
    <s v="Srta. Alícia Farias"/>
    <x v="158"/>
    <x v="4"/>
    <x v="0"/>
    <s v="da Mata do Norte"/>
    <x v="0"/>
  </r>
  <r>
    <n v="190"/>
    <s v="João Miguel Pinto"/>
    <x v="159"/>
    <x v="1"/>
    <x v="20"/>
    <s v="Correia"/>
    <x v="0"/>
  </r>
  <r>
    <n v="191"/>
    <s v="Noah Ribeiro"/>
    <x v="145"/>
    <x v="4"/>
    <x v="1"/>
    <s v="Campos do Sul"/>
    <x v="1"/>
  </r>
  <r>
    <n v="192"/>
    <s v="Levi Santos"/>
    <x v="93"/>
    <x v="1"/>
    <x v="10"/>
    <s v="Aragão da Mata"/>
    <x v="2"/>
  </r>
  <r>
    <n v="193"/>
    <s v="Dr. Rodrigo Cardoso"/>
    <x v="18"/>
    <x v="3"/>
    <x v="12"/>
    <s v="da Conceição"/>
    <x v="3"/>
  </r>
  <r>
    <n v="194"/>
    <s v="Isabel Teixeira"/>
    <x v="123"/>
    <x v="1"/>
    <x v="1"/>
    <s v="Peixoto do Norte"/>
    <x v="1"/>
  </r>
  <r>
    <n v="195"/>
    <s v="Letícia Nogueira"/>
    <x v="160"/>
    <x v="4"/>
    <x v="18"/>
    <s v="Peixoto do Oeste"/>
    <x v="1"/>
  </r>
  <r>
    <n v="196"/>
    <s v="Sr. João Vitor Azevedo"/>
    <x v="161"/>
    <x v="4"/>
    <x v="2"/>
    <s v="Pinto"/>
    <x v="2"/>
  </r>
  <r>
    <n v="197"/>
    <s v="Eduarda da Paz"/>
    <x v="46"/>
    <x v="3"/>
    <x v="8"/>
    <s v="da Cunha"/>
    <x v="0"/>
  </r>
  <r>
    <n v="198"/>
    <s v="Srta. Sarah Nogueira"/>
    <x v="162"/>
    <x v="3"/>
    <x v="3"/>
    <s v="Freitas de Minas"/>
    <x v="3"/>
  </r>
  <r>
    <n v="199"/>
    <s v="Isabelly Fernandes"/>
    <x v="163"/>
    <x v="1"/>
    <x v="20"/>
    <s v="da Rocha Paulista"/>
    <x v="0"/>
  </r>
  <r>
    <n v="200"/>
    <s v="Alícia Ribeiro"/>
    <x v="164"/>
    <x v="3"/>
    <x v="4"/>
    <s v="Novaes das Flores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n v="1"/>
    <d v="2024-08-16T00:00:00"/>
    <x v="0"/>
    <x v="0"/>
    <x v="0"/>
    <x v="0"/>
  </r>
  <r>
    <n v="1"/>
    <d v="2024-09-06T00:00:00"/>
    <x v="1"/>
    <x v="0"/>
    <x v="0"/>
    <x v="0"/>
  </r>
  <r>
    <n v="1"/>
    <d v="2024-05-23T00:00:00"/>
    <x v="1"/>
    <x v="1"/>
    <x v="1"/>
    <x v="0"/>
  </r>
  <r>
    <n v="1"/>
    <d v="2025-01-22T00:00:00"/>
    <x v="0"/>
    <x v="1"/>
    <x v="2"/>
    <x v="0"/>
  </r>
  <r>
    <n v="2"/>
    <d v="2024-10-27T00:00:00"/>
    <x v="2"/>
    <x v="1"/>
    <x v="2"/>
    <x v="1"/>
  </r>
  <r>
    <n v="3"/>
    <d v="2024-11-28T00:00:00"/>
    <x v="0"/>
    <x v="1"/>
    <x v="0"/>
    <x v="2"/>
  </r>
  <r>
    <n v="3"/>
    <d v="2025-01-30T00:00:00"/>
    <x v="1"/>
    <x v="0"/>
    <x v="1"/>
    <x v="2"/>
  </r>
  <r>
    <n v="3"/>
    <d v="2024-05-27T00:00:00"/>
    <x v="1"/>
    <x v="0"/>
    <x v="0"/>
    <x v="2"/>
  </r>
  <r>
    <n v="4"/>
    <d v="2024-11-30T00:00:00"/>
    <x v="1"/>
    <x v="1"/>
    <x v="1"/>
    <x v="1"/>
  </r>
  <r>
    <n v="4"/>
    <d v="2024-10-10T00:00:00"/>
    <x v="0"/>
    <x v="1"/>
    <x v="2"/>
    <x v="1"/>
  </r>
  <r>
    <n v="4"/>
    <d v="2025-03-08T00:00:00"/>
    <x v="2"/>
    <x v="0"/>
    <x v="2"/>
    <x v="1"/>
  </r>
  <r>
    <n v="5"/>
    <d v="2024-10-10T00:00:00"/>
    <x v="1"/>
    <x v="1"/>
    <x v="0"/>
    <x v="3"/>
  </r>
  <r>
    <n v="5"/>
    <d v="2024-08-30T00:00:00"/>
    <x v="1"/>
    <x v="0"/>
    <x v="1"/>
    <x v="3"/>
  </r>
  <r>
    <n v="5"/>
    <d v="2024-05-27T00:00:00"/>
    <x v="0"/>
    <x v="0"/>
    <x v="1"/>
    <x v="3"/>
  </r>
  <r>
    <n v="5"/>
    <d v="2024-10-10T00:00:00"/>
    <x v="1"/>
    <x v="0"/>
    <x v="1"/>
    <x v="3"/>
  </r>
  <r>
    <n v="6"/>
    <d v="2024-12-19T00:00:00"/>
    <x v="0"/>
    <x v="0"/>
    <x v="2"/>
    <x v="4"/>
  </r>
  <r>
    <n v="7"/>
    <d v="2024-08-13T00:00:00"/>
    <x v="2"/>
    <x v="1"/>
    <x v="2"/>
    <x v="0"/>
  </r>
  <r>
    <n v="7"/>
    <d v="2024-09-20T00:00:00"/>
    <x v="0"/>
    <x v="0"/>
    <x v="0"/>
    <x v="0"/>
  </r>
  <r>
    <n v="7"/>
    <d v="2024-08-08T00:00:00"/>
    <x v="1"/>
    <x v="1"/>
    <x v="1"/>
    <x v="0"/>
  </r>
  <r>
    <n v="8"/>
    <d v="2024-08-07T00:00:00"/>
    <x v="1"/>
    <x v="0"/>
    <x v="1"/>
    <x v="5"/>
  </r>
  <r>
    <n v="9"/>
    <d v="2024-07-07T00:00:00"/>
    <x v="2"/>
    <x v="1"/>
    <x v="1"/>
    <x v="6"/>
  </r>
  <r>
    <n v="9"/>
    <d v="2024-09-26T00:00:00"/>
    <x v="0"/>
    <x v="0"/>
    <x v="1"/>
    <x v="6"/>
  </r>
  <r>
    <n v="9"/>
    <d v="2025-04-02T00:00:00"/>
    <x v="2"/>
    <x v="1"/>
    <x v="1"/>
    <x v="6"/>
  </r>
  <r>
    <n v="10"/>
    <d v="2025-03-16T00:00:00"/>
    <x v="1"/>
    <x v="0"/>
    <x v="0"/>
    <x v="5"/>
  </r>
  <r>
    <n v="11"/>
    <d v="2024-05-22T00:00:00"/>
    <x v="1"/>
    <x v="1"/>
    <x v="1"/>
    <x v="7"/>
  </r>
  <r>
    <n v="12"/>
    <d v="2025-04-28T00:00:00"/>
    <x v="1"/>
    <x v="0"/>
    <x v="2"/>
    <x v="5"/>
  </r>
  <r>
    <n v="12"/>
    <d v="2025-04-08T00:00:00"/>
    <x v="0"/>
    <x v="1"/>
    <x v="0"/>
    <x v="5"/>
  </r>
  <r>
    <n v="12"/>
    <d v="2025-01-15T00:00:00"/>
    <x v="1"/>
    <x v="0"/>
    <x v="0"/>
    <x v="5"/>
  </r>
  <r>
    <n v="12"/>
    <d v="2024-10-22T00:00:00"/>
    <x v="1"/>
    <x v="0"/>
    <x v="1"/>
    <x v="5"/>
  </r>
  <r>
    <n v="13"/>
    <d v="2025-05-12T00:00:00"/>
    <x v="2"/>
    <x v="0"/>
    <x v="0"/>
    <x v="8"/>
  </r>
  <r>
    <n v="14"/>
    <d v="2024-11-23T00:00:00"/>
    <x v="2"/>
    <x v="1"/>
    <x v="2"/>
    <x v="1"/>
  </r>
  <r>
    <n v="14"/>
    <d v="2024-11-02T00:00:00"/>
    <x v="0"/>
    <x v="1"/>
    <x v="0"/>
    <x v="1"/>
  </r>
  <r>
    <n v="14"/>
    <d v="2024-11-20T00:00:00"/>
    <x v="2"/>
    <x v="0"/>
    <x v="2"/>
    <x v="1"/>
  </r>
  <r>
    <n v="14"/>
    <d v="2024-06-02T00:00:00"/>
    <x v="1"/>
    <x v="0"/>
    <x v="0"/>
    <x v="1"/>
  </r>
  <r>
    <n v="14"/>
    <d v="2024-09-23T00:00:00"/>
    <x v="2"/>
    <x v="1"/>
    <x v="2"/>
    <x v="1"/>
  </r>
  <r>
    <n v="15"/>
    <d v="2024-05-18T00:00:00"/>
    <x v="2"/>
    <x v="1"/>
    <x v="2"/>
    <x v="9"/>
  </r>
  <r>
    <n v="15"/>
    <d v="2025-02-16T00:00:00"/>
    <x v="1"/>
    <x v="1"/>
    <x v="0"/>
    <x v="9"/>
  </r>
  <r>
    <n v="16"/>
    <d v="2025-02-25T00:00:00"/>
    <x v="1"/>
    <x v="1"/>
    <x v="1"/>
    <x v="6"/>
  </r>
  <r>
    <n v="16"/>
    <d v="2025-01-30T00:00:00"/>
    <x v="0"/>
    <x v="1"/>
    <x v="1"/>
    <x v="6"/>
  </r>
  <r>
    <n v="16"/>
    <d v="2025-01-02T00:00:00"/>
    <x v="0"/>
    <x v="1"/>
    <x v="2"/>
    <x v="6"/>
  </r>
  <r>
    <n v="16"/>
    <d v="2024-05-30T00:00:00"/>
    <x v="1"/>
    <x v="1"/>
    <x v="1"/>
    <x v="6"/>
  </r>
  <r>
    <n v="16"/>
    <d v="2024-09-18T00:00:00"/>
    <x v="2"/>
    <x v="0"/>
    <x v="0"/>
    <x v="6"/>
  </r>
  <r>
    <n v="17"/>
    <d v="2025-03-21T00:00:00"/>
    <x v="1"/>
    <x v="1"/>
    <x v="0"/>
    <x v="7"/>
  </r>
  <r>
    <n v="18"/>
    <d v="2024-11-01T00:00:00"/>
    <x v="1"/>
    <x v="0"/>
    <x v="1"/>
    <x v="10"/>
  </r>
  <r>
    <n v="19"/>
    <d v="2025-03-23T00:00:00"/>
    <x v="0"/>
    <x v="0"/>
    <x v="1"/>
    <x v="0"/>
  </r>
  <r>
    <n v="19"/>
    <d v="2024-06-02T00:00:00"/>
    <x v="0"/>
    <x v="0"/>
    <x v="1"/>
    <x v="0"/>
  </r>
  <r>
    <n v="19"/>
    <d v="2024-10-22T00:00:00"/>
    <x v="0"/>
    <x v="0"/>
    <x v="1"/>
    <x v="0"/>
  </r>
  <r>
    <n v="20"/>
    <d v="2024-12-24T00:00:00"/>
    <x v="1"/>
    <x v="0"/>
    <x v="0"/>
    <x v="0"/>
  </r>
  <r>
    <n v="20"/>
    <d v="2024-07-10T00:00:00"/>
    <x v="2"/>
    <x v="0"/>
    <x v="1"/>
    <x v="0"/>
  </r>
  <r>
    <n v="21"/>
    <d v="2025-01-30T00:00:00"/>
    <x v="2"/>
    <x v="1"/>
    <x v="1"/>
    <x v="9"/>
  </r>
  <r>
    <n v="21"/>
    <d v="2024-05-27T00:00:00"/>
    <x v="0"/>
    <x v="1"/>
    <x v="0"/>
    <x v="9"/>
  </r>
  <r>
    <n v="21"/>
    <d v="2024-07-11T00:00:00"/>
    <x v="1"/>
    <x v="1"/>
    <x v="0"/>
    <x v="9"/>
  </r>
  <r>
    <n v="22"/>
    <d v="2025-01-11T00:00:00"/>
    <x v="2"/>
    <x v="1"/>
    <x v="2"/>
    <x v="0"/>
  </r>
  <r>
    <n v="22"/>
    <d v="2024-05-13T00:00:00"/>
    <x v="0"/>
    <x v="1"/>
    <x v="2"/>
    <x v="0"/>
  </r>
  <r>
    <n v="23"/>
    <d v="2024-10-04T00:00:00"/>
    <x v="2"/>
    <x v="1"/>
    <x v="1"/>
    <x v="1"/>
  </r>
  <r>
    <n v="23"/>
    <d v="2025-01-24T00:00:00"/>
    <x v="1"/>
    <x v="1"/>
    <x v="2"/>
    <x v="1"/>
  </r>
  <r>
    <n v="23"/>
    <d v="2025-03-23T00:00:00"/>
    <x v="2"/>
    <x v="0"/>
    <x v="2"/>
    <x v="1"/>
  </r>
  <r>
    <n v="23"/>
    <d v="2025-04-18T00:00:00"/>
    <x v="0"/>
    <x v="0"/>
    <x v="0"/>
    <x v="1"/>
  </r>
  <r>
    <n v="24"/>
    <d v="2024-12-18T00:00:00"/>
    <x v="0"/>
    <x v="1"/>
    <x v="1"/>
    <x v="6"/>
  </r>
  <r>
    <n v="24"/>
    <d v="2025-01-24T00:00:00"/>
    <x v="1"/>
    <x v="1"/>
    <x v="2"/>
    <x v="6"/>
  </r>
  <r>
    <n v="24"/>
    <d v="2025-02-09T00:00:00"/>
    <x v="0"/>
    <x v="1"/>
    <x v="0"/>
    <x v="6"/>
  </r>
  <r>
    <n v="25"/>
    <d v="2024-10-27T00:00:00"/>
    <x v="2"/>
    <x v="1"/>
    <x v="2"/>
    <x v="5"/>
  </r>
  <r>
    <n v="25"/>
    <d v="2024-09-15T00:00:00"/>
    <x v="1"/>
    <x v="0"/>
    <x v="2"/>
    <x v="5"/>
  </r>
  <r>
    <n v="26"/>
    <d v="2024-11-21T00:00:00"/>
    <x v="2"/>
    <x v="0"/>
    <x v="2"/>
    <x v="0"/>
  </r>
  <r>
    <n v="26"/>
    <d v="2024-08-13T00:00:00"/>
    <x v="2"/>
    <x v="1"/>
    <x v="0"/>
    <x v="0"/>
  </r>
  <r>
    <n v="27"/>
    <d v="2025-02-18T00:00:00"/>
    <x v="2"/>
    <x v="1"/>
    <x v="0"/>
    <x v="0"/>
  </r>
  <r>
    <n v="27"/>
    <d v="2024-10-08T00:00:00"/>
    <x v="2"/>
    <x v="0"/>
    <x v="0"/>
    <x v="0"/>
  </r>
  <r>
    <n v="27"/>
    <d v="2024-12-22T00:00:00"/>
    <x v="1"/>
    <x v="1"/>
    <x v="1"/>
    <x v="0"/>
  </r>
  <r>
    <n v="28"/>
    <d v="2025-02-05T00:00:00"/>
    <x v="2"/>
    <x v="0"/>
    <x v="1"/>
    <x v="8"/>
  </r>
  <r>
    <n v="28"/>
    <d v="2025-05-01T00:00:00"/>
    <x v="1"/>
    <x v="0"/>
    <x v="0"/>
    <x v="8"/>
  </r>
  <r>
    <n v="28"/>
    <d v="2024-11-15T00:00:00"/>
    <x v="0"/>
    <x v="1"/>
    <x v="2"/>
    <x v="8"/>
  </r>
  <r>
    <n v="28"/>
    <d v="2024-11-24T00:00:00"/>
    <x v="1"/>
    <x v="1"/>
    <x v="1"/>
    <x v="8"/>
  </r>
  <r>
    <n v="29"/>
    <d v="2024-08-01T00:00:00"/>
    <x v="1"/>
    <x v="1"/>
    <x v="0"/>
    <x v="10"/>
  </r>
  <r>
    <n v="30"/>
    <d v="2024-11-30T00:00:00"/>
    <x v="1"/>
    <x v="1"/>
    <x v="1"/>
    <x v="7"/>
  </r>
  <r>
    <n v="31"/>
    <d v="2024-06-03T00:00:00"/>
    <x v="0"/>
    <x v="0"/>
    <x v="2"/>
    <x v="7"/>
  </r>
  <r>
    <n v="31"/>
    <d v="2025-03-29T00:00:00"/>
    <x v="0"/>
    <x v="1"/>
    <x v="0"/>
    <x v="7"/>
  </r>
  <r>
    <n v="32"/>
    <d v="2025-04-06T00:00:00"/>
    <x v="0"/>
    <x v="0"/>
    <x v="2"/>
    <x v="5"/>
  </r>
  <r>
    <n v="32"/>
    <d v="2024-06-07T00:00:00"/>
    <x v="2"/>
    <x v="1"/>
    <x v="0"/>
    <x v="5"/>
  </r>
  <r>
    <n v="32"/>
    <d v="2025-05-01T00:00:00"/>
    <x v="0"/>
    <x v="1"/>
    <x v="0"/>
    <x v="5"/>
  </r>
  <r>
    <n v="32"/>
    <d v="2024-10-09T00:00:00"/>
    <x v="0"/>
    <x v="1"/>
    <x v="2"/>
    <x v="5"/>
  </r>
  <r>
    <n v="33"/>
    <d v="2025-02-12T00:00:00"/>
    <x v="0"/>
    <x v="0"/>
    <x v="0"/>
    <x v="1"/>
  </r>
  <r>
    <n v="33"/>
    <d v="2024-07-03T00:00:00"/>
    <x v="1"/>
    <x v="1"/>
    <x v="1"/>
    <x v="1"/>
  </r>
  <r>
    <n v="34"/>
    <d v="2024-06-13T00:00:00"/>
    <x v="1"/>
    <x v="1"/>
    <x v="0"/>
    <x v="2"/>
  </r>
  <r>
    <n v="34"/>
    <d v="2024-05-26T00:00:00"/>
    <x v="0"/>
    <x v="1"/>
    <x v="1"/>
    <x v="2"/>
  </r>
  <r>
    <n v="34"/>
    <d v="2024-10-08T00:00:00"/>
    <x v="0"/>
    <x v="0"/>
    <x v="2"/>
    <x v="2"/>
  </r>
  <r>
    <n v="34"/>
    <d v="2024-08-16T00:00:00"/>
    <x v="2"/>
    <x v="0"/>
    <x v="1"/>
    <x v="2"/>
  </r>
  <r>
    <n v="35"/>
    <d v="2025-05-06T00:00:00"/>
    <x v="2"/>
    <x v="1"/>
    <x v="1"/>
    <x v="7"/>
  </r>
  <r>
    <n v="35"/>
    <d v="2024-09-30T00:00:00"/>
    <x v="1"/>
    <x v="0"/>
    <x v="1"/>
    <x v="7"/>
  </r>
  <r>
    <n v="35"/>
    <d v="2024-07-21T00:00:00"/>
    <x v="2"/>
    <x v="0"/>
    <x v="2"/>
    <x v="7"/>
  </r>
  <r>
    <n v="35"/>
    <d v="2024-06-02T00:00:00"/>
    <x v="1"/>
    <x v="0"/>
    <x v="2"/>
    <x v="7"/>
  </r>
  <r>
    <n v="36"/>
    <d v="2025-02-23T00:00:00"/>
    <x v="1"/>
    <x v="1"/>
    <x v="0"/>
    <x v="8"/>
  </r>
  <r>
    <n v="36"/>
    <d v="2024-09-21T00:00:00"/>
    <x v="2"/>
    <x v="0"/>
    <x v="2"/>
    <x v="8"/>
  </r>
  <r>
    <n v="36"/>
    <d v="2024-12-02T00:00:00"/>
    <x v="2"/>
    <x v="1"/>
    <x v="0"/>
    <x v="8"/>
  </r>
  <r>
    <n v="36"/>
    <d v="2025-03-14T00:00:00"/>
    <x v="2"/>
    <x v="0"/>
    <x v="1"/>
    <x v="8"/>
  </r>
  <r>
    <n v="37"/>
    <d v="2025-01-11T00:00:00"/>
    <x v="2"/>
    <x v="0"/>
    <x v="1"/>
    <x v="7"/>
  </r>
  <r>
    <n v="37"/>
    <d v="2025-05-01T00:00:00"/>
    <x v="0"/>
    <x v="0"/>
    <x v="2"/>
    <x v="7"/>
  </r>
  <r>
    <n v="38"/>
    <d v="2024-12-17T00:00:00"/>
    <x v="2"/>
    <x v="1"/>
    <x v="0"/>
    <x v="10"/>
  </r>
  <r>
    <n v="38"/>
    <d v="2024-07-26T00:00:00"/>
    <x v="1"/>
    <x v="1"/>
    <x v="2"/>
    <x v="10"/>
  </r>
  <r>
    <n v="38"/>
    <d v="2025-01-09T00:00:00"/>
    <x v="2"/>
    <x v="1"/>
    <x v="0"/>
    <x v="10"/>
  </r>
  <r>
    <n v="39"/>
    <d v="2024-07-11T00:00:00"/>
    <x v="0"/>
    <x v="0"/>
    <x v="0"/>
    <x v="3"/>
  </r>
  <r>
    <n v="39"/>
    <d v="2024-06-14T00:00:00"/>
    <x v="1"/>
    <x v="0"/>
    <x v="0"/>
    <x v="3"/>
  </r>
  <r>
    <n v="39"/>
    <d v="2024-05-28T00:00:00"/>
    <x v="1"/>
    <x v="1"/>
    <x v="1"/>
    <x v="3"/>
  </r>
  <r>
    <n v="40"/>
    <d v="2024-07-12T00:00:00"/>
    <x v="1"/>
    <x v="1"/>
    <x v="2"/>
    <x v="7"/>
  </r>
  <r>
    <n v="41"/>
    <d v="2025-01-31T00:00:00"/>
    <x v="0"/>
    <x v="1"/>
    <x v="0"/>
    <x v="8"/>
  </r>
  <r>
    <n v="41"/>
    <d v="2025-01-21T00:00:00"/>
    <x v="1"/>
    <x v="1"/>
    <x v="0"/>
    <x v="8"/>
  </r>
  <r>
    <n v="41"/>
    <d v="2025-02-09T00:00:00"/>
    <x v="0"/>
    <x v="1"/>
    <x v="2"/>
    <x v="8"/>
  </r>
  <r>
    <n v="41"/>
    <d v="2025-01-02T00:00:00"/>
    <x v="2"/>
    <x v="0"/>
    <x v="1"/>
    <x v="8"/>
  </r>
  <r>
    <n v="41"/>
    <d v="2025-02-20T00:00:00"/>
    <x v="1"/>
    <x v="1"/>
    <x v="0"/>
    <x v="8"/>
  </r>
  <r>
    <n v="42"/>
    <d v="2025-03-09T00:00:00"/>
    <x v="2"/>
    <x v="0"/>
    <x v="0"/>
    <x v="0"/>
  </r>
  <r>
    <n v="42"/>
    <d v="2025-04-28T00:00:00"/>
    <x v="0"/>
    <x v="0"/>
    <x v="0"/>
    <x v="0"/>
  </r>
  <r>
    <n v="42"/>
    <d v="2024-11-21T00:00:00"/>
    <x v="1"/>
    <x v="1"/>
    <x v="1"/>
    <x v="0"/>
  </r>
  <r>
    <n v="42"/>
    <d v="2025-05-10T00:00:00"/>
    <x v="1"/>
    <x v="1"/>
    <x v="1"/>
    <x v="0"/>
  </r>
  <r>
    <n v="43"/>
    <d v="2025-01-06T00:00:00"/>
    <x v="1"/>
    <x v="1"/>
    <x v="2"/>
    <x v="7"/>
  </r>
  <r>
    <n v="44"/>
    <d v="2024-06-15T00:00:00"/>
    <x v="1"/>
    <x v="1"/>
    <x v="0"/>
    <x v="5"/>
  </r>
  <r>
    <n v="44"/>
    <d v="2024-08-10T00:00:00"/>
    <x v="0"/>
    <x v="0"/>
    <x v="2"/>
    <x v="5"/>
  </r>
  <r>
    <n v="44"/>
    <d v="2025-02-19T00:00:00"/>
    <x v="1"/>
    <x v="0"/>
    <x v="2"/>
    <x v="5"/>
  </r>
  <r>
    <n v="45"/>
    <d v="2024-07-31T00:00:00"/>
    <x v="2"/>
    <x v="0"/>
    <x v="0"/>
    <x v="8"/>
  </r>
  <r>
    <n v="45"/>
    <d v="2024-08-17T00:00:00"/>
    <x v="1"/>
    <x v="0"/>
    <x v="1"/>
    <x v="8"/>
  </r>
  <r>
    <n v="45"/>
    <d v="2024-09-26T00:00:00"/>
    <x v="1"/>
    <x v="1"/>
    <x v="2"/>
    <x v="8"/>
  </r>
  <r>
    <n v="45"/>
    <d v="2024-10-07T00:00:00"/>
    <x v="0"/>
    <x v="0"/>
    <x v="0"/>
    <x v="8"/>
  </r>
  <r>
    <n v="45"/>
    <d v="2024-09-26T00:00:00"/>
    <x v="0"/>
    <x v="1"/>
    <x v="1"/>
    <x v="8"/>
  </r>
  <r>
    <n v="46"/>
    <d v="2025-03-28T00:00:00"/>
    <x v="0"/>
    <x v="1"/>
    <x v="1"/>
    <x v="10"/>
  </r>
  <r>
    <n v="47"/>
    <d v="2025-02-03T00:00:00"/>
    <x v="0"/>
    <x v="0"/>
    <x v="1"/>
    <x v="10"/>
  </r>
  <r>
    <n v="47"/>
    <d v="2024-08-11T00:00:00"/>
    <x v="0"/>
    <x v="0"/>
    <x v="0"/>
    <x v="10"/>
  </r>
  <r>
    <n v="48"/>
    <d v="2025-03-07T00:00:00"/>
    <x v="0"/>
    <x v="0"/>
    <x v="2"/>
    <x v="8"/>
  </r>
  <r>
    <n v="48"/>
    <d v="2025-04-09T00:00:00"/>
    <x v="0"/>
    <x v="1"/>
    <x v="1"/>
    <x v="8"/>
  </r>
  <r>
    <n v="49"/>
    <d v="2025-01-10T00:00:00"/>
    <x v="1"/>
    <x v="0"/>
    <x v="1"/>
    <x v="10"/>
  </r>
  <r>
    <n v="49"/>
    <d v="2024-10-27T00:00:00"/>
    <x v="1"/>
    <x v="1"/>
    <x v="0"/>
    <x v="10"/>
  </r>
  <r>
    <n v="49"/>
    <d v="2024-09-06T00:00:00"/>
    <x v="0"/>
    <x v="1"/>
    <x v="0"/>
    <x v="10"/>
  </r>
  <r>
    <n v="49"/>
    <d v="2024-07-23T00:00:00"/>
    <x v="2"/>
    <x v="0"/>
    <x v="0"/>
    <x v="10"/>
  </r>
  <r>
    <n v="50"/>
    <d v="2024-11-23T00:00:00"/>
    <x v="1"/>
    <x v="0"/>
    <x v="0"/>
    <x v="8"/>
  </r>
  <r>
    <n v="51"/>
    <d v="2024-08-21T00:00:00"/>
    <x v="2"/>
    <x v="1"/>
    <x v="1"/>
    <x v="4"/>
  </r>
  <r>
    <n v="51"/>
    <d v="2025-03-18T00:00:00"/>
    <x v="0"/>
    <x v="1"/>
    <x v="0"/>
    <x v="4"/>
  </r>
  <r>
    <n v="51"/>
    <d v="2024-10-20T00:00:00"/>
    <x v="1"/>
    <x v="1"/>
    <x v="0"/>
    <x v="4"/>
  </r>
  <r>
    <n v="52"/>
    <d v="2024-05-28T00:00:00"/>
    <x v="2"/>
    <x v="0"/>
    <x v="0"/>
    <x v="1"/>
  </r>
  <r>
    <n v="52"/>
    <d v="2025-01-18T00:00:00"/>
    <x v="0"/>
    <x v="1"/>
    <x v="1"/>
    <x v="1"/>
  </r>
  <r>
    <n v="53"/>
    <d v="2024-10-02T00:00:00"/>
    <x v="1"/>
    <x v="1"/>
    <x v="0"/>
    <x v="1"/>
  </r>
  <r>
    <n v="54"/>
    <d v="2025-02-09T00:00:00"/>
    <x v="0"/>
    <x v="1"/>
    <x v="2"/>
    <x v="1"/>
  </r>
  <r>
    <n v="54"/>
    <d v="2024-06-27T00:00:00"/>
    <x v="2"/>
    <x v="1"/>
    <x v="1"/>
    <x v="1"/>
  </r>
  <r>
    <n v="54"/>
    <d v="2024-09-19T00:00:00"/>
    <x v="0"/>
    <x v="1"/>
    <x v="1"/>
    <x v="1"/>
  </r>
  <r>
    <n v="54"/>
    <d v="2024-07-01T00:00:00"/>
    <x v="1"/>
    <x v="0"/>
    <x v="1"/>
    <x v="1"/>
  </r>
  <r>
    <n v="54"/>
    <d v="2024-11-17T00:00:00"/>
    <x v="2"/>
    <x v="0"/>
    <x v="0"/>
    <x v="1"/>
  </r>
  <r>
    <n v="55"/>
    <d v="2024-11-22T00:00:00"/>
    <x v="2"/>
    <x v="0"/>
    <x v="0"/>
    <x v="5"/>
  </r>
  <r>
    <n v="55"/>
    <d v="2025-01-13T00:00:00"/>
    <x v="2"/>
    <x v="0"/>
    <x v="0"/>
    <x v="5"/>
  </r>
  <r>
    <n v="56"/>
    <d v="2024-06-06T00:00:00"/>
    <x v="1"/>
    <x v="0"/>
    <x v="1"/>
    <x v="9"/>
  </r>
  <r>
    <n v="57"/>
    <d v="2024-05-27T00:00:00"/>
    <x v="1"/>
    <x v="1"/>
    <x v="0"/>
    <x v="1"/>
  </r>
  <r>
    <n v="58"/>
    <d v="2024-09-07T00:00:00"/>
    <x v="1"/>
    <x v="1"/>
    <x v="1"/>
    <x v="0"/>
  </r>
  <r>
    <n v="58"/>
    <d v="2024-09-25T00:00:00"/>
    <x v="1"/>
    <x v="0"/>
    <x v="0"/>
    <x v="0"/>
  </r>
  <r>
    <n v="58"/>
    <d v="2024-06-11T00:00:00"/>
    <x v="1"/>
    <x v="1"/>
    <x v="2"/>
    <x v="0"/>
  </r>
  <r>
    <n v="58"/>
    <d v="2024-11-10T00:00:00"/>
    <x v="1"/>
    <x v="1"/>
    <x v="0"/>
    <x v="0"/>
  </r>
  <r>
    <n v="58"/>
    <d v="2024-11-05T00:00:00"/>
    <x v="0"/>
    <x v="1"/>
    <x v="0"/>
    <x v="0"/>
  </r>
  <r>
    <n v="59"/>
    <d v="2025-03-25T00:00:00"/>
    <x v="2"/>
    <x v="0"/>
    <x v="2"/>
    <x v="3"/>
  </r>
  <r>
    <n v="60"/>
    <d v="2024-10-05T00:00:00"/>
    <x v="1"/>
    <x v="1"/>
    <x v="1"/>
    <x v="9"/>
  </r>
  <r>
    <n v="60"/>
    <d v="2025-01-18T00:00:00"/>
    <x v="2"/>
    <x v="1"/>
    <x v="1"/>
    <x v="9"/>
  </r>
  <r>
    <n v="60"/>
    <d v="2024-06-02T00:00:00"/>
    <x v="2"/>
    <x v="0"/>
    <x v="2"/>
    <x v="9"/>
  </r>
  <r>
    <n v="60"/>
    <d v="2024-10-28T00:00:00"/>
    <x v="2"/>
    <x v="0"/>
    <x v="1"/>
    <x v="9"/>
  </r>
  <r>
    <n v="60"/>
    <d v="2024-08-10T00:00:00"/>
    <x v="0"/>
    <x v="0"/>
    <x v="1"/>
    <x v="9"/>
  </r>
  <r>
    <n v="61"/>
    <d v="2025-01-04T00:00:00"/>
    <x v="1"/>
    <x v="0"/>
    <x v="1"/>
    <x v="10"/>
  </r>
  <r>
    <n v="61"/>
    <d v="2024-07-22T00:00:00"/>
    <x v="2"/>
    <x v="1"/>
    <x v="0"/>
    <x v="10"/>
  </r>
  <r>
    <n v="62"/>
    <d v="2025-04-12T00:00:00"/>
    <x v="2"/>
    <x v="0"/>
    <x v="2"/>
    <x v="6"/>
  </r>
  <r>
    <n v="62"/>
    <d v="2025-02-11T00:00:00"/>
    <x v="2"/>
    <x v="0"/>
    <x v="0"/>
    <x v="6"/>
  </r>
  <r>
    <n v="62"/>
    <d v="2024-08-19T00:00:00"/>
    <x v="1"/>
    <x v="1"/>
    <x v="1"/>
    <x v="6"/>
  </r>
  <r>
    <n v="62"/>
    <d v="2025-01-31T00:00:00"/>
    <x v="1"/>
    <x v="0"/>
    <x v="1"/>
    <x v="6"/>
  </r>
  <r>
    <n v="62"/>
    <d v="2024-09-14T00:00:00"/>
    <x v="0"/>
    <x v="1"/>
    <x v="1"/>
    <x v="6"/>
  </r>
  <r>
    <n v="63"/>
    <d v="2024-11-11T00:00:00"/>
    <x v="1"/>
    <x v="1"/>
    <x v="1"/>
    <x v="7"/>
  </r>
  <r>
    <n v="63"/>
    <d v="2024-08-20T00:00:00"/>
    <x v="0"/>
    <x v="0"/>
    <x v="1"/>
    <x v="7"/>
  </r>
  <r>
    <n v="63"/>
    <d v="2024-07-01T00:00:00"/>
    <x v="2"/>
    <x v="1"/>
    <x v="0"/>
    <x v="7"/>
  </r>
  <r>
    <n v="63"/>
    <d v="2024-05-21T00:00:00"/>
    <x v="1"/>
    <x v="0"/>
    <x v="2"/>
    <x v="7"/>
  </r>
  <r>
    <n v="63"/>
    <d v="2024-07-31T00:00:00"/>
    <x v="2"/>
    <x v="0"/>
    <x v="2"/>
    <x v="7"/>
  </r>
  <r>
    <n v="64"/>
    <d v="2025-02-13T00:00:00"/>
    <x v="0"/>
    <x v="1"/>
    <x v="1"/>
    <x v="4"/>
  </r>
  <r>
    <n v="65"/>
    <d v="2025-03-30T00:00:00"/>
    <x v="1"/>
    <x v="0"/>
    <x v="2"/>
    <x v="2"/>
  </r>
  <r>
    <n v="65"/>
    <d v="2024-08-18T00:00:00"/>
    <x v="2"/>
    <x v="0"/>
    <x v="0"/>
    <x v="2"/>
  </r>
  <r>
    <n v="65"/>
    <d v="2025-01-11T00:00:00"/>
    <x v="0"/>
    <x v="0"/>
    <x v="1"/>
    <x v="2"/>
  </r>
  <r>
    <n v="65"/>
    <d v="2024-11-27T00:00:00"/>
    <x v="0"/>
    <x v="0"/>
    <x v="0"/>
    <x v="2"/>
  </r>
  <r>
    <n v="66"/>
    <d v="2024-06-07T00:00:00"/>
    <x v="0"/>
    <x v="0"/>
    <x v="0"/>
    <x v="9"/>
  </r>
  <r>
    <n v="66"/>
    <d v="2024-10-19T00:00:00"/>
    <x v="0"/>
    <x v="1"/>
    <x v="2"/>
    <x v="9"/>
  </r>
  <r>
    <n v="66"/>
    <d v="2024-09-16T00:00:00"/>
    <x v="1"/>
    <x v="1"/>
    <x v="1"/>
    <x v="9"/>
  </r>
  <r>
    <n v="66"/>
    <d v="2024-07-24T00:00:00"/>
    <x v="2"/>
    <x v="1"/>
    <x v="1"/>
    <x v="9"/>
  </r>
  <r>
    <n v="66"/>
    <d v="2024-11-07T00:00:00"/>
    <x v="2"/>
    <x v="1"/>
    <x v="2"/>
    <x v="9"/>
  </r>
  <r>
    <n v="67"/>
    <d v="2024-09-24T00:00:00"/>
    <x v="2"/>
    <x v="1"/>
    <x v="1"/>
    <x v="9"/>
  </r>
  <r>
    <n v="67"/>
    <d v="2024-07-03T00:00:00"/>
    <x v="2"/>
    <x v="1"/>
    <x v="2"/>
    <x v="9"/>
  </r>
  <r>
    <n v="67"/>
    <d v="2025-04-22T00:00:00"/>
    <x v="1"/>
    <x v="1"/>
    <x v="0"/>
    <x v="9"/>
  </r>
  <r>
    <n v="67"/>
    <d v="2024-08-15T00:00:00"/>
    <x v="1"/>
    <x v="1"/>
    <x v="0"/>
    <x v="9"/>
  </r>
  <r>
    <n v="67"/>
    <d v="2024-09-01T00:00:00"/>
    <x v="1"/>
    <x v="1"/>
    <x v="2"/>
    <x v="9"/>
  </r>
  <r>
    <n v="68"/>
    <d v="2025-04-10T00:00:00"/>
    <x v="0"/>
    <x v="0"/>
    <x v="2"/>
    <x v="2"/>
  </r>
  <r>
    <n v="68"/>
    <d v="2024-12-10T00:00:00"/>
    <x v="1"/>
    <x v="1"/>
    <x v="2"/>
    <x v="2"/>
  </r>
  <r>
    <n v="68"/>
    <d v="2024-07-13T00:00:00"/>
    <x v="2"/>
    <x v="1"/>
    <x v="1"/>
    <x v="2"/>
  </r>
  <r>
    <n v="68"/>
    <d v="2024-09-15T00:00:00"/>
    <x v="1"/>
    <x v="0"/>
    <x v="2"/>
    <x v="2"/>
  </r>
  <r>
    <n v="69"/>
    <d v="2024-08-19T00:00:00"/>
    <x v="0"/>
    <x v="1"/>
    <x v="2"/>
    <x v="10"/>
  </r>
  <r>
    <n v="69"/>
    <d v="2024-06-01T00:00:00"/>
    <x v="1"/>
    <x v="0"/>
    <x v="2"/>
    <x v="10"/>
  </r>
  <r>
    <n v="69"/>
    <d v="2025-02-03T00:00:00"/>
    <x v="2"/>
    <x v="0"/>
    <x v="0"/>
    <x v="10"/>
  </r>
  <r>
    <n v="70"/>
    <d v="2025-03-13T00:00:00"/>
    <x v="1"/>
    <x v="0"/>
    <x v="0"/>
    <x v="1"/>
  </r>
  <r>
    <n v="70"/>
    <d v="2024-12-22T00:00:00"/>
    <x v="1"/>
    <x v="1"/>
    <x v="2"/>
    <x v="1"/>
  </r>
  <r>
    <n v="71"/>
    <d v="2024-12-22T00:00:00"/>
    <x v="0"/>
    <x v="1"/>
    <x v="0"/>
    <x v="3"/>
  </r>
  <r>
    <n v="72"/>
    <d v="2025-03-08T00:00:00"/>
    <x v="1"/>
    <x v="1"/>
    <x v="2"/>
    <x v="1"/>
  </r>
  <r>
    <n v="72"/>
    <d v="2025-03-27T00:00:00"/>
    <x v="0"/>
    <x v="0"/>
    <x v="2"/>
    <x v="1"/>
  </r>
  <r>
    <n v="72"/>
    <d v="2024-10-25T00:00:00"/>
    <x v="1"/>
    <x v="0"/>
    <x v="1"/>
    <x v="1"/>
  </r>
  <r>
    <n v="72"/>
    <d v="2024-10-16T00:00:00"/>
    <x v="0"/>
    <x v="1"/>
    <x v="1"/>
    <x v="1"/>
  </r>
  <r>
    <n v="72"/>
    <d v="2025-01-26T00:00:00"/>
    <x v="0"/>
    <x v="1"/>
    <x v="2"/>
    <x v="1"/>
  </r>
  <r>
    <n v="73"/>
    <d v="2024-09-29T00:00:00"/>
    <x v="0"/>
    <x v="1"/>
    <x v="2"/>
    <x v="3"/>
  </r>
  <r>
    <n v="73"/>
    <d v="2024-08-25T00:00:00"/>
    <x v="0"/>
    <x v="0"/>
    <x v="2"/>
    <x v="3"/>
  </r>
  <r>
    <n v="73"/>
    <d v="2025-02-13T00:00:00"/>
    <x v="0"/>
    <x v="1"/>
    <x v="2"/>
    <x v="3"/>
  </r>
  <r>
    <n v="73"/>
    <d v="2025-01-11T00:00:00"/>
    <x v="2"/>
    <x v="0"/>
    <x v="1"/>
    <x v="3"/>
  </r>
  <r>
    <n v="74"/>
    <d v="2024-06-21T00:00:00"/>
    <x v="2"/>
    <x v="0"/>
    <x v="1"/>
    <x v="8"/>
  </r>
  <r>
    <n v="74"/>
    <d v="2024-05-21T00:00:00"/>
    <x v="1"/>
    <x v="1"/>
    <x v="2"/>
    <x v="8"/>
  </r>
  <r>
    <n v="74"/>
    <d v="2025-03-08T00:00:00"/>
    <x v="2"/>
    <x v="0"/>
    <x v="1"/>
    <x v="8"/>
  </r>
  <r>
    <n v="74"/>
    <d v="2024-11-13T00:00:00"/>
    <x v="1"/>
    <x v="0"/>
    <x v="2"/>
    <x v="8"/>
  </r>
  <r>
    <n v="74"/>
    <d v="2024-12-21T00:00:00"/>
    <x v="2"/>
    <x v="0"/>
    <x v="1"/>
    <x v="8"/>
  </r>
  <r>
    <n v="75"/>
    <d v="2024-10-19T00:00:00"/>
    <x v="1"/>
    <x v="1"/>
    <x v="0"/>
    <x v="5"/>
  </r>
  <r>
    <n v="75"/>
    <d v="2024-11-26T00:00:00"/>
    <x v="0"/>
    <x v="0"/>
    <x v="2"/>
    <x v="5"/>
  </r>
  <r>
    <n v="76"/>
    <d v="2024-05-23T00:00:00"/>
    <x v="0"/>
    <x v="0"/>
    <x v="2"/>
    <x v="10"/>
  </r>
  <r>
    <n v="76"/>
    <d v="2024-07-30T00:00:00"/>
    <x v="0"/>
    <x v="0"/>
    <x v="2"/>
    <x v="10"/>
  </r>
  <r>
    <n v="76"/>
    <d v="2025-02-20T00:00:00"/>
    <x v="0"/>
    <x v="0"/>
    <x v="2"/>
    <x v="10"/>
  </r>
  <r>
    <n v="77"/>
    <d v="2024-08-13T00:00:00"/>
    <x v="0"/>
    <x v="1"/>
    <x v="2"/>
    <x v="1"/>
  </r>
  <r>
    <n v="77"/>
    <d v="2025-02-09T00:00:00"/>
    <x v="0"/>
    <x v="0"/>
    <x v="0"/>
    <x v="1"/>
  </r>
  <r>
    <n v="78"/>
    <d v="2025-03-18T00:00:00"/>
    <x v="2"/>
    <x v="0"/>
    <x v="0"/>
    <x v="0"/>
  </r>
  <r>
    <n v="78"/>
    <d v="2025-04-12T00:00:00"/>
    <x v="0"/>
    <x v="0"/>
    <x v="1"/>
    <x v="0"/>
  </r>
  <r>
    <n v="78"/>
    <d v="2025-04-26T00:00:00"/>
    <x v="0"/>
    <x v="1"/>
    <x v="0"/>
    <x v="0"/>
  </r>
  <r>
    <n v="79"/>
    <d v="2024-11-24T00:00:00"/>
    <x v="1"/>
    <x v="0"/>
    <x v="2"/>
    <x v="6"/>
  </r>
  <r>
    <n v="79"/>
    <d v="2024-07-01T00:00:00"/>
    <x v="2"/>
    <x v="0"/>
    <x v="2"/>
    <x v="6"/>
  </r>
  <r>
    <n v="79"/>
    <d v="2024-06-10T00:00:00"/>
    <x v="0"/>
    <x v="0"/>
    <x v="1"/>
    <x v="6"/>
  </r>
  <r>
    <n v="79"/>
    <d v="2024-10-07T00:00:00"/>
    <x v="1"/>
    <x v="0"/>
    <x v="1"/>
    <x v="6"/>
  </r>
  <r>
    <n v="80"/>
    <d v="2025-01-16T00:00:00"/>
    <x v="1"/>
    <x v="1"/>
    <x v="2"/>
    <x v="1"/>
  </r>
  <r>
    <n v="80"/>
    <d v="2025-02-27T00:00:00"/>
    <x v="0"/>
    <x v="1"/>
    <x v="2"/>
    <x v="1"/>
  </r>
  <r>
    <n v="80"/>
    <d v="2025-04-19T00:00:00"/>
    <x v="1"/>
    <x v="0"/>
    <x v="0"/>
    <x v="1"/>
  </r>
  <r>
    <n v="80"/>
    <d v="2024-06-30T00:00:00"/>
    <x v="2"/>
    <x v="1"/>
    <x v="0"/>
    <x v="1"/>
  </r>
  <r>
    <n v="81"/>
    <d v="2024-10-21T00:00:00"/>
    <x v="2"/>
    <x v="0"/>
    <x v="1"/>
    <x v="9"/>
  </r>
  <r>
    <n v="81"/>
    <d v="2024-12-27T00:00:00"/>
    <x v="1"/>
    <x v="1"/>
    <x v="2"/>
    <x v="9"/>
  </r>
  <r>
    <n v="81"/>
    <d v="2025-01-27T00:00:00"/>
    <x v="1"/>
    <x v="1"/>
    <x v="0"/>
    <x v="9"/>
  </r>
  <r>
    <n v="81"/>
    <d v="2024-08-02T00:00:00"/>
    <x v="2"/>
    <x v="1"/>
    <x v="2"/>
    <x v="9"/>
  </r>
  <r>
    <n v="81"/>
    <d v="2024-10-10T00:00:00"/>
    <x v="2"/>
    <x v="1"/>
    <x v="0"/>
    <x v="9"/>
  </r>
  <r>
    <n v="82"/>
    <d v="2024-07-23T00:00:00"/>
    <x v="1"/>
    <x v="1"/>
    <x v="0"/>
    <x v="1"/>
  </r>
  <r>
    <n v="83"/>
    <d v="2025-05-12T00:00:00"/>
    <x v="1"/>
    <x v="1"/>
    <x v="1"/>
    <x v="9"/>
  </r>
  <r>
    <n v="83"/>
    <d v="2025-01-28T00:00:00"/>
    <x v="2"/>
    <x v="1"/>
    <x v="0"/>
    <x v="9"/>
  </r>
  <r>
    <n v="83"/>
    <d v="2025-05-06T00:00:00"/>
    <x v="2"/>
    <x v="1"/>
    <x v="1"/>
    <x v="9"/>
  </r>
  <r>
    <n v="83"/>
    <d v="2024-06-10T00:00:00"/>
    <x v="0"/>
    <x v="1"/>
    <x v="2"/>
    <x v="9"/>
  </r>
  <r>
    <n v="83"/>
    <d v="2024-10-15T00:00:00"/>
    <x v="0"/>
    <x v="1"/>
    <x v="1"/>
    <x v="9"/>
  </r>
  <r>
    <n v="84"/>
    <d v="2024-07-10T00:00:00"/>
    <x v="1"/>
    <x v="1"/>
    <x v="2"/>
    <x v="1"/>
  </r>
  <r>
    <n v="84"/>
    <d v="2024-06-09T00:00:00"/>
    <x v="0"/>
    <x v="1"/>
    <x v="2"/>
    <x v="1"/>
  </r>
  <r>
    <n v="85"/>
    <d v="2024-05-14T00:00:00"/>
    <x v="0"/>
    <x v="1"/>
    <x v="1"/>
    <x v="2"/>
  </r>
  <r>
    <n v="85"/>
    <d v="2024-09-22T00:00:00"/>
    <x v="1"/>
    <x v="0"/>
    <x v="0"/>
    <x v="2"/>
  </r>
  <r>
    <n v="85"/>
    <d v="2024-11-16T00:00:00"/>
    <x v="2"/>
    <x v="1"/>
    <x v="2"/>
    <x v="2"/>
  </r>
  <r>
    <n v="85"/>
    <d v="2024-12-01T00:00:00"/>
    <x v="1"/>
    <x v="1"/>
    <x v="1"/>
    <x v="2"/>
  </r>
  <r>
    <n v="86"/>
    <d v="2025-02-22T00:00:00"/>
    <x v="2"/>
    <x v="1"/>
    <x v="2"/>
    <x v="9"/>
  </r>
  <r>
    <n v="86"/>
    <d v="2025-05-01T00:00:00"/>
    <x v="1"/>
    <x v="1"/>
    <x v="2"/>
    <x v="9"/>
  </r>
  <r>
    <n v="86"/>
    <d v="2025-04-20T00:00:00"/>
    <x v="0"/>
    <x v="1"/>
    <x v="2"/>
    <x v="9"/>
  </r>
  <r>
    <n v="86"/>
    <d v="2024-08-10T00:00:00"/>
    <x v="2"/>
    <x v="1"/>
    <x v="1"/>
    <x v="9"/>
  </r>
  <r>
    <n v="87"/>
    <d v="2024-07-09T00:00:00"/>
    <x v="1"/>
    <x v="1"/>
    <x v="2"/>
    <x v="2"/>
  </r>
  <r>
    <n v="87"/>
    <d v="2024-05-15T00:00:00"/>
    <x v="2"/>
    <x v="0"/>
    <x v="1"/>
    <x v="2"/>
  </r>
  <r>
    <n v="87"/>
    <d v="2024-12-05T00:00:00"/>
    <x v="2"/>
    <x v="0"/>
    <x v="2"/>
    <x v="2"/>
  </r>
  <r>
    <n v="88"/>
    <d v="2024-12-18T00:00:00"/>
    <x v="1"/>
    <x v="1"/>
    <x v="0"/>
    <x v="7"/>
  </r>
  <r>
    <n v="88"/>
    <d v="2024-06-10T00:00:00"/>
    <x v="1"/>
    <x v="0"/>
    <x v="1"/>
    <x v="7"/>
  </r>
  <r>
    <n v="88"/>
    <d v="2024-05-25T00:00:00"/>
    <x v="1"/>
    <x v="1"/>
    <x v="1"/>
    <x v="7"/>
  </r>
  <r>
    <n v="88"/>
    <d v="2024-10-04T00:00:00"/>
    <x v="2"/>
    <x v="0"/>
    <x v="1"/>
    <x v="7"/>
  </r>
  <r>
    <n v="88"/>
    <d v="2025-05-05T00:00:00"/>
    <x v="0"/>
    <x v="1"/>
    <x v="2"/>
    <x v="7"/>
  </r>
  <r>
    <n v="89"/>
    <d v="2025-04-29T00:00:00"/>
    <x v="1"/>
    <x v="0"/>
    <x v="1"/>
    <x v="5"/>
  </r>
  <r>
    <n v="89"/>
    <d v="2025-02-02T00:00:00"/>
    <x v="1"/>
    <x v="0"/>
    <x v="2"/>
    <x v="5"/>
  </r>
  <r>
    <n v="90"/>
    <d v="2025-03-21T00:00:00"/>
    <x v="2"/>
    <x v="0"/>
    <x v="1"/>
    <x v="1"/>
  </r>
  <r>
    <n v="90"/>
    <d v="2025-01-21T00:00:00"/>
    <x v="2"/>
    <x v="0"/>
    <x v="1"/>
    <x v="1"/>
  </r>
  <r>
    <n v="90"/>
    <d v="2024-05-29T00:00:00"/>
    <x v="2"/>
    <x v="0"/>
    <x v="2"/>
    <x v="1"/>
  </r>
  <r>
    <n v="91"/>
    <d v="2025-03-02T00:00:00"/>
    <x v="1"/>
    <x v="1"/>
    <x v="1"/>
    <x v="10"/>
  </r>
  <r>
    <n v="91"/>
    <d v="2024-12-13T00:00:00"/>
    <x v="0"/>
    <x v="1"/>
    <x v="1"/>
    <x v="10"/>
  </r>
  <r>
    <n v="92"/>
    <d v="2024-08-09T00:00:00"/>
    <x v="2"/>
    <x v="0"/>
    <x v="0"/>
    <x v="10"/>
  </r>
  <r>
    <n v="92"/>
    <d v="2025-02-23T00:00:00"/>
    <x v="1"/>
    <x v="1"/>
    <x v="0"/>
    <x v="10"/>
  </r>
  <r>
    <n v="92"/>
    <d v="2024-06-04T00:00:00"/>
    <x v="1"/>
    <x v="1"/>
    <x v="2"/>
    <x v="10"/>
  </r>
  <r>
    <n v="92"/>
    <d v="2025-01-27T00:00:00"/>
    <x v="0"/>
    <x v="0"/>
    <x v="1"/>
    <x v="10"/>
  </r>
  <r>
    <n v="92"/>
    <d v="2024-07-25T00:00:00"/>
    <x v="1"/>
    <x v="0"/>
    <x v="1"/>
    <x v="10"/>
  </r>
  <r>
    <n v="93"/>
    <d v="2024-05-16T00:00:00"/>
    <x v="0"/>
    <x v="1"/>
    <x v="1"/>
    <x v="10"/>
  </r>
  <r>
    <n v="93"/>
    <d v="2024-11-23T00:00:00"/>
    <x v="2"/>
    <x v="1"/>
    <x v="0"/>
    <x v="10"/>
  </r>
  <r>
    <n v="93"/>
    <d v="2024-05-22T00:00:00"/>
    <x v="2"/>
    <x v="1"/>
    <x v="1"/>
    <x v="10"/>
  </r>
  <r>
    <n v="94"/>
    <d v="2024-09-11T00:00:00"/>
    <x v="2"/>
    <x v="0"/>
    <x v="1"/>
    <x v="6"/>
  </r>
  <r>
    <n v="94"/>
    <d v="2024-08-07T00:00:00"/>
    <x v="0"/>
    <x v="0"/>
    <x v="2"/>
    <x v="6"/>
  </r>
  <r>
    <n v="95"/>
    <d v="2024-11-17T00:00:00"/>
    <x v="2"/>
    <x v="1"/>
    <x v="1"/>
    <x v="2"/>
  </r>
  <r>
    <n v="95"/>
    <d v="2024-11-21T00:00:00"/>
    <x v="0"/>
    <x v="1"/>
    <x v="2"/>
    <x v="2"/>
  </r>
  <r>
    <n v="96"/>
    <d v="2025-04-12T00:00:00"/>
    <x v="2"/>
    <x v="0"/>
    <x v="0"/>
    <x v="4"/>
  </r>
  <r>
    <n v="96"/>
    <d v="2024-09-05T00:00:00"/>
    <x v="1"/>
    <x v="1"/>
    <x v="1"/>
    <x v="4"/>
  </r>
  <r>
    <n v="97"/>
    <d v="2025-05-02T00:00:00"/>
    <x v="0"/>
    <x v="1"/>
    <x v="1"/>
    <x v="7"/>
  </r>
  <r>
    <n v="98"/>
    <d v="2024-07-06T00:00:00"/>
    <x v="0"/>
    <x v="1"/>
    <x v="1"/>
    <x v="9"/>
  </r>
  <r>
    <n v="98"/>
    <d v="2024-07-17T00:00:00"/>
    <x v="2"/>
    <x v="1"/>
    <x v="2"/>
    <x v="9"/>
  </r>
  <r>
    <n v="98"/>
    <d v="2024-07-23T00:00:00"/>
    <x v="2"/>
    <x v="0"/>
    <x v="0"/>
    <x v="9"/>
  </r>
  <r>
    <n v="98"/>
    <d v="2024-11-11T00:00:00"/>
    <x v="1"/>
    <x v="1"/>
    <x v="0"/>
    <x v="9"/>
  </r>
  <r>
    <n v="99"/>
    <d v="2025-02-11T00:00:00"/>
    <x v="1"/>
    <x v="1"/>
    <x v="2"/>
    <x v="1"/>
  </r>
  <r>
    <n v="100"/>
    <d v="2024-10-27T00:00:00"/>
    <x v="2"/>
    <x v="0"/>
    <x v="1"/>
    <x v="6"/>
  </r>
  <r>
    <n v="100"/>
    <d v="2024-12-01T00:00:00"/>
    <x v="1"/>
    <x v="0"/>
    <x v="2"/>
    <x v="6"/>
  </r>
  <r>
    <n v="100"/>
    <d v="2024-12-24T00:00:00"/>
    <x v="0"/>
    <x v="0"/>
    <x v="2"/>
    <x v="6"/>
  </r>
  <r>
    <n v="100"/>
    <d v="2025-01-08T00:00:00"/>
    <x v="2"/>
    <x v="1"/>
    <x v="0"/>
    <x v="6"/>
  </r>
  <r>
    <n v="101"/>
    <d v="2025-03-31T00:00:00"/>
    <x v="1"/>
    <x v="1"/>
    <x v="1"/>
    <x v="10"/>
  </r>
  <r>
    <n v="102"/>
    <d v="2024-08-04T00:00:00"/>
    <x v="0"/>
    <x v="1"/>
    <x v="2"/>
    <x v="3"/>
  </r>
  <r>
    <n v="102"/>
    <d v="2024-09-22T00:00:00"/>
    <x v="0"/>
    <x v="1"/>
    <x v="1"/>
    <x v="3"/>
  </r>
  <r>
    <n v="102"/>
    <d v="2025-02-01T00:00:00"/>
    <x v="0"/>
    <x v="1"/>
    <x v="2"/>
    <x v="3"/>
  </r>
  <r>
    <n v="102"/>
    <d v="2024-09-09T00:00:00"/>
    <x v="0"/>
    <x v="0"/>
    <x v="2"/>
    <x v="3"/>
  </r>
  <r>
    <n v="102"/>
    <d v="2024-08-16T00:00:00"/>
    <x v="0"/>
    <x v="1"/>
    <x v="2"/>
    <x v="3"/>
  </r>
  <r>
    <n v="103"/>
    <d v="2024-06-04T00:00:00"/>
    <x v="2"/>
    <x v="1"/>
    <x v="2"/>
    <x v="4"/>
  </r>
  <r>
    <n v="103"/>
    <d v="2024-07-20T00:00:00"/>
    <x v="1"/>
    <x v="1"/>
    <x v="0"/>
    <x v="4"/>
  </r>
  <r>
    <n v="104"/>
    <d v="2024-05-23T00:00:00"/>
    <x v="0"/>
    <x v="1"/>
    <x v="0"/>
    <x v="5"/>
  </r>
  <r>
    <n v="104"/>
    <d v="2024-10-06T00:00:00"/>
    <x v="0"/>
    <x v="1"/>
    <x v="0"/>
    <x v="5"/>
  </r>
  <r>
    <n v="104"/>
    <d v="2024-12-08T00:00:00"/>
    <x v="2"/>
    <x v="0"/>
    <x v="1"/>
    <x v="5"/>
  </r>
  <r>
    <n v="104"/>
    <d v="2024-08-28T00:00:00"/>
    <x v="2"/>
    <x v="1"/>
    <x v="2"/>
    <x v="5"/>
  </r>
  <r>
    <n v="104"/>
    <d v="2025-01-17T00:00:00"/>
    <x v="2"/>
    <x v="1"/>
    <x v="0"/>
    <x v="5"/>
  </r>
  <r>
    <n v="105"/>
    <d v="2025-02-16T00:00:00"/>
    <x v="2"/>
    <x v="0"/>
    <x v="1"/>
    <x v="2"/>
  </r>
  <r>
    <n v="105"/>
    <d v="2024-12-20T00:00:00"/>
    <x v="2"/>
    <x v="0"/>
    <x v="0"/>
    <x v="2"/>
  </r>
  <r>
    <n v="106"/>
    <d v="2025-05-10T00:00:00"/>
    <x v="1"/>
    <x v="1"/>
    <x v="1"/>
    <x v="5"/>
  </r>
  <r>
    <n v="106"/>
    <d v="2025-01-11T00:00:00"/>
    <x v="1"/>
    <x v="1"/>
    <x v="2"/>
    <x v="5"/>
  </r>
  <r>
    <n v="106"/>
    <d v="2024-07-19T00:00:00"/>
    <x v="0"/>
    <x v="1"/>
    <x v="2"/>
    <x v="5"/>
  </r>
  <r>
    <n v="107"/>
    <d v="2024-08-24T00:00:00"/>
    <x v="2"/>
    <x v="0"/>
    <x v="0"/>
    <x v="9"/>
  </r>
  <r>
    <n v="107"/>
    <d v="2024-11-13T00:00:00"/>
    <x v="2"/>
    <x v="1"/>
    <x v="0"/>
    <x v="9"/>
  </r>
  <r>
    <n v="107"/>
    <d v="2024-07-23T00:00:00"/>
    <x v="1"/>
    <x v="1"/>
    <x v="2"/>
    <x v="9"/>
  </r>
  <r>
    <n v="107"/>
    <d v="2024-12-23T00:00:00"/>
    <x v="2"/>
    <x v="0"/>
    <x v="1"/>
    <x v="9"/>
  </r>
  <r>
    <n v="108"/>
    <d v="2024-06-17T00:00:00"/>
    <x v="2"/>
    <x v="0"/>
    <x v="1"/>
    <x v="8"/>
  </r>
  <r>
    <n v="108"/>
    <d v="2025-04-22T00:00:00"/>
    <x v="1"/>
    <x v="1"/>
    <x v="0"/>
    <x v="8"/>
  </r>
  <r>
    <n v="108"/>
    <d v="2025-01-05T00:00:00"/>
    <x v="1"/>
    <x v="0"/>
    <x v="1"/>
    <x v="8"/>
  </r>
  <r>
    <n v="108"/>
    <d v="2025-02-16T00:00:00"/>
    <x v="2"/>
    <x v="1"/>
    <x v="2"/>
    <x v="8"/>
  </r>
  <r>
    <n v="109"/>
    <d v="2025-03-29T00:00:00"/>
    <x v="2"/>
    <x v="1"/>
    <x v="1"/>
    <x v="0"/>
  </r>
  <r>
    <n v="109"/>
    <d v="2025-03-10T00:00:00"/>
    <x v="2"/>
    <x v="0"/>
    <x v="1"/>
    <x v="0"/>
  </r>
  <r>
    <n v="110"/>
    <d v="2024-07-24T00:00:00"/>
    <x v="0"/>
    <x v="0"/>
    <x v="0"/>
    <x v="8"/>
  </r>
  <r>
    <n v="111"/>
    <d v="2025-04-28T00:00:00"/>
    <x v="0"/>
    <x v="1"/>
    <x v="2"/>
    <x v="1"/>
  </r>
  <r>
    <n v="111"/>
    <d v="2025-02-23T00:00:00"/>
    <x v="0"/>
    <x v="1"/>
    <x v="1"/>
    <x v="1"/>
  </r>
  <r>
    <n v="111"/>
    <d v="2025-02-24T00:00:00"/>
    <x v="0"/>
    <x v="0"/>
    <x v="2"/>
    <x v="1"/>
  </r>
  <r>
    <n v="112"/>
    <d v="2025-02-04T00:00:00"/>
    <x v="1"/>
    <x v="1"/>
    <x v="2"/>
    <x v="0"/>
  </r>
  <r>
    <n v="112"/>
    <d v="2025-03-10T00:00:00"/>
    <x v="2"/>
    <x v="1"/>
    <x v="0"/>
    <x v="0"/>
  </r>
  <r>
    <n v="112"/>
    <d v="2024-08-21T00:00:00"/>
    <x v="0"/>
    <x v="1"/>
    <x v="2"/>
    <x v="0"/>
  </r>
  <r>
    <n v="112"/>
    <d v="2024-10-11T00:00:00"/>
    <x v="0"/>
    <x v="0"/>
    <x v="2"/>
    <x v="0"/>
  </r>
  <r>
    <n v="112"/>
    <d v="2024-09-01T00:00:00"/>
    <x v="1"/>
    <x v="1"/>
    <x v="0"/>
    <x v="0"/>
  </r>
  <r>
    <n v="113"/>
    <d v="2025-04-03T00:00:00"/>
    <x v="2"/>
    <x v="1"/>
    <x v="0"/>
    <x v="0"/>
  </r>
  <r>
    <n v="113"/>
    <d v="2024-06-15T00:00:00"/>
    <x v="0"/>
    <x v="1"/>
    <x v="0"/>
    <x v="0"/>
  </r>
  <r>
    <n v="113"/>
    <d v="2025-02-03T00:00:00"/>
    <x v="2"/>
    <x v="1"/>
    <x v="2"/>
    <x v="0"/>
  </r>
  <r>
    <n v="113"/>
    <d v="2025-05-06T00:00:00"/>
    <x v="0"/>
    <x v="0"/>
    <x v="2"/>
    <x v="0"/>
  </r>
  <r>
    <n v="113"/>
    <d v="2024-08-03T00:00:00"/>
    <x v="1"/>
    <x v="1"/>
    <x v="2"/>
    <x v="0"/>
  </r>
  <r>
    <n v="114"/>
    <d v="2024-08-16T00:00:00"/>
    <x v="1"/>
    <x v="1"/>
    <x v="2"/>
    <x v="2"/>
  </r>
  <r>
    <n v="114"/>
    <d v="2025-01-17T00:00:00"/>
    <x v="0"/>
    <x v="1"/>
    <x v="1"/>
    <x v="2"/>
  </r>
  <r>
    <n v="114"/>
    <d v="2024-06-07T00:00:00"/>
    <x v="1"/>
    <x v="0"/>
    <x v="1"/>
    <x v="2"/>
  </r>
  <r>
    <n v="114"/>
    <d v="2025-05-04T00:00:00"/>
    <x v="2"/>
    <x v="1"/>
    <x v="0"/>
    <x v="2"/>
  </r>
  <r>
    <n v="114"/>
    <d v="2024-09-27T00:00:00"/>
    <x v="2"/>
    <x v="0"/>
    <x v="0"/>
    <x v="2"/>
  </r>
  <r>
    <n v="115"/>
    <d v="2024-09-28T00:00:00"/>
    <x v="0"/>
    <x v="1"/>
    <x v="0"/>
    <x v="7"/>
  </r>
  <r>
    <n v="115"/>
    <d v="2024-05-27T00:00:00"/>
    <x v="0"/>
    <x v="1"/>
    <x v="2"/>
    <x v="7"/>
  </r>
  <r>
    <n v="115"/>
    <d v="2024-11-10T00:00:00"/>
    <x v="2"/>
    <x v="1"/>
    <x v="0"/>
    <x v="7"/>
  </r>
  <r>
    <n v="116"/>
    <d v="2025-05-12T00:00:00"/>
    <x v="2"/>
    <x v="1"/>
    <x v="2"/>
    <x v="7"/>
  </r>
  <r>
    <n v="116"/>
    <d v="2024-06-22T00:00:00"/>
    <x v="2"/>
    <x v="1"/>
    <x v="0"/>
    <x v="7"/>
  </r>
  <r>
    <n v="117"/>
    <d v="2024-06-19T00:00:00"/>
    <x v="2"/>
    <x v="0"/>
    <x v="0"/>
    <x v="2"/>
  </r>
  <r>
    <n v="117"/>
    <d v="2025-03-31T00:00:00"/>
    <x v="1"/>
    <x v="1"/>
    <x v="0"/>
    <x v="2"/>
  </r>
  <r>
    <n v="117"/>
    <d v="2024-11-09T00:00:00"/>
    <x v="1"/>
    <x v="0"/>
    <x v="2"/>
    <x v="2"/>
  </r>
  <r>
    <n v="117"/>
    <d v="2024-11-21T00:00:00"/>
    <x v="0"/>
    <x v="0"/>
    <x v="0"/>
    <x v="2"/>
  </r>
  <r>
    <n v="117"/>
    <d v="2024-12-27T00:00:00"/>
    <x v="2"/>
    <x v="0"/>
    <x v="2"/>
    <x v="2"/>
  </r>
  <r>
    <n v="118"/>
    <d v="2025-04-15T00:00:00"/>
    <x v="0"/>
    <x v="0"/>
    <x v="2"/>
    <x v="7"/>
  </r>
  <r>
    <n v="118"/>
    <d v="2025-03-25T00:00:00"/>
    <x v="2"/>
    <x v="0"/>
    <x v="0"/>
    <x v="7"/>
  </r>
  <r>
    <n v="118"/>
    <d v="2025-02-24T00:00:00"/>
    <x v="1"/>
    <x v="1"/>
    <x v="0"/>
    <x v="7"/>
  </r>
  <r>
    <n v="118"/>
    <d v="2025-03-05T00:00:00"/>
    <x v="2"/>
    <x v="0"/>
    <x v="2"/>
    <x v="7"/>
  </r>
  <r>
    <n v="119"/>
    <d v="2024-08-11T00:00:00"/>
    <x v="1"/>
    <x v="1"/>
    <x v="0"/>
    <x v="2"/>
  </r>
  <r>
    <n v="119"/>
    <d v="2024-09-24T00:00:00"/>
    <x v="1"/>
    <x v="1"/>
    <x v="1"/>
    <x v="2"/>
  </r>
  <r>
    <n v="119"/>
    <d v="2025-03-27T00:00:00"/>
    <x v="2"/>
    <x v="0"/>
    <x v="0"/>
    <x v="2"/>
  </r>
  <r>
    <n v="119"/>
    <d v="2025-03-11T00:00:00"/>
    <x v="1"/>
    <x v="1"/>
    <x v="2"/>
    <x v="2"/>
  </r>
  <r>
    <n v="119"/>
    <d v="2025-03-05T00:00:00"/>
    <x v="0"/>
    <x v="1"/>
    <x v="1"/>
    <x v="2"/>
  </r>
  <r>
    <n v="120"/>
    <d v="2025-01-09T00:00:00"/>
    <x v="0"/>
    <x v="0"/>
    <x v="2"/>
    <x v="6"/>
  </r>
  <r>
    <n v="121"/>
    <d v="2024-07-26T00:00:00"/>
    <x v="2"/>
    <x v="0"/>
    <x v="0"/>
    <x v="7"/>
  </r>
  <r>
    <n v="121"/>
    <d v="2024-05-17T00:00:00"/>
    <x v="0"/>
    <x v="1"/>
    <x v="1"/>
    <x v="7"/>
  </r>
  <r>
    <n v="121"/>
    <d v="2025-03-30T00:00:00"/>
    <x v="1"/>
    <x v="1"/>
    <x v="1"/>
    <x v="7"/>
  </r>
  <r>
    <n v="122"/>
    <d v="2024-11-06T00:00:00"/>
    <x v="1"/>
    <x v="1"/>
    <x v="1"/>
    <x v="10"/>
  </r>
  <r>
    <n v="122"/>
    <d v="2024-08-11T00:00:00"/>
    <x v="1"/>
    <x v="1"/>
    <x v="0"/>
    <x v="10"/>
  </r>
  <r>
    <n v="123"/>
    <d v="2024-07-30T00:00:00"/>
    <x v="2"/>
    <x v="1"/>
    <x v="0"/>
    <x v="3"/>
  </r>
  <r>
    <n v="123"/>
    <d v="2024-06-01T00:00:00"/>
    <x v="0"/>
    <x v="0"/>
    <x v="0"/>
    <x v="3"/>
  </r>
  <r>
    <n v="123"/>
    <d v="2025-02-18T00:00:00"/>
    <x v="2"/>
    <x v="1"/>
    <x v="1"/>
    <x v="3"/>
  </r>
  <r>
    <n v="124"/>
    <d v="2025-03-15T00:00:00"/>
    <x v="2"/>
    <x v="1"/>
    <x v="2"/>
    <x v="10"/>
  </r>
  <r>
    <n v="124"/>
    <d v="2024-11-07T00:00:00"/>
    <x v="1"/>
    <x v="0"/>
    <x v="1"/>
    <x v="10"/>
  </r>
  <r>
    <n v="124"/>
    <d v="2024-07-11T00:00:00"/>
    <x v="1"/>
    <x v="1"/>
    <x v="0"/>
    <x v="10"/>
  </r>
  <r>
    <n v="124"/>
    <d v="2024-07-15T00:00:00"/>
    <x v="2"/>
    <x v="1"/>
    <x v="1"/>
    <x v="10"/>
  </r>
  <r>
    <n v="124"/>
    <d v="2024-09-04T00:00:00"/>
    <x v="0"/>
    <x v="1"/>
    <x v="0"/>
    <x v="10"/>
  </r>
  <r>
    <n v="125"/>
    <d v="2024-09-21T00:00:00"/>
    <x v="1"/>
    <x v="1"/>
    <x v="1"/>
    <x v="1"/>
  </r>
  <r>
    <n v="126"/>
    <d v="2025-04-03T00:00:00"/>
    <x v="0"/>
    <x v="1"/>
    <x v="2"/>
    <x v="5"/>
  </r>
  <r>
    <n v="126"/>
    <d v="2024-10-03T00:00:00"/>
    <x v="1"/>
    <x v="0"/>
    <x v="2"/>
    <x v="5"/>
  </r>
  <r>
    <n v="127"/>
    <d v="2024-10-29T00:00:00"/>
    <x v="0"/>
    <x v="1"/>
    <x v="0"/>
    <x v="7"/>
  </r>
  <r>
    <n v="127"/>
    <d v="2025-03-07T00:00:00"/>
    <x v="2"/>
    <x v="0"/>
    <x v="2"/>
    <x v="7"/>
  </r>
  <r>
    <n v="127"/>
    <d v="2025-01-19T00:00:00"/>
    <x v="0"/>
    <x v="0"/>
    <x v="2"/>
    <x v="7"/>
  </r>
  <r>
    <n v="127"/>
    <d v="2025-01-28T00:00:00"/>
    <x v="0"/>
    <x v="0"/>
    <x v="1"/>
    <x v="7"/>
  </r>
  <r>
    <n v="127"/>
    <d v="2025-02-09T00:00:00"/>
    <x v="1"/>
    <x v="0"/>
    <x v="0"/>
    <x v="7"/>
  </r>
  <r>
    <n v="128"/>
    <d v="2025-01-14T00:00:00"/>
    <x v="1"/>
    <x v="0"/>
    <x v="2"/>
    <x v="6"/>
  </r>
  <r>
    <n v="128"/>
    <d v="2024-05-21T00:00:00"/>
    <x v="0"/>
    <x v="0"/>
    <x v="0"/>
    <x v="6"/>
  </r>
  <r>
    <n v="128"/>
    <d v="2025-03-29T00:00:00"/>
    <x v="2"/>
    <x v="1"/>
    <x v="0"/>
    <x v="6"/>
  </r>
  <r>
    <n v="128"/>
    <d v="2024-07-03T00:00:00"/>
    <x v="0"/>
    <x v="0"/>
    <x v="0"/>
    <x v="6"/>
  </r>
  <r>
    <n v="128"/>
    <d v="2025-01-12T00:00:00"/>
    <x v="1"/>
    <x v="1"/>
    <x v="2"/>
    <x v="6"/>
  </r>
  <r>
    <n v="129"/>
    <d v="2025-05-11T00:00:00"/>
    <x v="2"/>
    <x v="1"/>
    <x v="0"/>
    <x v="3"/>
  </r>
  <r>
    <n v="129"/>
    <d v="2024-10-30T00:00:00"/>
    <x v="1"/>
    <x v="0"/>
    <x v="1"/>
    <x v="3"/>
  </r>
  <r>
    <n v="129"/>
    <d v="2024-11-16T00:00:00"/>
    <x v="2"/>
    <x v="1"/>
    <x v="2"/>
    <x v="3"/>
  </r>
  <r>
    <n v="129"/>
    <d v="2024-10-08T00:00:00"/>
    <x v="2"/>
    <x v="0"/>
    <x v="0"/>
    <x v="3"/>
  </r>
  <r>
    <n v="129"/>
    <d v="2024-06-13T00:00:00"/>
    <x v="0"/>
    <x v="1"/>
    <x v="0"/>
    <x v="3"/>
  </r>
  <r>
    <n v="130"/>
    <d v="2024-07-25T00:00:00"/>
    <x v="2"/>
    <x v="1"/>
    <x v="2"/>
    <x v="8"/>
  </r>
  <r>
    <n v="130"/>
    <d v="2024-11-29T00:00:00"/>
    <x v="1"/>
    <x v="0"/>
    <x v="1"/>
    <x v="8"/>
  </r>
  <r>
    <n v="130"/>
    <d v="2025-02-26T00:00:00"/>
    <x v="0"/>
    <x v="1"/>
    <x v="1"/>
    <x v="8"/>
  </r>
  <r>
    <n v="131"/>
    <d v="2025-04-01T00:00:00"/>
    <x v="2"/>
    <x v="0"/>
    <x v="2"/>
    <x v="10"/>
  </r>
  <r>
    <n v="132"/>
    <d v="2025-02-12T00:00:00"/>
    <x v="0"/>
    <x v="1"/>
    <x v="2"/>
    <x v="2"/>
  </r>
  <r>
    <n v="132"/>
    <d v="2024-05-20T00:00:00"/>
    <x v="1"/>
    <x v="1"/>
    <x v="2"/>
    <x v="2"/>
  </r>
  <r>
    <n v="133"/>
    <d v="2024-10-13T00:00:00"/>
    <x v="2"/>
    <x v="0"/>
    <x v="0"/>
    <x v="4"/>
  </r>
  <r>
    <n v="133"/>
    <d v="2024-05-15T00:00:00"/>
    <x v="2"/>
    <x v="0"/>
    <x v="1"/>
    <x v="4"/>
  </r>
  <r>
    <n v="133"/>
    <d v="2024-08-05T00:00:00"/>
    <x v="2"/>
    <x v="0"/>
    <x v="0"/>
    <x v="4"/>
  </r>
  <r>
    <n v="134"/>
    <d v="2024-09-13T00:00:00"/>
    <x v="1"/>
    <x v="1"/>
    <x v="0"/>
    <x v="4"/>
  </r>
  <r>
    <n v="134"/>
    <d v="2024-10-09T00:00:00"/>
    <x v="0"/>
    <x v="1"/>
    <x v="2"/>
    <x v="4"/>
  </r>
  <r>
    <n v="134"/>
    <d v="2024-08-11T00:00:00"/>
    <x v="2"/>
    <x v="1"/>
    <x v="1"/>
    <x v="4"/>
  </r>
  <r>
    <n v="135"/>
    <d v="2024-10-31T00:00:00"/>
    <x v="1"/>
    <x v="1"/>
    <x v="1"/>
    <x v="10"/>
  </r>
  <r>
    <n v="135"/>
    <d v="2024-11-07T00:00:00"/>
    <x v="1"/>
    <x v="0"/>
    <x v="0"/>
    <x v="10"/>
  </r>
  <r>
    <n v="135"/>
    <d v="2024-10-21T00:00:00"/>
    <x v="0"/>
    <x v="0"/>
    <x v="1"/>
    <x v="10"/>
  </r>
  <r>
    <n v="136"/>
    <d v="2024-10-24T00:00:00"/>
    <x v="0"/>
    <x v="1"/>
    <x v="1"/>
    <x v="9"/>
  </r>
  <r>
    <n v="136"/>
    <d v="2024-08-14T00:00:00"/>
    <x v="0"/>
    <x v="0"/>
    <x v="1"/>
    <x v="9"/>
  </r>
  <r>
    <n v="136"/>
    <d v="2024-08-24T00:00:00"/>
    <x v="2"/>
    <x v="0"/>
    <x v="1"/>
    <x v="9"/>
  </r>
  <r>
    <n v="136"/>
    <d v="2025-04-16T00:00:00"/>
    <x v="1"/>
    <x v="0"/>
    <x v="2"/>
    <x v="9"/>
  </r>
  <r>
    <n v="136"/>
    <d v="2025-04-26T00:00:00"/>
    <x v="1"/>
    <x v="1"/>
    <x v="0"/>
    <x v="9"/>
  </r>
  <r>
    <n v="137"/>
    <d v="2025-04-11T00:00:00"/>
    <x v="2"/>
    <x v="0"/>
    <x v="1"/>
    <x v="2"/>
  </r>
  <r>
    <n v="137"/>
    <d v="2025-02-01T00:00:00"/>
    <x v="2"/>
    <x v="0"/>
    <x v="0"/>
    <x v="2"/>
  </r>
  <r>
    <n v="137"/>
    <d v="2024-10-12T00:00:00"/>
    <x v="1"/>
    <x v="1"/>
    <x v="2"/>
    <x v="2"/>
  </r>
  <r>
    <n v="138"/>
    <d v="2024-11-06T00:00:00"/>
    <x v="2"/>
    <x v="1"/>
    <x v="1"/>
    <x v="5"/>
  </r>
  <r>
    <n v="138"/>
    <d v="2025-01-26T00:00:00"/>
    <x v="0"/>
    <x v="0"/>
    <x v="1"/>
    <x v="5"/>
  </r>
  <r>
    <n v="138"/>
    <d v="2024-09-12T00:00:00"/>
    <x v="0"/>
    <x v="1"/>
    <x v="1"/>
    <x v="5"/>
  </r>
  <r>
    <n v="139"/>
    <d v="2024-07-28T00:00:00"/>
    <x v="2"/>
    <x v="0"/>
    <x v="1"/>
    <x v="4"/>
  </r>
  <r>
    <n v="139"/>
    <d v="2025-04-14T00:00:00"/>
    <x v="1"/>
    <x v="1"/>
    <x v="2"/>
    <x v="4"/>
  </r>
  <r>
    <n v="139"/>
    <d v="2025-02-12T00:00:00"/>
    <x v="0"/>
    <x v="0"/>
    <x v="0"/>
    <x v="4"/>
  </r>
  <r>
    <n v="139"/>
    <d v="2025-02-21T00:00:00"/>
    <x v="0"/>
    <x v="1"/>
    <x v="0"/>
    <x v="4"/>
  </r>
  <r>
    <n v="139"/>
    <d v="2025-03-23T00:00:00"/>
    <x v="2"/>
    <x v="1"/>
    <x v="1"/>
    <x v="4"/>
  </r>
  <r>
    <n v="140"/>
    <d v="2025-03-24T00:00:00"/>
    <x v="0"/>
    <x v="0"/>
    <x v="1"/>
    <x v="8"/>
  </r>
  <r>
    <n v="140"/>
    <d v="2025-04-14T00:00:00"/>
    <x v="1"/>
    <x v="0"/>
    <x v="2"/>
    <x v="8"/>
  </r>
  <r>
    <n v="140"/>
    <d v="2024-05-16T00:00:00"/>
    <x v="2"/>
    <x v="0"/>
    <x v="2"/>
    <x v="8"/>
  </r>
  <r>
    <n v="140"/>
    <d v="2025-02-10T00:00:00"/>
    <x v="0"/>
    <x v="1"/>
    <x v="2"/>
    <x v="8"/>
  </r>
  <r>
    <n v="141"/>
    <d v="2025-01-30T00:00:00"/>
    <x v="2"/>
    <x v="0"/>
    <x v="0"/>
    <x v="3"/>
  </r>
  <r>
    <n v="141"/>
    <d v="2024-10-24T00:00:00"/>
    <x v="1"/>
    <x v="1"/>
    <x v="2"/>
    <x v="3"/>
  </r>
  <r>
    <n v="141"/>
    <d v="2024-08-22T00:00:00"/>
    <x v="2"/>
    <x v="1"/>
    <x v="0"/>
    <x v="3"/>
  </r>
  <r>
    <n v="141"/>
    <d v="2024-08-06T00:00:00"/>
    <x v="1"/>
    <x v="0"/>
    <x v="1"/>
    <x v="3"/>
  </r>
  <r>
    <n v="141"/>
    <d v="2025-02-19T00:00:00"/>
    <x v="0"/>
    <x v="0"/>
    <x v="0"/>
    <x v="3"/>
  </r>
  <r>
    <n v="142"/>
    <d v="2024-11-13T00:00:00"/>
    <x v="1"/>
    <x v="0"/>
    <x v="0"/>
    <x v="3"/>
  </r>
  <r>
    <n v="142"/>
    <d v="2025-03-19T00:00:00"/>
    <x v="2"/>
    <x v="1"/>
    <x v="0"/>
    <x v="3"/>
  </r>
  <r>
    <n v="142"/>
    <d v="2024-08-08T00:00:00"/>
    <x v="2"/>
    <x v="0"/>
    <x v="1"/>
    <x v="3"/>
  </r>
  <r>
    <n v="142"/>
    <d v="2025-03-07T00:00:00"/>
    <x v="2"/>
    <x v="1"/>
    <x v="0"/>
    <x v="3"/>
  </r>
  <r>
    <n v="143"/>
    <d v="2024-10-29T00:00:00"/>
    <x v="1"/>
    <x v="0"/>
    <x v="1"/>
    <x v="3"/>
  </r>
  <r>
    <n v="144"/>
    <d v="2024-08-10T00:00:00"/>
    <x v="2"/>
    <x v="0"/>
    <x v="1"/>
    <x v="6"/>
  </r>
  <r>
    <n v="144"/>
    <d v="2025-05-06T00:00:00"/>
    <x v="1"/>
    <x v="1"/>
    <x v="1"/>
    <x v="6"/>
  </r>
  <r>
    <n v="144"/>
    <d v="2024-06-22T00:00:00"/>
    <x v="0"/>
    <x v="0"/>
    <x v="2"/>
    <x v="6"/>
  </r>
  <r>
    <n v="145"/>
    <d v="2025-04-04T00:00:00"/>
    <x v="1"/>
    <x v="0"/>
    <x v="1"/>
    <x v="3"/>
  </r>
  <r>
    <n v="145"/>
    <d v="2025-03-11T00:00:00"/>
    <x v="2"/>
    <x v="0"/>
    <x v="0"/>
    <x v="3"/>
  </r>
  <r>
    <n v="145"/>
    <d v="2025-01-01T00:00:00"/>
    <x v="2"/>
    <x v="1"/>
    <x v="1"/>
    <x v="3"/>
  </r>
  <r>
    <n v="146"/>
    <d v="2025-04-10T00:00:00"/>
    <x v="0"/>
    <x v="1"/>
    <x v="2"/>
    <x v="8"/>
  </r>
  <r>
    <n v="146"/>
    <d v="2024-07-06T00:00:00"/>
    <x v="2"/>
    <x v="1"/>
    <x v="1"/>
    <x v="8"/>
  </r>
  <r>
    <n v="146"/>
    <d v="2024-07-06T00:00:00"/>
    <x v="0"/>
    <x v="0"/>
    <x v="1"/>
    <x v="8"/>
  </r>
  <r>
    <n v="146"/>
    <d v="2024-06-17T00:00:00"/>
    <x v="1"/>
    <x v="0"/>
    <x v="1"/>
    <x v="8"/>
  </r>
  <r>
    <n v="147"/>
    <d v="2024-10-11T00:00:00"/>
    <x v="1"/>
    <x v="1"/>
    <x v="2"/>
    <x v="5"/>
  </r>
  <r>
    <n v="147"/>
    <d v="2025-02-02T00:00:00"/>
    <x v="1"/>
    <x v="0"/>
    <x v="2"/>
    <x v="5"/>
  </r>
  <r>
    <n v="148"/>
    <d v="2024-09-07T00:00:00"/>
    <x v="0"/>
    <x v="0"/>
    <x v="1"/>
    <x v="5"/>
  </r>
  <r>
    <n v="148"/>
    <d v="2024-09-29T00:00:00"/>
    <x v="1"/>
    <x v="0"/>
    <x v="2"/>
    <x v="5"/>
  </r>
  <r>
    <n v="149"/>
    <d v="2024-08-08T00:00:00"/>
    <x v="2"/>
    <x v="0"/>
    <x v="2"/>
    <x v="8"/>
  </r>
  <r>
    <n v="149"/>
    <d v="2024-05-29T00:00:00"/>
    <x v="2"/>
    <x v="0"/>
    <x v="0"/>
    <x v="8"/>
  </r>
  <r>
    <n v="149"/>
    <d v="2024-11-23T00:00:00"/>
    <x v="1"/>
    <x v="0"/>
    <x v="1"/>
    <x v="8"/>
  </r>
  <r>
    <n v="150"/>
    <d v="2025-05-04T00:00:00"/>
    <x v="1"/>
    <x v="0"/>
    <x v="0"/>
    <x v="10"/>
  </r>
  <r>
    <n v="151"/>
    <d v="2024-06-20T00:00:00"/>
    <x v="2"/>
    <x v="1"/>
    <x v="2"/>
    <x v="9"/>
  </r>
  <r>
    <n v="152"/>
    <d v="2025-04-28T00:00:00"/>
    <x v="0"/>
    <x v="1"/>
    <x v="1"/>
    <x v="7"/>
  </r>
  <r>
    <n v="152"/>
    <d v="2024-08-11T00:00:00"/>
    <x v="2"/>
    <x v="0"/>
    <x v="2"/>
    <x v="7"/>
  </r>
  <r>
    <n v="152"/>
    <d v="2024-05-24T00:00:00"/>
    <x v="1"/>
    <x v="0"/>
    <x v="0"/>
    <x v="7"/>
  </r>
  <r>
    <n v="153"/>
    <d v="2024-08-25T00:00:00"/>
    <x v="1"/>
    <x v="0"/>
    <x v="2"/>
    <x v="1"/>
  </r>
  <r>
    <n v="153"/>
    <d v="2025-02-05T00:00:00"/>
    <x v="1"/>
    <x v="1"/>
    <x v="1"/>
    <x v="1"/>
  </r>
  <r>
    <n v="153"/>
    <d v="2024-11-03T00:00:00"/>
    <x v="1"/>
    <x v="1"/>
    <x v="2"/>
    <x v="1"/>
  </r>
  <r>
    <n v="153"/>
    <d v="2025-04-10T00:00:00"/>
    <x v="1"/>
    <x v="0"/>
    <x v="1"/>
    <x v="1"/>
  </r>
  <r>
    <n v="154"/>
    <d v="2024-06-25T00:00:00"/>
    <x v="0"/>
    <x v="1"/>
    <x v="0"/>
    <x v="8"/>
  </r>
  <r>
    <n v="154"/>
    <d v="2024-08-10T00:00:00"/>
    <x v="2"/>
    <x v="1"/>
    <x v="2"/>
    <x v="8"/>
  </r>
  <r>
    <n v="154"/>
    <d v="2024-11-19T00:00:00"/>
    <x v="2"/>
    <x v="0"/>
    <x v="0"/>
    <x v="8"/>
  </r>
  <r>
    <n v="155"/>
    <d v="2024-11-03T00:00:00"/>
    <x v="0"/>
    <x v="1"/>
    <x v="0"/>
    <x v="7"/>
  </r>
  <r>
    <n v="155"/>
    <d v="2025-01-19T00:00:00"/>
    <x v="2"/>
    <x v="1"/>
    <x v="0"/>
    <x v="7"/>
  </r>
  <r>
    <n v="156"/>
    <d v="2025-03-10T00:00:00"/>
    <x v="1"/>
    <x v="0"/>
    <x v="1"/>
    <x v="2"/>
  </r>
  <r>
    <n v="156"/>
    <d v="2024-06-01T00:00:00"/>
    <x v="2"/>
    <x v="0"/>
    <x v="1"/>
    <x v="2"/>
  </r>
  <r>
    <n v="157"/>
    <d v="2024-10-21T00:00:00"/>
    <x v="0"/>
    <x v="0"/>
    <x v="0"/>
    <x v="5"/>
  </r>
  <r>
    <n v="158"/>
    <d v="2025-03-20T00:00:00"/>
    <x v="1"/>
    <x v="1"/>
    <x v="1"/>
    <x v="7"/>
  </r>
  <r>
    <n v="158"/>
    <d v="2025-02-16T00:00:00"/>
    <x v="0"/>
    <x v="0"/>
    <x v="1"/>
    <x v="7"/>
  </r>
  <r>
    <n v="158"/>
    <d v="2024-10-20T00:00:00"/>
    <x v="2"/>
    <x v="0"/>
    <x v="0"/>
    <x v="7"/>
  </r>
  <r>
    <n v="158"/>
    <d v="2024-06-08T00:00:00"/>
    <x v="2"/>
    <x v="1"/>
    <x v="0"/>
    <x v="7"/>
  </r>
  <r>
    <n v="158"/>
    <d v="2024-11-26T00:00:00"/>
    <x v="1"/>
    <x v="1"/>
    <x v="2"/>
    <x v="7"/>
  </r>
  <r>
    <n v="159"/>
    <d v="2025-01-17T00:00:00"/>
    <x v="2"/>
    <x v="1"/>
    <x v="0"/>
    <x v="0"/>
  </r>
  <r>
    <n v="159"/>
    <d v="2024-06-25T00:00:00"/>
    <x v="1"/>
    <x v="1"/>
    <x v="0"/>
    <x v="0"/>
  </r>
  <r>
    <n v="159"/>
    <d v="2025-04-03T00:00:00"/>
    <x v="0"/>
    <x v="0"/>
    <x v="2"/>
    <x v="0"/>
  </r>
  <r>
    <n v="159"/>
    <d v="2025-01-01T00:00:00"/>
    <x v="1"/>
    <x v="0"/>
    <x v="2"/>
    <x v="0"/>
  </r>
  <r>
    <n v="159"/>
    <d v="2024-10-10T00:00:00"/>
    <x v="1"/>
    <x v="1"/>
    <x v="1"/>
    <x v="0"/>
  </r>
  <r>
    <n v="160"/>
    <d v="2024-10-23T00:00:00"/>
    <x v="2"/>
    <x v="1"/>
    <x v="2"/>
    <x v="0"/>
  </r>
  <r>
    <n v="161"/>
    <d v="2024-12-14T00:00:00"/>
    <x v="2"/>
    <x v="0"/>
    <x v="2"/>
    <x v="5"/>
  </r>
  <r>
    <n v="161"/>
    <d v="2024-05-21T00:00:00"/>
    <x v="2"/>
    <x v="1"/>
    <x v="0"/>
    <x v="5"/>
  </r>
  <r>
    <n v="161"/>
    <d v="2025-01-18T00:00:00"/>
    <x v="0"/>
    <x v="1"/>
    <x v="2"/>
    <x v="5"/>
  </r>
  <r>
    <n v="161"/>
    <d v="2024-09-29T00:00:00"/>
    <x v="0"/>
    <x v="0"/>
    <x v="0"/>
    <x v="5"/>
  </r>
  <r>
    <n v="161"/>
    <d v="2024-07-09T00:00:00"/>
    <x v="2"/>
    <x v="0"/>
    <x v="2"/>
    <x v="5"/>
  </r>
  <r>
    <n v="162"/>
    <d v="2025-03-04T00:00:00"/>
    <x v="0"/>
    <x v="1"/>
    <x v="1"/>
    <x v="5"/>
  </r>
  <r>
    <n v="163"/>
    <d v="2025-02-17T00:00:00"/>
    <x v="2"/>
    <x v="0"/>
    <x v="1"/>
    <x v="10"/>
  </r>
  <r>
    <n v="164"/>
    <d v="2025-02-04T00:00:00"/>
    <x v="2"/>
    <x v="1"/>
    <x v="2"/>
    <x v="3"/>
  </r>
  <r>
    <n v="164"/>
    <d v="2024-09-20T00:00:00"/>
    <x v="2"/>
    <x v="0"/>
    <x v="0"/>
    <x v="3"/>
  </r>
  <r>
    <n v="165"/>
    <d v="2024-08-12T00:00:00"/>
    <x v="1"/>
    <x v="1"/>
    <x v="1"/>
    <x v="1"/>
  </r>
  <r>
    <n v="165"/>
    <d v="2024-05-31T00:00:00"/>
    <x v="2"/>
    <x v="0"/>
    <x v="0"/>
    <x v="1"/>
  </r>
  <r>
    <n v="165"/>
    <d v="2024-12-05T00:00:00"/>
    <x v="0"/>
    <x v="0"/>
    <x v="0"/>
    <x v="1"/>
  </r>
  <r>
    <n v="165"/>
    <d v="2025-01-23T00:00:00"/>
    <x v="2"/>
    <x v="0"/>
    <x v="1"/>
    <x v="1"/>
  </r>
  <r>
    <n v="165"/>
    <d v="2024-05-16T00:00:00"/>
    <x v="0"/>
    <x v="1"/>
    <x v="1"/>
    <x v="1"/>
  </r>
  <r>
    <n v="166"/>
    <d v="2025-05-11T00:00:00"/>
    <x v="1"/>
    <x v="0"/>
    <x v="0"/>
    <x v="6"/>
  </r>
  <r>
    <n v="166"/>
    <d v="2024-10-12T00:00:00"/>
    <x v="2"/>
    <x v="1"/>
    <x v="0"/>
    <x v="6"/>
  </r>
  <r>
    <n v="166"/>
    <d v="2024-08-19T00:00:00"/>
    <x v="1"/>
    <x v="1"/>
    <x v="2"/>
    <x v="6"/>
  </r>
  <r>
    <n v="166"/>
    <d v="2024-06-16T00:00:00"/>
    <x v="0"/>
    <x v="0"/>
    <x v="2"/>
    <x v="6"/>
  </r>
  <r>
    <n v="166"/>
    <d v="2024-08-17T00:00:00"/>
    <x v="1"/>
    <x v="0"/>
    <x v="2"/>
    <x v="6"/>
  </r>
  <r>
    <n v="167"/>
    <d v="2024-12-14T00:00:00"/>
    <x v="2"/>
    <x v="1"/>
    <x v="1"/>
    <x v="0"/>
  </r>
  <r>
    <n v="167"/>
    <d v="2024-07-21T00:00:00"/>
    <x v="0"/>
    <x v="1"/>
    <x v="0"/>
    <x v="0"/>
  </r>
  <r>
    <n v="168"/>
    <d v="2024-10-08T00:00:00"/>
    <x v="1"/>
    <x v="0"/>
    <x v="1"/>
    <x v="1"/>
  </r>
  <r>
    <n v="168"/>
    <d v="2024-11-15T00:00:00"/>
    <x v="0"/>
    <x v="1"/>
    <x v="2"/>
    <x v="1"/>
  </r>
  <r>
    <n v="169"/>
    <d v="2024-08-31T00:00:00"/>
    <x v="0"/>
    <x v="0"/>
    <x v="2"/>
    <x v="4"/>
  </r>
  <r>
    <n v="169"/>
    <d v="2024-09-04T00:00:00"/>
    <x v="2"/>
    <x v="0"/>
    <x v="1"/>
    <x v="4"/>
  </r>
  <r>
    <n v="169"/>
    <d v="2024-07-27T00:00:00"/>
    <x v="2"/>
    <x v="0"/>
    <x v="0"/>
    <x v="4"/>
  </r>
  <r>
    <n v="170"/>
    <d v="2025-04-19T00:00:00"/>
    <x v="2"/>
    <x v="0"/>
    <x v="1"/>
    <x v="8"/>
  </r>
  <r>
    <n v="170"/>
    <d v="2024-11-06T00:00:00"/>
    <x v="2"/>
    <x v="1"/>
    <x v="1"/>
    <x v="8"/>
  </r>
  <r>
    <n v="170"/>
    <d v="2024-06-17T00:00:00"/>
    <x v="2"/>
    <x v="1"/>
    <x v="2"/>
    <x v="8"/>
  </r>
  <r>
    <n v="170"/>
    <d v="2024-07-17T00:00:00"/>
    <x v="1"/>
    <x v="0"/>
    <x v="2"/>
    <x v="8"/>
  </r>
  <r>
    <n v="170"/>
    <d v="2025-05-12T00:00:00"/>
    <x v="0"/>
    <x v="1"/>
    <x v="1"/>
    <x v="8"/>
  </r>
  <r>
    <n v="171"/>
    <d v="2025-03-06T00:00:00"/>
    <x v="1"/>
    <x v="0"/>
    <x v="0"/>
    <x v="6"/>
  </r>
  <r>
    <n v="172"/>
    <d v="2025-02-24T00:00:00"/>
    <x v="0"/>
    <x v="0"/>
    <x v="2"/>
    <x v="8"/>
  </r>
  <r>
    <n v="172"/>
    <d v="2024-12-20T00:00:00"/>
    <x v="0"/>
    <x v="0"/>
    <x v="0"/>
    <x v="8"/>
  </r>
  <r>
    <n v="172"/>
    <d v="2025-02-06T00:00:00"/>
    <x v="1"/>
    <x v="0"/>
    <x v="1"/>
    <x v="8"/>
  </r>
  <r>
    <n v="172"/>
    <d v="2025-04-20T00:00:00"/>
    <x v="1"/>
    <x v="1"/>
    <x v="1"/>
    <x v="8"/>
  </r>
  <r>
    <n v="172"/>
    <d v="2024-10-11T00:00:00"/>
    <x v="2"/>
    <x v="1"/>
    <x v="1"/>
    <x v="8"/>
  </r>
  <r>
    <n v="173"/>
    <d v="2024-05-17T00:00:00"/>
    <x v="1"/>
    <x v="0"/>
    <x v="1"/>
    <x v="6"/>
  </r>
  <r>
    <n v="173"/>
    <d v="2024-06-11T00:00:00"/>
    <x v="2"/>
    <x v="1"/>
    <x v="0"/>
    <x v="6"/>
  </r>
  <r>
    <n v="173"/>
    <d v="2024-11-09T00:00:00"/>
    <x v="2"/>
    <x v="1"/>
    <x v="2"/>
    <x v="6"/>
  </r>
  <r>
    <n v="173"/>
    <d v="2024-08-07T00:00:00"/>
    <x v="0"/>
    <x v="1"/>
    <x v="2"/>
    <x v="6"/>
  </r>
  <r>
    <n v="174"/>
    <d v="2025-04-12T00:00:00"/>
    <x v="2"/>
    <x v="1"/>
    <x v="2"/>
    <x v="5"/>
  </r>
  <r>
    <n v="174"/>
    <d v="2024-10-26T00:00:00"/>
    <x v="0"/>
    <x v="0"/>
    <x v="0"/>
    <x v="5"/>
  </r>
  <r>
    <n v="175"/>
    <d v="2024-05-15T00:00:00"/>
    <x v="0"/>
    <x v="0"/>
    <x v="2"/>
    <x v="7"/>
  </r>
  <r>
    <n v="175"/>
    <d v="2024-09-23T00:00:00"/>
    <x v="0"/>
    <x v="1"/>
    <x v="1"/>
    <x v="7"/>
  </r>
  <r>
    <n v="175"/>
    <d v="2025-03-01T00:00:00"/>
    <x v="0"/>
    <x v="1"/>
    <x v="0"/>
    <x v="7"/>
  </r>
  <r>
    <n v="176"/>
    <d v="2025-05-02T00:00:00"/>
    <x v="0"/>
    <x v="1"/>
    <x v="2"/>
    <x v="2"/>
  </r>
  <r>
    <n v="176"/>
    <d v="2024-10-06T00:00:00"/>
    <x v="1"/>
    <x v="0"/>
    <x v="0"/>
    <x v="2"/>
  </r>
  <r>
    <n v="176"/>
    <d v="2025-04-18T00:00:00"/>
    <x v="0"/>
    <x v="0"/>
    <x v="1"/>
    <x v="2"/>
  </r>
  <r>
    <n v="176"/>
    <d v="2024-09-17T00:00:00"/>
    <x v="1"/>
    <x v="1"/>
    <x v="2"/>
    <x v="2"/>
  </r>
  <r>
    <n v="177"/>
    <d v="2024-07-06T00:00:00"/>
    <x v="0"/>
    <x v="0"/>
    <x v="2"/>
    <x v="5"/>
  </r>
  <r>
    <n v="177"/>
    <d v="2024-10-25T00:00:00"/>
    <x v="1"/>
    <x v="0"/>
    <x v="2"/>
    <x v="5"/>
  </r>
  <r>
    <n v="178"/>
    <d v="2024-07-26T00:00:00"/>
    <x v="0"/>
    <x v="1"/>
    <x v="1"/>
    <x v="5"/>
  </r>
  <r>
    <n v="178"/>
    <d v="2025-02-09T00:00:00"/>
    <x v="1"/>
    <x v="0"/>
    <x v="0"/>
    <x v="5"/>
  </r>
  <r>
    <n v="178"/>
    <d v="2025-01-05T00:00:00"/>
    <x v="2"/>
    <x v="1"/>
    <x v="1"/>
    <x v="5"/>
  </r>
  <r>
    <n v="178"/>
    <d v="2024-08-26T00:00:00"/>
    <x v="1"/>
    <x v="0"/>
    <x v="1"/>
    <x v="5"/>
  </r>
  <r>
    <n v="178"/>
    <d v="2024-10-12T00:00:00"/>
    <x v="1"/>
    <x v="1"/>
    <x v="2"/>
    <x v="5"/>
  </r>
  <r>
    <n v="179"/>
    <d v="2024-05-19T00:00:00"/>
    <x v="0"/>
    <x v="1"/>
    <x v="0"/>
    <x v="9"/>
  </r>
  <r>
    <n v="179"/>
    <d v="2025-04-04T00:00:00"/>
    <x v="2"/>
    <x v="1"/>
    <x v="1"/>
    <x v="9"/>
  </r>
  <r>
    <n v="180"/>
    <d v="2024-10-16T00:00:00"/>
    <x v="0"/>
    <x v="0"/>
    <x v="2"/>
    <x v="7"/>
  </r>
  <r>
    <n v="181"/>
    <d v="2025-04-25T00:00:00"/>
    <x v="0"/>
    <x v="1"/>
    <x v="2"/>
    <x v="9"/>
  </r>
  <r>
    <n v="182"/>
    <d v="2025-03-14T00:00:00"/>
    <x v="0"/>
    <x v="0"/>
    <x v="0"/>
    <x v="0"/>
  </r>
  <r>
    <n v="183"/>
    <d v="2024-12-23T00:00:00"/>
    <x v="2"/>
    <x v="0"/>
    <x v="0"/>
    <x v="7"/>
  </r>
  <r>
    <n v="183"/>
    <d v="2024-11-21T00:00:00"/>
    <x v="0"/>
    <x v="0"/>
    <x v="2"/>
    <x v="7"/>
  </r>
  <r>
    <n v="183"/>
    <d v="2025-04-06T00:00:00"/>
    <x v="2"/>
    <x v="1"/>
    <x v="1"/>
    <x v="7"/>
  </r>
  <r>
    <n v="184"/>
    <d v="2024-11-25T00:00:00"/>
    <x v="2"/>
    <x v="1"/>
    <x v="2"/>
    <x v="7"/>
  </r>
  <r>
    <n v="185"/>
    <d v="2025-02-13T00:00:00"/>
    <x v="1"/>
    <x v="1"/>
    <x v="0"/>
    <x v="0"/>
  </r>
  <r>
    <n v="185"/>
    <d v="2024-08-27T00:00:00"/>
    <x v="1"/>
    <x v="0"/>
    <x v="2"/>
    <x v="0"/>
  </r>
  <r>
    <n v="185"/>
    <d v="2024-07-27T00:00:00"/>
    <x v="2"/>
    <x v="0"/>
    <x v="0"/>
    <x v="0"/>
  </r>
  <r>
    <n v="185"/>
    <d v="2025-02-24T00:00:00"/>
    <x v="1"/>
    <x v="0"/>
    <x v="2"/>
    <x v="0"/>
  </r>
  <r>
    <n v="186"/>
    <d v="2024-09-11T00:00:00"/>
    <x v="0"/>
    <x v="1"/>
    <x v="2"/>
    <x v="1"/>
  </r>
  <r>
    <n v="186"/>
    <d v="2024-10-24T00:00:00"/>
    <x v="0"/>
    <x v="1"/>
    <x v="2"/>
    <x v="1"/>
  </r>
  <r>
    <n v="186"/>
    <d v="2025-02-02T00:00:00"/>
    <x v="0"/>
    <x v="0"/>
    <x v="2"/>
    <x v="1"/>
  </r>
  <r>
    <n v="186"/>
    <d v="2025-04-27T00:00:00"/>
    <x v="0"/>
    <x v="0"/>
    <x v="2"/>
    <x v="1"/>
  </r>
  <r>
    <n v="187"/>
    <d v="2024-06-21T00:00:00"/>
    <x v="1"/>
    <x v="1"/>
    <x v="2"/>
    <x v="2"/>
  </r>
  <r>
    <n v="187"/>
    <d v="2024-08-25T00:00:00"/>
    <x v="2"/>
    <x v="0"/>
    <x v="2"/>
    <x v="2"/>
  </r>
  <r>
    <n v="187"/>
    <d v="2024-05-17T00:00:00"/>
    <x v="2"/>
    <x v="1"/>
    <x v="0"/>
    <x v="2"/>
  </r>
  <r>
    <n v="188"/>
    <d v="2024-09-07T00:00:00"/>
    <x v="0"/>
    <x v="1"/>
    <x v="2"/>
    <x v="5"/>
  </r>
  <r>
    <n v="188"/>
    <d v="2024-12-29T00:00:00"/>
    <x v="2"/>
    <x v="1"/>
    <x v="2"/>
    <x v="5"/>
  </r>
  <r>
    <n v="188"/>
    <d v="2024-10-04T00:00:00"/>
    <x v="0"/>
    <x v="1"/>
    <x v="1"/>
    <x v="5"/>
  </r>
  <r>
    <n v="188"/>
    <d v="2025-05-06T00:00:00"/>
    <x v="1"/>
    <x v="1"/>
    <x v="2"/>
    <x v="5"/>
  </r>
  <r>
    <n v="188"/>
    <d v="2025-02-02T00:00:00"/>
    <x v="1"/>
    <x v="0"/>
    <x v="1"/>
    <x v="5"/>
  </r>
  <r>
    <n v="189"/>
    <d v="2024-08-28T00:00:00"/>
    <x v="2"/>
    <x v="1"/>
    <x v="0"/>
    <x v="7"/>
  </r>
  <r>
    <n v="189"/>
    <d v="2025-01-31T00:00:00"/>
    <x v="2"/>
    <x v="1"/>
    <x v="0"/>
    <x v="7"/>
  </r>
  <r>
    <n v="189"/>
    <d v="2024-12-15T00:00:00"/>
    <x v="0"/>
    <x v="1"/>
    <x v="0"/>
    <x v="7"/>
  </r>
  <r>
    <n v="189"/>
    <d v="2025-04-04T00:00:00"/>
    <x v="2"/>
    <x v="1"/>
    <x v="1"/>
    <x v="7"/>
  </r>
  <r>
    <n v="190"/>
    <d v="2024-09-08T00:00:00"/>
    <x v="2"/>
    <x v="1"/>
    <x v="1"/>
    <x v="5"/>
  </r>
  <r>
    <n v="190"/>
    <d v="2024-11-06T00:00:00"/>
    <x v="1"/>
    <x v="1"/>
    <x v="1"/>
    <x v="5"/>
  </r>
  <r>
    <n v="190"/>
    <d v="2024-07-21T00:00:00"/>
    <x v="1"/>
    <x v="1"/>
    <x v="0"/>
    <x v="5"/>
  </r>
  <r>
    <n v="190"/>
    <d v="2025-04-03T00:00:00"/>
    <x v="0"/>
    <x v="1"/>
    <x v="0"/>
    <x v="5"/>
  </r>
  <r>
    <n v="190"/>
    <d v="2025-02-13T00:00:00"/>
    <x v="0"/>
    <x v="0"/>
    <x v="1"/>
    <x v="5"/>
  </r>
  <r>
    <n v="191"/>
    <d v="2025-02-13T00:00:00"/>
    <x v="2"/>
    <x v="0"/>
    <x v="2"/>
    <x v="5"/>
  </r>
  <r>
    <n v="191"/>
    <d v="2024-11-18T00:00:00"/>
    <x v="1"/>
    <x v="0"/>
    <x v="0"/>
    <x v="5"/>
  </r>
  <r>
    <n v="191"/>
    <d v="2024-11-05T00:00:00"/>
    <x v="0"/>
    <x v="0"/>
    <x v="0"/>
    <x v="5"/>
  </r>
  <r>
    <n v="191"/>
    <d v="2024-06-29T00:00:00"/>
    <x v="1"/>
    <x v="0"/>
    <x v="1"/>
    <x v="5"/>
  </r>
  <r>
    <n v="192"/>
    <d v="2025-02-08T00:00:00"/>
    <x v="2"/>
    <x v="0"/>
    <x v="2"/>
    <x v="4"/>
  </r>
  <r>
    <n v="192"/>
    <d v="2025-01-12T00:00:00"/>
    <x v="2"/>
    <x v="0"/>
    <x v="1"/>
    <x v="4"/>
  </r>
  <r>
    <n v="192"/>
    <d v="2024-09-18T00:00:00"/>
    <x v="1"/>
    <x v="0"/>
    <x v="1"/>
    <x v="4"/>
  </r>
  <r>
    <n v="192"/>
    <d v="2024-09-01T00:00:00"/>
    <x v="1"/>
    <x v="0"/>
    <x v="2"/>
    <x v="4"/>
  </r>
  <r>
    <n v="193"/>
    <d v="2024-08-09T00:00:00"/>
    <x v="2"/>
    <x v="0"/>
    <x v="0"/>
    <x v="4"/>
  </r>
  <r>
    <n v="193"/>
    <d v="2024-12-10T00:00:00"/>
    <x v="2"/>
    <x v="1"/>
    <x v="0"/>
    <x v="4"/>
  </r>
  <r>
    <n v="193"/>
    <d v="2024-10-17T00:00:00"/>
    <x v="2"/>
    <x v="0"/>
    <x v="0"/>
    <x v="4"/>
  </r>
  <r>
    <n v="194"/>
    <d v="2024-08-07T00:00:00"/>
    <x v="2"/>
    <x v="1"/>
    <x v="0"/>
    <x v="6"/>
  </r>
  <r>
    <n v="194"/>
    <d v="2025-01-16T00:00:00"/>
    <x v="2"/>
    <x v="0"/>
    <x v="0"/>
    <x v="6"/>
  </r>
  <r>
    <n v="194"/>
    <d v="2025-04-23T00:00:00"/>
    <x v="0"/>
    <x v="1"/>
    <x v="2"/>
    <x v="6"/>
  </r>
  <r>
    <n v="194"/>
    <d v="2025-02-13T00:00:00"/>
    <x v="2"/>
    <x v="1"/>
    <x v="0"/>
    <x v="6"/>
  </r>
  <r>
    <n v="195"/>
    <d v="2024-09-08T00:00:00"/>
    <x v="0"/>
    <x v="0"/>
    <x v="1"/>
    <x v="3"/>
  </r>
  <r>
    <n v="195"/>
    <d v="2024-09-22T00:00:00"/>
    <x v="1"/>
    <x v="1"/>
    <x v="2"/>
    <x v="3"/>
  </r>
  <r>
    <n v="196"/>
    <d v="2024-10-09T00:00:00"/>
    <x v="2"/>
    <x v="1"/>
    <x v="1"/>
    <x v="9"/>
  </r>
  <r>
    <n v="197"/>
    <d v="2024-11-16T00:00:00"/>
    <x v="0"/>
    <x v="1"/>
    <x v="0"/>
    <x v="7"/>
  </r>
  <r>
    <n v="198"/>
    <d v="2025-02-14T00:00:00"/>
    <x v="2"/>
    <x v="0"/>
    <x v="1"/>
    <x v="9"/>
  </r>
  <r>
    <n v="198"/>
    <d v="2025-02-03T00:00:00"/>
    <x v="2"/>
    <x v="1"/>
    <x v="0"/>
    <x v="9"/>
  </r>
  <r>
    <n v="198"/>
    <d v="2024-07-28T00:00:00"/>
    <x v="2"/>
    <x v="0"/>
    <x v="0"/>
    <x v="9"/>
  </r>
  <r>
    <n v="199"/>
    <d v="2025-04-01T00:00:00"/>
    <x v="0"/>
    <x v="1"/>
    <x v="0"/>
    <x v="8"/>
  </r>
  <r>
    <n v="200"/>
    <d v="2025-02-16T00:00:00"/>
    <x v="0"/>
    <x v="1"/>
    <x v="0"/>
    <x v="1"/>
  </r>
  <r>
    <n v="200"/>
    <d v="2024-10-17T00:00:00"/>
    <x v="1"/>
    <x v="1"/>
    <x v="2"/>
    <x v="1"/>
  </r>
  <r>
    <n v="200"/>
    <d v="2024-10-19T00:00:00"/>
    <x v="1"/>
    <x v="0"/>
    <x v="2"/>
    <x v="1"/>
  </r>
  <r>
    <n v="200"/>
    <d v="2024-05-23T00:00:00"/>
    <x v="0"/>
    <x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m/>
    <d v="2025-02-28T00:00:00"/>
    <s v="Cliente recusou"/>
    <n v="57"/>
    <s v="Sr. Marcelo Monteiro"/>
    <x v="0"/>
    <x v="0"/>
    <x v="0"/>
    <x v="0"/>
    <x v="0"/>
  </r>
  <r>
    <n v="2"/>
    <x v="1"/>
    <x v="1"/>
    <d v="2025-02-20T00:00:00"/>
    <d v="2025-02-18T00:00:00"/>
    <s v=""/>
    <n v="156"/>
    <s v="Sr. Benício Viana"/>
    <x v="1"/>
    <x v="1"/>
    <x v="1"/>
    <x v="0"/>
    <x v="1"/>
  </r>
  <r>
    <n v="3"/>
    <x v="2"/>
    <x v="2"/>
    <m/>
    <d v="2025-03-20T00:00:00"/>
    <s v="Atraso na malha"/>
    <n v="25"/>
    <s v="Laura da Mata"/>
    <x v="2"/>
    <x v="2"/>
    <x v="0"/>
    <x v="0"/>
    <x v="0"/>
  </r>
  <r>
    <n v="4"/>
    <x v="2"/>
    <x v="1"/>
    <d v="2024-12-17T00:00:00"/>
    <d v="2024-12-19T00:00:00"/>
    <s v=""/>
    <n v="52"/>
    <s v="Kaique Lopes"/>
    <x v="0"/>
    <x v="0"/>
    <x v="1"/>
    <x v="0"/>
    <x v="0"/>
  </r>
  <r>
    <n v="5"/>
    <x v="1"/>
    <x v="2"/>
    <m/>
    <d v="2024-12-13T00:00:00"/>
    <s v="Atraso na malha"/>
    <n v="147"/>
    <s v="Melissa Nascimento"/>
    <x v="1"/>
    <x v="2"/>
    <x v="0"/>
    <x v="0"/>
    <x v="0"/>
  </r>
  <r>
    <n v="6"/>
    <x v="2"/>
    <x v="1"/>
    <d v="2024-09-08T00:00:00"/>
    <d v="2024-09-05T00:00:00"/>
    <s v=""/>
    <n v="72"/>
    <s v="Thales Melo"/>
    <x v="3"/>
    <x v="0"/>
    <x v="1"/>
    <x v="0"/>
    <x v="2"/>
  </r>
  <r>
    <n v="7"/>
    <x v="1"/>
    <x v="3"/>
    <m/>
    <d v="2024-10-23T00:00:00"/>
    <s v="Extravio confirmado"/>
    <n v="19"/>
    <s v="Sr. Eduardo Pereira"/>
    <x v="2"/>
    <x v="3"/>
    <x v="0"/>
    <x v="0"/>
    <x v="0"/>
  </r>
  <r>
    <n v="8"/>
    <x v="1"/>
    <x v="1"/>
    <d v="2024-09-13T00:00:00"/>
    <d v="2024-09-11T00:00:00"/>
    <s v=""/>
    <n v="119"/>
    <s v="Srta. Evelyn Alves"/>
    <x v="4"/>
    <x v="1"/>
    <x v="1"/>
    <x v="0"/>
    <x v="1"/>
  </r>
  <r>
    <n v="9"/>
    <x v="3"/>
    <x v="2"/>
    <m/>
    <d v="2024-11-07T00:00:00"/>
    <s v="Atraso na malha"/>
    <n v="110"/>
    <s v="Theo Martins"/>
    <x v="1"/>
    <x v="4"/>
    <x v="0"/>
    <x v="0"/>
    <x v="0"/>
  </r>
  <r>
    <n v="10"/>
    <x v="0"/>
    <x v="1"/>
    <d v="2024-10-06T00:00:00"/>
    <d v="2024-10-01T00:00:00"/>
    <s v=""/>
    <n v="131"/>
    <s v="Erick da Conceição"/>
    <x v="3"/>
    <x v="5"/>
    <x v="1"/>
    <x v="0"/>
    <x v="3"/>
  </r>
  <r>
    <n v="11"/>
    <x v="3"/>
    <x v="2"/>
    <m/>
    <d v="2025-04-15T00:00:00"/>
    <s v="Atraso na malha"/>
    <n v="32"/>
    <s v="Bernardo Araújo"/>
    <x v="1"/>
    <x v="2"/>
    <x v="0"/>
    <x v="0"/>
    <x v="0"/>
  </r>
  <r>
    <n v="12"/>
    <x v="0"/>
    <x v="1"/>
    <d v="2025-01-07T00:00:00"/>
    <d v="2025-01-08T00:00:00"/>
    <s v=""/>
    <n v="101"/>
    <s v="Benício Lopes"/>
    <x v="1"/>
    <x v="5"/>
    <x v="1"/>
    <x v="0"/>
    <x v="0"/>
  </r>
  <r>
    <n v="13"/>
    <x v="2"/>
    <x v="2"/>
    <m/>
    <d v="2025-03-04T00:00:00"/>
    <s v="Atraso na malha"/>
    <n v="131"/>
    <s v="Erick da Conceição"/>
    <x v="3"/>
    <x v="5"/>
    <x v="0"/>
    <x v="0"/>
    <x v="0"/>
  </r>
  <r>
    <n v="14"/>
    <x v="2"/>
    <x v="1"/>
    <d v="2025-04-20T00:00:00"/>
    <d v="2025-04-21T00:00:00"/>
    <s v=""/>
    <n v="148"/>
    <s v="Otávio Ferreira"/>
    <x v="0"/>
    <x v="2"/>
    <x v="1"/>
    <x v="0"/>
    <x v="0"/>
  </r>
  <r>
    <n v="15"/>
    <x v="0"/>
    <x v="3"/>
    <m/>
    <d v="2024-08-02T00:00:00"/>
    <s v="Extravio confirmado"/>
    <n v="27"/>
    <s v="Evelyn Aragão"/>
    <x v="0"/>
    <x v="3"/>
    <x v="0"/>
    <x v="0"/>
    <x v="0"/>
  </r>
  <r>
    <n v="16"/>
    <x v="2"/>
    <x v="1"/>
    <d v="2025-01-23T00:00:00"/>
    <d v="2025-01-21T00:00:00"/>
    <s v=""/>
    <n v="36"/>
    <s v="Milena Nascimento"/>
    <x v="3"/>
    <x v="4"/>
    <x v="1"/>
    <x v="0"/>
    <x v="1"/>
  </r>
  <r>
    <n v="17"/>
    <x v="3"/>
    <x v="1"/>
    <d v="2025-01-22T00:00:00"/>
    <d v="2025-01-23T00:00:00"/>
    <s v=""/>
    <n v="161"/>
    <s v="Sr. João Vitor Costela"/>
    <x v="3"/>
    <x v="2"/>
    <x v="1"/>
    <x v="0"/>
    <x v="0"/>
  </r>
  <r>
    <n v="18"/>
    <x v="1"/>
    <x v="1"/>
    <d v="2025-02-27T00:00:00"/>
    <d v="2025-02-22T00:00:00"/>
    <s v=""/>
    <n v="189"/>
    <s v="Srta. Alícia Farias"/>
    <x v="1"/>
    <x v="6"/>
    <x v="1"/>
    <x v="0"/>
    <x v="3"/>
  </r>
  <r>
    <n v="19"/>
    <x v="1"/>
    <x v="1"/>
    <d v="2025-02-23T00:00:00"/>
    <d v="2025-02-22T00:00:00"/>
    <s v=""/>
    <n v="77"/>
    <s v="Clara Caldeira"/>
    <x v="3"/>
    <x v="0"/>
    <x v="1"/>
    <x v="0"/>
    <x v="4"/>
  </r>
  <r>
    <n v="20"/>
    <x v="0"/>
    <x v="1"/>
    <d v="2024-08-10T00:00:00"/>
    <d v="2024-08-07T00:00:00"/>
    <s v=""/>
    <n v="194"/>
    <s v="Isabel Teixeira"/>
    <x v="0"/>
    <x v="7"/>
    <x v="1"/>
    <x v="0"/>
    <x v="2"/>
  </r>
  <r>
    <n v="21"/>
    <x v="0"/>
    <x v="1"/>
    <d v="2025-04-04T00:00:00"/>
    <d v="2025-04-03T00:00:00"/>
    <s v=""/>
    <n v="19"/>
    <s v="Sr. Eduardo Pereira"/>
    <x v="2"/>
    <x v="3"/>
    <x v="1"/>
    <x v="0"/>
    <x v="4"/>
  </r>
  <r>
    <n v="22"/>
    <x v="2"/>
    <x v="1"/>
    <d v="2025-02-04T00:00:00"/>
    <d v="2025-02-04T00:00:00"/>
    <s v=""/>
    <n v="198"/>
    <s v="Srta. Sarah Nogueira"/>
    <x v="3"/>
    <x v="8"/>
    <x v="1"/>
    <x v="0"/>
    <x v="0"/>
  </r>
  <r>
    <n v="23"/>
    <x v="1"/>
    <x v="1"/>
    <d v="2025-01-29T00:00:00"/>
    <d v="2025-01-25T00:00:00"/>
    <s v=""/>
    <n v="128"/>
    <s v="Enrico Vieira"/>
    <x v="3"/>
    <x v="7"/>
    <x v="1"/>
    <x v="0"/>
    <x v="5"/>
  </r>
  <r>
    <n v="24"/>
    <x v="0"/>
    <x v="1"/>
    <d v="2024-06-30T00:00:00"/>
    <d v="2024-07-01T00:00:00"/>
    <s v=""/>
    <n v="95"/>
    <s v="Heloísa Pinto"/>
    <x v="2"/>
    <x v="1"/>
    <x v="1"/>
    <x v="0"/>
    <x v="0"/>
  </r>
  <r>
    <n v="25"/>
    <x v="0"/>
    <x v="1"/>
    <d v="2024-08-15T00:00:00"/>
    <d v="2024-08-11T00:00:00"/>
    <s v=""/>
    <n v="11"/>
    <s v="Eduarda Porto"/>
    <x v="1"/>
    <x v="6"/>
    <x v="1"/>
    <x v="0"/>
    <x v="5"/>
  </r>
  <r>
    <n v="26"/>
    <x v="3"/>
    <x v="1"/>
    <d v="2024-09-29T00:00:00"/>
    <d v="2024-09-27T00:00:00"/>
    <s v=""/>
    <n v="160"/>
    <s v="Lara Rocha"/>
    <x v="4"/>
    <x v="3"/>
    <x v="1"/>
    <x v="0"/>
    <x v="1"/>
  </r>
  <r>
    <n v="27"/>
    <x v="2"/>
    <x v="1"/>
    <d v="2024-06-27T00:00:00"/>
    <d v="2024-06-27T00:00:00"/>
    <s v=""/>
    <n v="50"/>
    <s v="Lara Sales"/>
    <x v="3"/>
    <x v="4"/>
    <x v="1"/>
    <x v="0"/>
    <x v="0"/>
  </r>
  <r>
    <n v="28"/>
    <x v="3"/>
    <x v="1"/>
    <d v="2025-01-11T00:00:00"/>
    <d v="2025-01-09T00:00:00"/>
    <s v=""/>
    <n v="11"/>
    <s v="Eduarda Porto"/>
    <x v="1"/>
    <x v="6"/>
    <x v="1"/>
    <x v="0"/>
    <x v="1"/>
  </r>
  <r>
    <n v="29"/>
    <x v="0"/>
    <x v="3"/>
    <m/>
    <d v="2024-09-09T00:00:00"/>
    <s v="Extravio confirmado"/>
    <n v="17"/>
    <s v="Ana Beatriz Freitas"/>
    <x v="0"/>
    <x v="6"/>
    <x v="0"/>
    <x v="0"/>
    <x v="0"/>
  </r>
  <r>
    <n v="30"/>
    <x v="0"/>
    <x v="1"/>
    <d v="2024-06-30T00:00:00"/>
    <d v="2024-06-28T00:00:00"/>
    <s v=""/>
    <n v="89"/>
    <s v="Dra. Caroline da Rosa"/>
    <x v="1"/>
    <x v="2"/>
    <x v="1"/>
    <x v="0"/>
    <x v="1"/>
  </r>
  <r>
    <n v="31"/>
    <x v="1"/>
    <x v="1"/>
    <d v="2024-08-24T00:00:00"/>
    <d v="2024-08-21T00:00:00"/>
    <s v=""/>
    <n v="19"/>
    <s v="Sr. Eduardo Pereira"/>
    <x v="2"/>
    <x v="3"/>
    <x v="1"/>
    <x v="0"/>
    <x v="2"/>
  </r>
  <r>
    <n v="32"/>
    <x v="1"/>
    <x v="1"/>
    <d v="2025-02-14T00:00:00"/>
    <d v="2025-02-15T00:00:00"/>
    <s v=""/>
    <n v="75"/>
    <s v="Stephany Duarte"/>
    <x v="1"/>
    <x v="2"/>
    <x v="1"/>
    <x v="0"/>
    <x v="0"/>
  </r>
  <r>
    <n v="33"/>
    <x v="0"/>
    <x v="1"/>
    <d v="2024-07-05T00:00:00"/>
    <d v="2024-07-06T00:00:00"/>
    <s v=""/>
    <n v="170"/>
    <s v="Fernanda das Neves"/>
    <x v="0"/>
    <x v="4"/>
    <x v="1"/>
    <x v="0"/>
    <x v="0"/>
  </r>
  <r>
    <n v="34"/>
    <x v="3"/>
    <x v="1"/>
    <d v="2024-05-21T00:00:00"/>
    <d v="2024-05-23T00:00:00"/>
    <s v=""/>
    <n v="191"/>
    <s v="Noah Ribeiro"/>
    <x v="0"/>
    <x v="2"/>
    <x v="1"/>
    <x v="0"/>
    <x v="0"/>
  </r>
  <r>
    <n v="35"/>
    <x v="3"/>
    <x v="2"/>
    <m/>
    <d v="2025-04-16T00:00:00"/>
    <s v="Atraso na malha"/>
    <n v="153"/>
    <s v="Theo da Paz"/>
    <x v="0"/>
    <x v="0"/>
    <x v="0"/>
    <x v="0"/>
    <x v="0"/>
  </r>
  <r>
    <n v="36"/>
    <x v="0"/>
    <x v="1"/>
    <d v="2025-01-06T00:00:00"/>
    <d v="2025-01-04T00:00:00"/>
    <s v=""/>
    <n v="22"/>
    <s v="Ana Sophia Caldeira"/>
    <x v="1"/>
    <x v="3"/>
    <x v="1"/>
    <x v="0"/>
    <x v="1"/>
  </r>
  <r>
    <n v="37"/>
    <x v="1"/>
    <x v="1"/>
    <d v="2024-06-22T00:00:00"/>
    <d v="2024-06-22T00:00:00"/>
    <s v=""/>
    <n v="49"/>
    <s v="Felipe Monteiro"/>
    <x v="2"/>
    <x v="5"/>
    <x v="1"/>
    <x v="0"/>
    <x v="0"/>
  </r>
  <r>
    <n v="38"/>
    <x v="0"/>
    <x v="1"/>
    <d v="2025-03-25T00:00:00"/>
    <d v="2025-03-24T00:00:00"/>
    <s v=""/>
    <n v="97"/>
    <s v="João Felipe Fogaça"/>
    <x v="0"/>
    <x v="6"/>
    <x v="1"/>
    <x v="0"/>
    <x v="4"/>
  </r>
  <r>
    <n v="39"/>
    <x v="1"/>
    <x v="1"/>
    <d v="2024-07-12T00:00:00"/>
    <d v="2024-07-13T00:00:00"/>
    <s v=""/>
    <n v="196"/>
    <s v="Sr. João Vitor Azevedo"/>
    <x v="4"/>
    <x v="8"/>
    <x v="1"/>
    <x v="0"/>
    <x v="0"/>
  </r>
  <r>
    <n v="40"/>
    <x v="3"/>
    <x v="1"/>
    <d v="2025-04-20T00:00:00"/>
    <d v="2025-04-19T00:00:00"/>
    <s v=""/>
    <n v="100"/>
    <s v="Gabriel Novaes"/>
    <x v="4"/>
    <x v="7"/>
    <x v="1"/>
    <x v="0"/>
    <x v="4"/>
  </r>
  <r>
    <n v="41"/>
    <x v="3"/>
    <x v="1"/>
    <d v="2025-05-18T00:00:00"/>
    <d v="2025-05-17T00:00:00"/>
    <s v=""/>
    <n v="198"/>
    <s v="Srta. Sarah Nogueira"/>
    <x v="3"/>
    <x v="8"/>
    <x v="1"/>
    <x v="0"/>
    <x v="4"/>
  </r>
  <r>
    <n v="42"/>
    <x v="2"/>
    <x v="1"/>
    <d v="2024-11-13T00:00:00"/>
    <d v="2024-11-10T00:00:00"/>
    <s v=""/>
    <n v="120"/>
    <s v="Lucas Gabriel Vieira"/>
    <x v="1"/>
    <x v="7"/>
    <x v="1"/>
    <x v="0"/>
    <x v="2"/>
  </r>
  <r>
    <n v="43"/>
    <x v="2"/>
    <x v="0"/>
    <m/>
    <d v="2025-03-28T00:00:00"/>
    <s v="Cliente recusou"/>
    <n v="71"/>
    <s v="Luigi Almeida"/>
    <x v="0"/>
    <x v="9"/>
    <x v="0"/>
    <x v="0"/>
    <x v="0"/>
  </r>
  <r>
    <n v="44"/>
    <x v="0"/>
    <x v="1"/>
    <d v="2025-02-28T00:00:00"/>
    <d v="2025-02-23T00:00:00"/>
    <s v=""/>
    <n v="182"/>
    <s v="Dra. Ana Correia"/>
    <x v="0"/>
    <x v="3"/>
    <x v="1"/>
    <x v="0"/>
    <x v="3"/>
  </r>
  <r>
    <n v="45"/>
    <x v="0"/>
    <x v="1"/>
    <d v="2025-05-16T00:00:00"/>
    <d v="2025-05-13T00:00:00"/>
    <s v=""/>
    <n v="190"/>
    <s v="João Miguel Pinto"/>
    <x v="1"/>
    <x v="2"/>
    <x v="1"/>
    <x v="0"/>
    <x v="2"/>
  </r>
  <r>
    <n v="46"/>
    <x v="3"/>
    <x v="1"/>
    <d v="2024-09-10T00:00:00"/>
    <d v="2024-09-12T00:00:00"/>
    <s v=""/>
    <n v="188"/>
    <s v="Rafaela Porto"/>
    <x v="1"/>
    <x v="2"/>
    <x v="1"/>
    <x v="0"/>
    <x v="0"/>
  </r>
  <r>
    <n v="47"/>
    <x v="1"/>
    <x v="1"/>
    <d v="2024-09-05T00:00:00"/>
    <d v="2024-09-03T00:00:00"/>
    <s v=""/>
    <n v="31"/>
    <s v="Clarice Vieira"/>
    <x v="1"/>
    <x v="6"/>
    <x v="1"/>
    <x v="0"/>
    <x v="1"/>
  </r>
  <r>
    <n v="48"/>
    <x v="0"/>
    <x v="0"/>
    <m/>
    <d v="2024-07-18T00:00:00"/>
    <s v="Cliente recusou"/>
    <n v="161"/>
    <s v="Sr. João Vitor Costela"/>
    <x v="3"/>
    <x v="2"/>
    <x v="0"/>
    <x v="0"/>
    <x v="0"/>
  </r>
  <r>
    <n v="49"/>
    <x v="2"/>
    <x v="2"/>
    <m/>
    <d v="2024-08-28T00:00:00"/>
    <s v="Atraso na malha"/>
    <n v="200"/>
    <s v="Alícia Ribeiro"/>
    <x v="1"/>
    <x v="0"/>
    <x v="0"/>
    <x v="0"/>
    <x v="0"/>
  </r>
  <r>
    <n v="50"/>
    <x v="2"/>
    <x v="1"/>
    <d v="2024-11-05T00:00:00"/>
    <d v="2024-11-04T00:00:00"/>
    <s v=""/>
    <n v="8"/>
    <s v="Marina Caldeira"/>
    <x v="1"/>
    <x v="2"/>
    <x v="1"/>
    <x v="0"/>
    <x v="4"/>
  </r>
  <r>
    <n v="51"/>
    <x v="2"/>
    <x v="1"/>
    <d v="2024-06-11T00:00:00"/>
    <d v="2024-06-06T00:00:00"/>
    <s v=""/>
    <n v="35"/>
    <s v="Dr. Paulo Sales"/>
    <x v="1"/>
    <x v="6"/>
    <x v="1"/>
    <x v="0"/>
    <x v="3"/>
  </r>
  <r>
    <n v="52"/>
    <x v="3"/>
    <x v="1"/>
    <d v="2024-10-20T00:00:00"/>
    <d v="2024-10-16T00:00:00"/>
    <s v=""/>
    <n v="161"/>
    <s v="Sr. João Vitor Costela"/>
    <x v="3"/>
    <x v="2"/>
    <x v="1"/>
    <x v="0"/>
    <x v="5"/>
  </r>
  <r>
    <n v="53"/>
    <x v="1"/>
    <x v="1"/>
    <d v="2024-11-04T00:00:00"/>
    <d v="2024-11-03T00:00:00"/>
    <s v=""/>
    <n v="78"/>
    <s v="Raul Costela"/>
    <x v="2"/>
    <x v="3"/>
    <x v="1"/>
    <x v="0"/>
    <x v="4"/>
  </r>
  <r>
    <n v="54"/>
    <x v="2"/>
    <x v="3"/>
    <m/>
    <d v="2024-08-16T00:00:00"/>
    <s v="Extravio confirmado"/>
    <n v="51"/>
    <s v="Evelyn Ramos"/>
    <x v="1"/>
    <x v="10"/>
    <x v="0"/>
    <x v="0"/>
    <x v="0"/>
  </r>
  <r>
    <n v="55"/>
    <x v="0"/>
    <x v="1"/>
    <d v="2024-08-28T00:00:00"/>
    <d v="2024-08-30T00:00:00"/>
    <s v=""/>
    <n v="198"/>
    <s v="Srta. Sarah Nogueira"/>
    <x v="3"/>
    <x v="8"/>
    <x v="1"/>
    <x v="0"/>
    <x v="0"/>
  </r>
  <r>
    <n v="56"/>
    <x v="0"/>
    <x v="1"/>
    <d v="2025-03-13T00:00:00"/>
    <d v="2025-03-14T00:00:00"/>
    <s v=""/>
    <n v="163"/>
    <s v="Yasmin Jesus"/>
    <x v="1"/>
    <x v="5"/>
    <x v="1"/>
    <x v="0"/>
    <x v="0"/>
  </r>
  <r>
    <n v="57"/>
    <x v="0"/>
    <x v="1"/>
    <d v="2024-05-26T00:00:00"/>
    <d v="2024-05-25T00:00:00"/>
    <s v=""/>
    <n v="93"/>
    <s v="Nina Ferreira"/>
    <x v="3"/>
    <x v="5"/>
    <x v="1"/>
    <x v="0"/>
    <x v="4"/>
  </r>
  <r>
    <n v="58"/>
    <x v="3"/>
    <x v="1"/>
    <d v="2024-07-28T00:00:00"/>
    <d v="2024-07-26T00:00:00"/>
    <s v=""/>
    <n v="31"/>
    <s v="Clarice Vieira"/>
    <x v="1"/>
    <x v="6"/>
    <x v="1"/>
    <x v="0"/>
    <x v="1"/>
  </r>
  <r>
    <n v="59"/>
    <x v="0"/>
    <x v="1"/>
    <d v="2024-10-01T00:00:00"/>
    <d v="2024-10-01T00:00:00"/>
    <s v=""/>
    <n v="121"/>
    <s v="Heitor Pinto"/>
    <x v="3"/>
    <x v="6"/>
    <x v="1"/>
    <x v="0"/>
    <x v="0"/>
  </r>
  <r>
    <n v="60"/>
    <x v="3"/>
    <x v="1"/>
    <d v="2024-10-24T00:00:00"/>
    <d v="2024-10-22T00:00:00"/>
    <s v=""/>
    <n v="37"/>
    <s v="Maria Julia Jesus"/>
    <x v="3"/>
    <x v="6"/>
    <x v="1"/>
    <x v="0"/>
    <x v="1"/>
  </r>
  <r>
    <n v="61"/>
    <x v="2"/>
    <x v="2"/>
    <m/>
    <d v="2024-09-18T00:00:00"/>
    <s v="Atraso na malha"/>
    <n v="138"/>
    <s v="Maria Fernanda Vieira"/>
    <x v="0"/>
    <x v="2"/>
    <x v="0"/>
    <x v="0"/>
    <x v="0"/>
  </r>
  <r>
    <n v="62"/>
    <x v="1"/>
    <x v="1"/>
    <d v="2025-04-20T00:00:00"/>
    <d v="2025-04-22T00:00:00"/>
    <s v=""/>
    <n v="29"/>
    <s v="Laís Rezende"/>
    <x v="3"/>
    <x v="5"/>
    <x v="1"/>
    <x v="0"/>
    <x v="0"/>
  </r>
  <r>
    <n v="63"/>
    <x v="1"/>
    <x v="1"/>
    <d v="2025-01-03T00:00:00"/>
    <d v="2024-12-29T00:00:00"/>
    <s v=""/>
    <n v="91"/>
    <s v="Dr. Leandro da Cunha"/>
    <x v="1"/>
    <x v="5"/>
    <x v="1"/>
    <x v="0"/>
    <x v="3"/>
  </r>
  <r>
    <n v="64"/>
    <x v="2"/>
    <x v="1"/>
    <d v="2024-06-23T00:00:00"/>
    <d v="2024-06-25T00:00:00"/>
    <s v=""/>
    <n v="164"/>
    <s v="Cecília Costela"/>
    <x v="1"/>
    <x v="9"/>
    <x v="1"/>
    <x v="0"/>
    <x v="0"/>
  </r>
  <r>
    <n v="65"/>
    <x v="2"/>
    <x v="1"/>
    <d v="2025-04-03T00:00:00"/>
    <d v="2025-04-02T00:00:00"/>
    <s v=""/>
    <n v="80"/>
    <s v="Anthony Azevedo"/>
    <x v="1"/>
    <x v="0"/>
    <x v="1"/>
    <x v="0"/>
    <x v="4"/>
  </r>
  <r>
    <n v="66"/>
    <x v="0"/>
    <x v="2"/>
    <m/>
    <d v="2024-09-17T00:00:00"/>
    <s v="Atraso na malha"/>
    <n v="148"/>
    <s v="Otávio Ferreira"/>
    <x v="0"/>
    <x v="2"/>
    <x v="0"/>
    <x v="0"/>
    <x v="0"/>
  </r>
  <r>
    <n v="67"/>
    <x v="0"/>
    <x v="1"/>
    <d v="2024-12-06T00:00:00"/>
    <d v="2024-12-08T00:00:00"/>
    <s v=""/>
    <n v="69"/>
    <s v="João Felipe Cunha"/>
    <x v="2"/>
    <x v="5"/>
    <x v="1"/>
    <x v="0"/>
    <x v="0"/>
  </r>
  <r>
    <n v="68"/>
    <x v="0"/>
    <x v="1"/>
    <d v="2024-09-09T00:00:00"/>
    <d v="2024-09-05T00:00:00"/>
    <s v=""/>
    <n v="44"/>
    <s v="Murilo Jesus"/>
    <x v="0"/>
    <x v="2"/>
    <x v="1"/>
    <x v="0"/>
    <x v="5"/>
  </r>
  <r>
    <n v="69"/>
    <x v="2"/>
    <x v="1"/>
    <d v="2025-02-12T00:00:00"/>
    <d v="2025-02-13T00:00:00"/>
    <s v=""/>
    <n v="154"/>
    <s v="João Guilherme da Paz"/>
    <x v="1"/>
    <x v="4"/>
    <x v="1"/>
    <x v="0"/>
    <x v="0"/>
  </r>
  <r>
    <n v="70"/>
    <x v="2"/>
    <x v="2"/>
    <m/>
    <d v="2024-09-12T00:00:00"/>
    <s v="Atraso na malha"/>
    <n v="195"/>
    <s v="Letícia Nogueira"/>
    <x v="0"/>
    <x v="9"/>
    <x v="0"/>
    <x v="0"/>
    <x v="0"/>
  </r>
  <r>
    <n v="71"/>
    <x v="3"/>
    <x v="1"/>
    <d v="2024-10-14T00:00:00"/>
    <d v="2024-10-13T00:00:00"/>
    <s v=""/>
    <n v="180"/>
    <s v="Nathan da Paz"/>
    <x v="2"/>
    <x v="6"/>
    <x v="1"/>
    <x v="0"/>
    <x v="4"/>
  </r>
  <r>
    <n v="72"/>
    <x v="2"/>
    <x v="0"/>
    <m/>
    <d v="2024-12-17T00:00:00"/>
    <s v="Cliente recusou"/>
    <n v="70"/>
    <s v="Maria Luiza da Paz"/>
    <x v="0"/>
    <x v="0"/>
    <x v="0"/>
    <x v="0"/>
    <x v="0"/>
  </r>
  <r>
    <n v="73"/>
    <x v="1"/>
    <x v="3"/>
    <m/>
    <d v="2024-12-16T00:00:00"/>
    <s v="Extravio confirmado"/>
    <n v="186"/>
    <s v="Srta. Laura Fernandes"/>
    <x v="1"/>
    <x v="0"/>
    <x v="0"/>
    <x v="0"/>
    <x v="0"/>
  </r>
  <r>
    <n v="74"/>
    <x v="3"/>
    <x v="2"/>
    <m/>
    <d v="2024-11-23T00:00:00"/>
    <s v="Atraso na malha"/>
    <n v="181"/>
    <s v="Stella Pinto"/>
    <x v="1"/>
    <x v="8"/>
    <x v="0"/>
    <x v="0"/>
    <x v="0"/>
  </r>
  <r>
    <n v="75"/>
    <x v="3"/>
    <x v="1"/>
    <d v="2025-05-24T00:00:00"/>
    <d v="2025-05-20T00:00:00"/>
    <s v=""/>
    <n v="93"/>
    <s v="Nina Ferreira"/>
    <x v="3"/>
    <x v="5"/>
    <x v="1"/>
    <x v="0"/>
    <x v="5"/>
  </r>
  <r>
    <n v="76"/>
    <x v="2"/>
    <x v="2"/>
    <m/>
    <d v="2024-12-18T00:00:00"/>
    <s v="Atraso na malha"/>
    <n v="153"/>
    <s v="Theo da Paz"/>
    <x v="0"/>
    <x v="0"/>
    <x v="0"/>
    <x v="0"/>
    <x v="0"/>
  </r>
  <r>
    <n v="77"/>
    <x v="1"/>
    <x v="1"/>
    <d v="2024-08-24T00:00:00"/>
    <d v="2024-08-20T00:00:00"/>
    <s v=""/>
    <n v="121"/>
    <s v="Heitor Pinto"/>
    <x v="3"/>
    <x v="6"/>
    <x v="1"/>
    <x v="0"/>
    <x v="5"/>
  </r>
  <r>
    <n v="78"/>
    <x v="2"/>
    <x v="0"/>
    <m/>
    <d v="2025-02-18T00:00:00"/>
    <s v="Cliente recusou"/>
    <n v="155"/>
    <s v="Maysa Pires"/>
    <x v="3"/>
    <x v="6"/>
    <x v="0"/>
    <x v="0"/>
    <x v="0"/>
  </r>
  <r>
    <n v="79"/>
    <x v="2"/>
    <x v="1"/>
    <d v="2024-12-13T00:00:00"/>
    <d v="2024-12-10T00:00:00"/>
    <s v=""/>
    <n v="13"/>
    <s v="Sr. Cauê Fernandes"/>
    <x v="2"/>
    <x v="4"/>
    <x v="1"/>
    <x v="0"/>
    <x v="2"/>
  </r>
  <r>
    <n v="80"/>
    <x v="3"/>
    <x v="1"/>
    <d v="2024-09-29T00:00:00"/>
    <d v="2024-09-26T00:00:00"/>
    <s v=""/>
    <n v="151"/>
    <s v="Sophia Souza"/>
    <x v="0"/>
    <x v="8"/>
    <x v="1"/>
    <x v="0"/>
    <x v="2"/>
  </r>
  <r>
    <n v="81"/>
    <x v="0"/>
    <x v="1"/>
    <d v="2024-08-31T00:00:00"/>
    <d v="2024-08-30T00:00:00"/>
    <s v=""/>
    <n v="12"/>
    <s v="Arthur Moura"/>
    <x v="1"/>
    <x v="2"/>
    <x v="1"/>
    <x v="0"/>
    <x v="4"/>
  </r>
  <r>
    <n v="82"/>
    <x v="0"/>
    <x v="1"/>
    <d v="2025-05-12T00:00:00"/>
    <d v="2025-05-11T00:00:00"/>
    <s v=""/>
    <n v="142"/>
    <s v="Henrique da Luz"/>
    <x v="0"/>
    <x v="9"/>
    <x v="1"/>
    <x v="0"/>
    <x v="4"/>
  </r>
  <r>
    <n v="83"/>
    <x v="3"/>
    <x v="1"/>
    <d v="2025-04-12T00:00:00"/>
    <d v="2025-04-13T00:00:00"/>
    <s v=""/>
    <n v="102"/>
    <s v="Anthony da Paz"/>
    <x v="1"/>
    <x v="9"/>
    <x v="1"/>
    <x v="0"/>
    <x v="0"/>
  </r>
  <r>
    <n v="84"/>
    <x v="1"/>
    <x v="1"/>
    <d v="2024-10-22T00:00:00"/>
    <d v="2024-10-19T00:00:00"/>
    <s v=""/>
    <n v="193"/>
    <s v="Dr. Rodrigo Cardoso"/>
    <x v="3"/>
    <x v="10"/>
    <x v="1"/>
    <x v="0"/>
    <x v="2"/>
  </r>
  <r>
    <n v="85"/>
    <x v="3"/>
    <x v="1"/>
    <d v="2025-05-09T00:00:00"/>
    <d v="2025-05-07T00:00:00"/>
    <s v=""/>
    <n v="180"/>
    <s v="Nathan da Paz"/>
    <x v="2"/>
    <x v="6"/>
    <x v="1"/>
    <x v="0"/>
    <x v="1"/>
  </r>
  <r>
    <n v="86"/>
    <x v="3"/>
    <x v="1"/>
    <d v="2024-07-26T00:00:00"/>
    <d v="2024-07-23T00:00:00"/>
    <s v=""/>
    <n v="79"/>
    <s v="Vicente Fogaça"/>
    <x v="1"/>
    <x v="7"/>
    <x v="1"/>
    <x v="0"/>
    <x v="2"/>
  </r>
  <r>
    <n v="87"/>
    <x v="0"/>
    <x v="1"/>
    <d v="2024-11-27T00:00:00"/>
    <d v="2024-11-29T00:00:00"/>
    <s v=""/>
    <n v="9"/>
    <s v="Cauã Cavalcanti"/>
    <x v="1"/>
    <x v="7"/>
    <x v="1"/>
    <x v="0"/>
    <x v="0"/>
  </r>
  <r>
    <n v="88"/>
    <x v="3"/>
    <x v="1"/>
    <d v="2024-12-08T00:00:00"/>
    <d v="2024-12-09T00:00:00"/>
    <s v=""/>
    <n v="11"/>
    <s v="Eduarda Porto"/>
    <x v="1"/>
    <x v="6"/>
    <x v="1"/>
    <x v="0"/>
    <x v="0"/>
  </r>
  <r>
    <n v="89"/>
    <x v="3"/>
    <x v="1"/>
    <d v="2024-12-30T00:00:00"/>
    <d v="2024-12-27T00:00:00"/>
    <s v=""/>
    <n v="124"/>
    <s v="Carlos Eduardo Farias"/>
    <x v="1"/>
    <x v="5"/>
    <x v="1"/>
    <x v="0"/>
    <x v="2"/>
  </r>
  <r>
    <n v="90"/>
    <x v="3"/>
    <x v="1"/>
    <d v="2025-04-13T00:00:00"/>
    <d v="2025-04-10T00:00:00"/>
    <s v=""/>
    <n v="27"/>
    <s v="Evelyn Aragão"/>
    <x v="0"/>
    <x v="3"/>
    <x v="1"/>
    <x v="0"/>
    <x v="2"/>
  </r>
  <r>
    <n v="91"/>
    <x v="0"/>
    <x v="0"/>
    <m/>
    <d v="2025-01-02T00:00:00"/>
    <s v="Cliente recusou"/>
    <n v="107"/>
    <s v="Agatha Costa"/>
    <x v="0"/>
    <x v="8"/>
    <x v="0"/>
    <x v="0"/>
    <x v="0"/>
  </r>
  <r>
    <n v="92"/>
    <x v="1"/>
    <x v="1"/>
    <d v="2024-12-10T00:00:00"/>
    <d v="2024-12-10T00:00:00"/>
    <s v=""/>
    <n v="177"/>
    <s v="Renan Moreira"/>
    <x v="2"/>
    <x v="2"/>
    <x v="1"/>
    <x v="0"/>
    <x v="0"/>
  </r>
  <r>
    <n v="93"/>
    <x v="3"/>
    <x v="1"/>
    <d v="2024-12-30T00:00:00"/>
    <d v="2024-12-26T00:00:00"/>
    <s v=""/>
    <n v="17"/>
    <s v="Ana Beatriz Freitas"/>
    <x v="0"/>
    <x v="6"/>
    <x v="1"/>
    <x v="0"/>
    <x v="5"/>
  </r>
  <r>
    <n v="94"/>
    <x v="3"/>
    <x v="1"/>
    <d v="2024-12-31T00:00:00"/>
    <d v="2024-12-26T00:00:00"/>
    <s v=""/>
    <n v="65"/>
    <s v="Maria Julia Barbosa"/>
    <x v="1"/>
    <x v="1"/>
    <x v="1"/>
    <x v="0"/>
    <x v="3"/>
  </r>
  <r>
    <n v="95"/>
    <x v="1"/>
    <x v="1"/>
    <d v="2024-05-17T00:00:00"/>
    <d v="2024-05-19T00:00:00"/>
    <s v=""/>
    <n v="169"/>
    <s v="Dra. Maria Vitória Lopes"/>
    <x v="0"/>
    <x v="10"/>
    <x v="1"/>
    <x v="0"/>
    <x v="0"/>
  </r>
  <r>
    <n v="96"/>
    <x v="3"/>
    <x v="1"/>
    <d v="2024-07-21T00:00:00"/>
    <d v="2024-07-21T00:00:00"/>
    <s v=""/>
    <n v="79"/>
    <s v="Vicente Fogaça"/>
    <x v="1"/>
    <x v="7"/>
    <x v="1"/>
    <x v="0"/>
    <x v="0"/>
  </r>
  <r>
    <n v="97"/>
    <x v="0"/>
    <x v="1"/>
    <d v="2024-09-15T00:00:00"/>
    <d v="2024-09-10T00:00:00"/>
    <s v=""/>
    <n v="39"/>
    <s v="Luiz Henrique Peixoto"/>
    <x v="1"/>
    <x v="9"/>
    <x v="1"/>
    <x v="0"/>
    <x v="3"/>
  </r>
  <r>
    <n v="98"/>
    <x v="2"/>
    <x v="1"/>
    <d v="2024-06-29T00:00:00"/>
    <d v="2024-06-25T00:00:00"/>
    <s v=""/>
    <n v="102"/>
    <s v="Anthony da Paz"/>
    <x v="1"/>
    <x v="9"/>
    <x v="1"/>
    <x v="0"/>
    <x v="5"/>
  </r>
  <r>
    <n v="99"/>
    <x v="0"/>
    <x v="2"/>
    <m/>
    <d v="2024-08-22T00:00:00"/>
    <s v="Atraso na malha"/>
    <n v="93"/>
    <s v="Nina Ferreira"/>
    <x v="3"/>
    <x v="5"/>
    <x v="0"/>
    <x v="0"/>
    <x v="0"/>
  </r>
  <r>
    <n v="100"/>
    <x v="3"/>
    <x v="1"/>
    <d v="2024-11-13T00:00:00"/>
    <d v="2024-11-08T00:00:00"/>
    <s v=""/>
    <n v="91"/>
    <s v="Dr. Leandro da Cunha"/>
    <x v="1"/>
    <x v="5"/>
    <x v="1"/>
    <x v="0"/>
    <x v="3"/>
  </r>
  <r>
    <n v="101"/>
    <x v="2"/>
    <x v="2"/>
    <m/>
    <d v="2024-10-13T00:00:00"/>
    <s v="Atraso na malha"/>
    <n v="35"/>
    <s v="Dr. Paulo Sales"/>
    <x v="1"/>
    <x v="6"/>
    <x v="0"/>
    <x v="0"/>
    <x v="0"/>
  </r>
  <r>
    <n v="102"/>
    <x v="3"/>
    <x v="1"/>
    <d v="2025-03-23T00:00:00"/>
    <d v="2025-03-18T00:00:00"/>
    <s v=""/>
    <n v="158"/>
    <s v="Milena Pereira"/>
    <x v="0"/>
    <x v="6"/>
    <x v="1"/>
    <x v="0"/>
    <x v="3"/>
  </r>
  <r>
    <n v="103"/>
    <x v="2"/>
    <x v="2"/>
    <m/>
    <d v="2024-10-24T00:00:00"/>
    <s v="Atraso na malha"/>
    <n v="149"/>
    <s v="Mariane Castro"/>
    <x v="3"/>
    <x v="4"/>
    <x v="0"/>
    <x v="0"/>
    <x v="0"/>
  </r>
  <r>
    <n v="104"/>
    <x v="3"/>
    <x v="1"/>
    <d v="2024-12-15T00:00:00"/>
    <d v="2024-12-14T00:00:00"/>
    <s v=""/>
    <n v="17"/>
    <s v="Ana Beatriz Freitas"/>
    <x v="0"/>
    <x v="6"/>
    <x v="1"/>
    <x v="0"/>
    <x v="4"/>
  </r>
  <r>
    <n v="105"/>
    <x v="0"/>
    <x v="1"/>
    <d v="2024-09-06T00:00:00"/>
    <d v="2024-09-04T00:00:00"/>
    <s v=""/>
    <n v="38"/>
    <s v="Ana Clara Freitas"/>
    <x v="0"/>
    <x v="5"/>
    <x v="1"/>
    <x v="0"/>
    <x v="1"/>
  </r>
  <r>
    <n v="106"/>
    <x v="0"/>
    <x v="2"/>
    <m/>
    <d v="2024-08-25T00:00:00"/>
    <s v="Atraso na malha"/>
    <n v="29"/>
    <s v="Laís Rezende"/>
    <x v="3"/>
    <x v="5"/>
    <x v="0"/>
    <x v="0"/>
    <x v="0"/>
  </r>
  <r>
    <n v="107"/>
    <x v="0"/>
    <x v="1"/>
    <d v="2024-10-29T00:00:00"/>
    <d v="2024-10-29T00:00:00"/>
    <s v=""/>
    <n v="178"/>
    <s v="Benjamin Duarte"/>
    <x v="4"/>
    <x v="2"/>
    <x v="1"/>
    <x v="0"/>
    <x v="0"/>
  </r>
  <r>
    <n v="108"/>
    <x v="1"/>
    <x v="1"/>
    <d v="2025-01-19T00:00:00"/>
    <d v="2025-01-18T00:00:00"/>
    <s v=""/>
    <n v="199"/>
    <s v="Isabelly Fernandes"/>
    <x v="1"/>
    <x v="4"/>
    <x v="1"/>
    <x v="0"/>
    <x v="4"/>
  </r>
  <r>
    <n v="109"/>
    <x v="1"/>
    <x v="1"/>
    <d v="2024-10-09T00:00:00"/>
    <d v="2024-10-07T00:00:00"/>
    <s v=""/>
    <n v="86"/>
    <s v="Luiza das Neves"/>
    <x v="4"/>
    <x v="8"/>
    <x v="1"/>
    <x v="0"/>
    <x v="1"/>
  </r>
  <r>
    <n v="110"/>
    <x v="3"/>
    <x v="1"/>
    <d v="2024-07-23T00:00:00"/>
    <d v="2024-07-18T00:00:00"/>
    <s v=""/>
    <n v="117"/>
    <s v="Maria Cecília Viana"/>
    <x v="0"/>
    <x v="1"/>
    <x v="1"/>
    <x v="0"/>
    <x v="3"/>
  </r>
  <r>
    <n v="111"/>
    <x v="3"/>
    <x v="1"/>
    <d v="2024-10-02T00:00:00"/>
    <d v="2024-10-01T00:00:00"/>
    <s v=""/>
    <n v="183"/>
    <s v="Sr. Murilo Lima"/>
    <x v="1"/>
    <x v="6"/>
    <x v="1"/>
    <x v="0"/>
    <x v="4"/>
  </r>
  <r>
    <n v="112"/>
    <x v="0"/>
    <x v="1"/>
    <d v="2024-07-14T00:00:00"/>
    <d v="2024-07-11T00:00:00"/>
    <s v=""/>
    <n v="86"/>
    <s v="Luiza das Neves"/>
    <x v="4"/>
    <x v="8"/>
    <x v="1"/>
    <x v="0"/>
    <x v="2"/>
  </r>
  <r>
    <n v="113"/>
    <x v="3"/>
    <x v="1"/>
    <d v="2025-02-23T00:00:00"/>
    <d v="2025-02-25T00:00:00"/>
    <s v=""/>
    <n v="78"/>
    <s v="Raul Costela"/>
    <x v="2"/>
    <x v="3"/>
    <x v="1"/>
    <x v="0"/>
    <x v="0"/>
  </r>
  <r>
    <n v="114"/>
    <x v="2"/>
    <x v="1"/>
    <d v="2025-04-19T00:00:00"/>
    <d v="2025-04-20T00:00:00"/>
    <s v=""/>
    <n v="12"/>
    <s v="Arthur Moura"/>
    <x v="1"/>
    <x v="2"/>
    <x v="1"/>
    <x v="0"/>
    <x v="0"/>
  </r>
  <r>
    <n v="115"/>
    <x v="1"/>
    <x v="0"/>
    <m/>
    <d v="2024-08-27T00:00:00"/>
    <s v="Cliente recusou"/>
    <n v="75"/>
    <s v="Stephany Duarte"/>
    <x v="1"/>
    <x v="2"/>
    <x v="0"/>
    <x v="0"/>
    <x v="0"/>
  </r>
  <r>
    <n v="116"/>
    <x v="0"/>
    <x v="1"/>
    <d v="2024-06-30T00:00:00"/>
    <d v="2024-06-26T00:00:00"/>
    <s v=""/>
    <n v="165"/>
    <s v="Sr. Pedro Lucas Azevedo"/>
    <x v="3"/>
    <x v="0"/>
    <x v="1"/>
    <x v="0"/>
    <x v="5"/>
  </r>
  <r>
    <n v="117"/>
    <x v="1"/>
    <x v="2"/>
    <m/>
    <d v="2025-04-01T00:00:00"/>
    <s v="Atraso na malha"/>
    <n v="23"/>
    <s v="Srta. Clarice Barbosa"/>
    <x v="0"/>
    <x v="0"/>
    <x v="0"/>
    <x v="0"/>
    <x v="0"/>
  </r>
  <r>
    <n v="118"/>
    <x v="0"/>
    <x v="3"/>
    <m/>
    <d v="2025-05-06T00:00:00"/>
    <s v="Extravio confirmado"/>
    <n v="112"/>
    <s v="Gabrielly Ramos"/>
    <x v="1"/>
    <x v="3"/>
    <x v="0"/>
    <x v="0"/>
    <x v="0"/>
  </r>
  <r>
    <n v="119"/>
    <x v="0"/>
    <x v="2"/>
    <m/>
    <d v="2025-04-04T00:00:00"/>
    <s v="Atraso na malha"/>
    <n v="15"/>
    <s v="Srta. Marina Novaes"/>
    <x v="4"/>
    <x v="8"/>
    <x v="0"/>
    <x v="0"/>
    <x v="0"/>
  </r>
  <r>
    <n v="120"/>
    <x v="3"/>
    <x v="1"/>
    <d v="2024-12-29T00:00:00"/>
    <d v="2024-12-31T00:00:00"/>
    <s v=""/>
    <n v="55"/>
    <s v="Maria Eduarda da Cruz"/>
    <x v="1"/>
    <x v="2"/>
    <x v="1"/>
    <x v="0"/>
    <x v="0"/>
  </r>
  <r>
    <n v="121"/>
    <x v="3"/>
    <x v="3"/>
    <m/>
    <d v="2025-02-21T00:00:00"/>
    <s v="Extravio confirmado"/>
    <n v="86"/>
    <s v="Luiza das Neves"/>
    <x v="4"/>
    <x v="8"/>
    <x v="0"/>
    <x v="0"/>
    <x v="0"/>
  </r>
  <r>
    <n v="122"/>
    <x v="2"/>
    <x v="1"/>
    <d v="2024-11-28T00:00:00"/>
    <d v="2024-11-29T00:00:00"/>
    <s v=""/>
    <n v="26"/>
    <s v="Davi Lucas Cardoso"/>
    <x v="0"/>
    <x v="3"/>
    <x v="1"/>
    <x v="0"/>
    <x v="0"/>
  </r>
  <r>
    <n v="123"/>
    <x v="2"/>
    <x v="1"/>
    <d v="2024-07-22T00:00:00"/>
    <d v="2024-07-24T00:00:00"/>
    <s v=""/>
    <n v="179"/>
    <s v="Natália Silveira"/>
    <x v="1"/>
    <x v="8"/>
    <x v="1"/>
    <x v="0"/>
    <x v="0"/>
  </r>
  <r>
    <n v="124"/>
    <x v="0"/>
    <x v="1"/>
    <d v="2025-04-18T00:00:00"/>
    <d v="2025-04-15T00:00:00"/>
    <s v=""/>
    <n v="3"/>
    <s v="Rafaela Souza"/>
    <x v="4"/>
    <x v="1"/>
    <x v="1"/>
    <x v="0"/>
    <x v="2"/>
  </r>
  <r>
    <n v="125"/>
    <x v="2"/>
    <x v="1"/>
    <d v="2025-05-01T00:00:00"/>
    <d v="2025-04-29T00:00:00"/>
    <s v=""/>
    <n v="181"/>
    <s v="Stella Pinto"/>
    <x v="1"/>
    <x v="8"/>
    <x v="1"/>
    <x v="0"/>
    <x v="1"/>
  </r>
  <r>
    <n v="126"/>
    <x v="3"/>
    <x v="1"/>
    <d v="2024-12-02T00:00:00"/>
    <d v="2024-11-29T00:00:00"/>
    <s v=""/>
    <n v="77"/>
    <s v="Clara Caldeira"/>
    <x v="3"/>
    <x v="0"/>
    <x v="1"/>
    <x v="0"/>
    <x v="2"/>
  </r>
  <r>
    <n v="127"/>
    <x v="1"/>
    <x v="2"/>
    <m/>
    <d v="2025-05-17T00:00:00"/>
    <s v="Atraso na malha"/>
    <n v="92"/>
    <s v="Enzo Gabriel Pires"/>
    <x v="4"/>
    <x v="5"/>
    <x v="0"/>
    <x v="0"/>
    <x v="0"/>
  </r>
  <r>
    <n v="128"/>
    <x v="0"/>
    <x v="1"/>
    <d v="2024-08-07T00:00:00"/>
    <d v="2024-08-08T00:00:00"/>
    <s v=""/>
    <n v="156"/>
    <s v="Sr. Benício Viana"/>
    <x v="1"/>
    <x v="1"/>
    <x v="1"/>
    <x v="0"/>
    <x v="0"/>
  </r>
  <r>
    <n v="129"/>
    <x v="0"/>
    <x v="1"/>
    <d v="2024-12-06T00:00:00"/>
    <d v="2024-12-08T00:00:00"/>
    <s v=""/>
    <n v="145"/>
    <s v="João Miguel Aragão"/>
    <x v="1"/>
    <x v="9"/>
    <x v="1"/>
    <x v="0"/>
    <x v="0"/>
  </r>
  <r>
    <n v="130"/>
    <x v="3"/>
    <x v="1"/>
    <d v="2024-07-25T00:00:00"/>
    <d v="2024-07-21T00:00:00"/>
    <s v=""/>
    <n v="15"/>
    <s v="Srta. Marina Novaes"/>
    <x v="4"/>
    <x v="8"/>
    <x v="1"/>
    <x v="0"/>
    <x v="5"/>
  </r>
  <r>
    <n v="131"/>
    <x v="0"/>
    <x v="1"/>
    <d v="2024-06-15T00:00:00"/>
    <d v="2024-06-13T00:00:00"/>
    <s v=""/>
    <n v="161"/>
    <s v="Sr. João Vitor Costela"/>
    <x v="3"/>
    <x v="2"/>
    <x v="1"/>
    <x v="0"/>
    <x v="1"/>
  </r>
  <r>
    <n v="132"/>
    <x v="0"/>
    <x v="2"/>
    <m/>
    <d v="2024-11-11T00:00:00"/>
    <s v="Atraso na malha"/>
    <n v="142"/>
    <s v="Henrique da Luz"/>
    <x v="0"/>
    <x v="9"/>
    <x v="0"/>
    <x v="0"/>
    <x v="0"/>
  </r>
  <r>
    <n v="133"/>
    <x v="2"/>
    <x v="1"/>
    <d v="2024-12-19T00:00:00"/>
    <d v="2024-12-15T00:00:00"/>
    <s v=""/>
    <n v="66"/>
    <s v="Srta. Júlia Novaes"/>
    <x v="4"/>
    <x v="8"/>
    <x v="1"/>
    <x v="1"/>
    <x v="5"/>
  </r>
  <r>
    <n v="134"/>
    <x v="1"/>
    <x v="1"/>
    <d v="2024-07-17T00:00:00"/>
    <d v="2024-07-13T00:00:00"/>
    <s v=""/>
    <n v="74"/>
    <s v="Milena Farias"/>
    <x v="0"/>
    <x v="4"/>
    <x v="1"/>
    <x v="0"/>
    <x v="5"/>
  </r>
  <r>
    <n v="135"/>
    <x v="0"/>
    <x v="1"/>
    <d v="2024-08-29T00:00:00"/>
    <d v="2024-08-24T00:00:00"/>
    <s v=""/>
    <n v="190"/>
    <s v="João Miguel Pinto"/>
    <x v="1"/>
    <x v="2"/>
    <x v="1"/>
    <x v="0"/>
    <x v="3"/>
  </r>
  <r>
    <n v="136"/>
    <x v="3"/>
    <x v="2"/>
    <m/>
    <d v="2024-08-15T00:00:00"/>
    <s v="Atraso na malha"/>
    <n v="183"/>
    <s v="Sr. Murilo Lima"/>
    <x v="1"/>
    <x v="6"/>
    <x v="0"/>
    <x v="0"/>
    <x v="0"/>
  </r>
  <r>
    <n v="137"/>
    <x v="1"/>
    <x v="2"/>
    <m/>
    <d v="2024-10-29T00:00:00"/>
    <s v="Atraso na malha"/>
    <n v="168"/>
    <s v="Gabriel Moreira"/>
    <x v="0"/>
    <x v="0"/>
    <x v="0"/>
    <x v="0"/>
    <x v="0"/>
  </r>
  <r>
    <n v="138"/>
    <x v="2"/>
    <x v="2"/>
    <m/>
    <d v="2025-04-26T00:00:00"/>
    <s v="Atraso na malha"/>
    <n v="182"/>
    <s v="Dra. Ana Correia"/>
    <x v="0"/>
    <x v="3"/>
    <x v="0"/>
    <x v="0"/>
    <x v="0"/>
  </r>
  <r>
    <n v="139"/>
    <x v="1"/>
    <x v="1"/>
    <d v="2025-03-01T00:00:00"/>
    <d v="2025-02-25T00:00:00"/>
    <s v=""/>
    <n v="52"/>
    <s v="Kaique Lopes"/>
    <x v="0"/>
    <x v="0"/>
    <x v="1"/>
    <x v="0"/>
    <x v="5"/>
  </r>
  <r>
    <n v="140"/>
    <x v="3"/>
    <x v="2"/>
    <m/>
    <d v="2024-06-03T00:00:00"/>
    <s v="Atraso na malha"/>
    <n v="186"/>
    <s v="Srta. Laura Fernandes"/>
    <x v="1"/>
    <x v="0"/>
    <x v="0"/>
    <x v="0"/>
    <x v="0"/>
  </r>
  <r>
    <n v="141"/>
    <x v="2"/>
    <x v="1"/>
    <d v="2024-07-19T00:00:00"/>
    <d v="2024-07-21T00:00:00"/>
    <s v=""/>
    <n v="178"/>
    <s v="Benjamin Duarte"/>
    <x v="4"/>
    <x v="2"/>
    <x v="1"/>
    <x v="0"/>
    <x v="0"/>
  </r>
  <r>
    <n v="142"/>
    <x v="0"/>
    <x v="1"/>
    <d v="2025-03-20T00:00:00"/>
    <d v="2025-03-22T00:00:00"/>
    <s v=""/>
    <n v="46"/>
    <s v="Sra. Stephany Cardoso"/>
    <x v="3"/>
    <x v="5"/>
    <x v="1"/>
    <x v="0"/>
    <x v="0"/>
  </r>
  <r>
    <n v="143"/>
    <x v="3"/>
    <x v="1"/>
    <d v="2025-04-13T00:00:00"/>
    <d v="2025-04-15T00:00:00"/>
    <s v=""/>
    <n v="84"/>
    <s v="Raul da Conceição"/>
    <x v="1"/>
    <x v="0"/>
    <x v="1"/>
    <x v="0"/>
    <x v="0"/>
  </r>
  <r>
    <n v="144"/>
    <x v="0"/>
    <x v="1"/>
    <d v="2024-08-14T00:00:00"/>
    <d v="2024-08-16T00:00:00"/>
    <s v=""/>
    <n v="131"/>
    <s v="Erick da Conceição"/>
    <x v="3"/>
    <x v="5"/>
    <x v="1"/>
    <x v="0"/>
    <x v="0"/>
  </r>
  <r>
    <n v="145"/>
    <x v="1"/>
    <x v="2"/>
    <m/>
    <d v="2025-04-20T00:00:00"/>
    <s v="Atraso na malha"/>
    <n v="38"/>
    <s v="Ana Clara Freitas"/>
    <x v="0"/>
    <x v="5"/>
    <x v="0"/>
    <x v="0"/>
    <x v="0"/>
  </r>
  <r>
    <n v="146"/>
    <x v="0"/>
    <x v="1"/>
    <d v="2024-09-07T00:00:00"/>
    <d v="2024-09-05T00:00:00"/>
    <s v=""/>
    <n v="159"/>
    <s v="Melissa da Rocha"/>
    <x v="2"/>
    <x v="3"/>
    <x v="1"/>
    <x v="0"/>
    <x v="1"/>
  </r>
  <r>
    <n v="147"/>
    <x v="1"/>
    <x v="1"/>
    <d v="2025-01-08T00:00:00"/>
    <d v="2025-01-06T00:00:00"/>
    <s v=""/>
    <n v="4"/>
    <s v="Ana Lívia Sales"/>
    <x v="3"/>
    <x v="0"/>
    <x v="1"/>
    <x v="0"/>
    <x v="1"/>
  </r>
  <r>
    <n v="148"/>
    <x v="1"/>
    <x v="1"/>
    <d v="2024-07-18T00:00:00"/>
    <d v="2024-07-13T00:00:00"/>
    <s v=""/>
    <n v="99"/>
    <s v="Dr. Gustavo Henrique Barros"/>
    <x v="3"/>
    <x v="0"/>
    <x v="1"/>
    <x v="0"/>
    <x v="3"/>
  </r>
  <r>
    <n v="149"/>
    <x v="3"/>
    <x v="0"/>
    <m/>
    <d v="2025-05-03T00:00:00"/>
    <s v="Cliente recusou"/>
    <n v="196"/>
    <s v="Sr. João Vitor Azevedo"/>
    <x v="4"/>
    <x v="8"/>
    <x v="0"/>
    <x v="0"/>
    <x v="0"/>
  </r>
  <r>
    <n v="150"/>
    <x v="0"/>
    <x v="1"/>
    <d v="2024-12-31T00:00:00"/>
    <d v="2024-12-31T00:00:00"/>
    <s v=""/>
    <n v="65"/>
    <s v="Maria Julia Barbosa"/>
    <x v="1"/>
    <x v="1"/>
    <x v="1"/>
    <x v="0"/>
    <x v="0"/>
  </r>
  <r>
    <n v="151"/>
    <x v="2"/>
    <x v="1"/>
    <d v="2025-01-08T00:00:00"/>
    <d v="2025-01-08T00:00:00"/>
    <s v=""/>
    <n v="145"/>
    <s v="João Miguel Aragão"/>
    <x v="1"/>
    <x v="9"/>
    <x v="1"/>
    <x v="0"/>
    <x v="0"/>
  </r>
  <r>
    <n v="152"/>
    <x v="3"/>
    <x v="1"/>
    <d v="2025-01-22T00:00:00"/>
    <d v="2025-01-18T00:00:00"/>
    <s v=""/>
    <n v="130"/>
    <s v="Dr. Pedro Lucas Santos"/>
    <x v="1"/>
    <x v="4"/>
    <x v="1"/>
    <x v="0"/>
    <x v="5"/>
  </r>
  <r>
    <n v="153"/>
    <x v="0"/>
    <x v="1"/>
    <d v="2025-05-16T00:00:00"/>
    <d v="2025-05-11T00:00:00"/>
    <s v=""/>
    <n v="134"/>
    <s v="Brenda Ferreira"/>
    <x v="0"/>
    <x v="10"/>
    <x v="1"/>
    <x v="0"/>
    <x v="3"/>
  </r>
  <r>
    <n v="154"/>
    <x v="0"/>
    <x v="1"/>
    <d v="2025-04-04T00:00:00"/>
    <d v="2025-03-30T00:00:00"/>
    <s v=""/>
    <n v="33"/>
    <s v="Thiago Gomes"/>
    <x v="1"/>
    <x v="0"/>
    <x v="1"/>
    <x v="0"/>
    <x v="3"/>
  </r>
  <r>
    <n v="155"/>
    <x v="0"/>
    <x v="2"/>
    <m/>
    <d v="2024-06-06T00:00:00"/>
    <s v="Atraso na malha"/>
    <n v="151"/>
    <s v="Sophia Souza"/>
    <x v="0"/>
    <x v="8"/>
    <x v="0"/>
    <x v="0"/>
    <x v="0"/>
  </r>
  <r>
    <n v="156"/>
    <x v="2"/>
    <x v="1"/>
    <d v="2024-08-12T00:00:00"/>
    <d v="2024-08-08T00:00:00"/>
    <s v=""/>
    <n v="64"/>
    <s v="Sra. Ana Beatriz Rocha"/>
    <x v="0"/>
    <x v="10"/>
    <x v="1"/>
    <x v="0"/>
    <x v="5"/>
  </r>
  <r>
    <n v="157"/>
    <x v="1"/>
    <x v="2"/>
    <m/>
    <d v="2024-08-14T00:00:00"/>
    <s v="Atraso na malha"/>
    <n v="38"/>
    <s v="Ana Clara Freitas"/>
    <x v="0"/>
    <x v="5"/>
    <x v="0"/>
    <x v="0"/>
    <x v="0"/>
  </r>
  <r>
    <n v="158"/>
    <x v="3"/>
    <x v="1"/>
    <d v="2024-08-10T00:00:00"/>
    <d v="2024-08-07T00:00:00"/>
    <s v=""/>
    <n v="99"/>
    <s v="Dr. Gustavo Henrique Barros"/>
    <x v="3"/>
    <x v="0"/>
    <x v="1"/>
    <x v="0"/>
    <x v="2"/>
  </r>
  <r>
    <n v="159"/>
    <x v="1"/>
    <x v="1"/>
    <d v="2024-07-09T00:00:00"/>
    <d v="2024-07-10T00:00:00"/>
    <s v=""/>
    <n v="56"/>
    <s v="Nathan Cunha"/>
    <x v="4"/>
    <x v="8"/>
    <x v="1"/>
    <x v="0"/>
    <x v="0"/>
  </r>
  <r>
    <n v="160"/>
    <x v="1"/>
    <x v="1"/>
    <d v="2025-02-01T00:00:00"/>
    <d v="2025-01-29T00:00:00"/>
    <s v=""/>
    <n v="150"/>
    <s v="Gustavo Henrique Silva"/>
    <x v="0"/>
    <x v="5"/>
    <x v="1"/>
    <x v="0"/>
    <x v="2"/>
  </r>
  <r>
    <n v="161"/>
    <x v="2"/>
    <x v="2"/>
    <m/>
    <d v="2025-03-16T00:00:00"/>
    <s v="Atraso na malha"/>
    <n v="112"/>
    <s v="Gabrielly Ramos"/>
    <x v="1"/>
    <x v="3"/>
    <x v="0"/>
    <x v="0"/>
    <x v="0"/>
  </r>
  <r>
    <n v="162"/>
    <x v="2"/>
    <x v="1"/>
    <d v="2024-10-12T00:00:00"/>
    <d v="2024-10-09T00:00:00"/>
    <s v=""/>
    <n v="89"/>
    <s v="Dra. Caroline da Rosa"/>
    <x v="1"/>
    <x v="2"/>
    <x v="1"/>
    <x v="0"/>
    <x v="2"/>
  </r>
  <r>
    <n v="163"/>
    <x v="3"/>
    <x v="1"/>
    <d v="2025-01-14T00:00:00"/>
    <d v="2025-01-16T00:00:00"/>
    <s v=""/>
    <n v="16"/>
    <s v="Ana Carolina Souza"/>
    <x v="3"/>
    <x v="7"/>
    <x v="1"/>
    <x v="0"/>
    <x v="0"/>
  </r>
  <r>
    <n v="164"/>
    <x v="1"/>
    <x v="2"/>
    <m/>
    <d v="2025-03-12T00:00:00"/>
    <s v="Atraso na malha"/>
    <n v="80"/>
    <s v="Anthony Azevedo"/>
    <x v="1"/>
    <x v="0"/>
    <x v="0"/>
    <x v="0"/>
    <x v="0"/>
  </r>
  <r>
    <n v="165"/>
    <x v="3"/>
    <x v="1"/>
    <d v="2024-11-04T00:00:00"/>
    <d v="2024-11-02T00:00:00"/>
    <s v=""/>
    <n v="32"/>
    <s v="Bernardo Araújo"/>
    <x v="1"/>
    <x v="2"/>
    <x v="1"/>
    <x v="0"/>
    <x v="1"/>
  </r>
  <r>
    <n v="166"/>
    <x v="3"/>
    <x v="3"/>
    <m/>
    <d v="2025-02-09T00:00:00"/>
    <s v="Extravio confirmado"/>
    <n v="156"/>
    <s v="Sr. Benício Viana"/>
    <x v="1"/>
    <x v="1"/>
    <x v="0"/>
    <x v="0"/>
    <x v="0"/>
  </r>
  <r>
    <n v="167"/>
    <x v="1"/>
    <x v="1"/>
    <d v="2024-11-24T00:00:00"/>
    <d v="2024-11-20T00:00:00"/>
    <s v=""/>
    <n v="118"/>
    <s v="Carlos Eduardo Barbosa"/>
    <x v="1"/>
    <x v="6"/>
    <x v="1"/>
    <x v="0"/>
    <x v="5"/>
  </r>
  <r>
    <n v="168"/>
    <x v="2"/>
    <x v="1"/>
    <d v="2024-08-13T00:00:00"/>
    <d v="2024-08-15T00:00:00"/>
    <s v=""/>
    <n v="145"/>
    <s v="João Miguel Aragão"/>
    <x v="1"/>
    <x v="9"/>
    <x v="1"/>
    <x v="0"/>
    <x v="0"/>
  </r>
  <r>
    <n v="169"/>
    <x v="2"/>
    <x v="1"/>
    <d v="2024-09-20T00:00:00"/>
    <d v="2024-09-18T00:00:00"/>
    <s v=""/>
    <n v="101"/>
    <s v="Benício Lopes"/>
    <x v="1"/>
    <x v="5"/>
    <x v="1"/>
    <x v="0"/>
    <x v="1"/>
  </r>
  <r>
    <n v="170"/>
    <x v="3"/>
    <x v="1"/>
    <d v="2024-06-08T00:00:00"/>
    <d v="2024-06-09T00:00:00"/>
    <s v=""/>
    <n v="139"/>
    <s v="João Felipe Barros"/>
    <x v="0"/>
    <x v="10"/>
    <x v="1"/>
    <x v="0"/>
    <x v="0"/>
  </r>
  <r>
    <n v="171"/>
    <x v="2"/>
    <x v="2"/>
    <m/>
    <d v="2025-03-28T00:00:00"/>
    <s v="Atraso na malha"/>
    <n v="103"/>
    <s v="Bruno Cunha"/>
    <x v="1"/>
    <x v="10"/>
    <x v="0"/>
    <x v="0"/>
    <x v="0"/>
  </r>
  <r>
    <n v="172"/>
    <x v="2"/>
    <x v="1"/>
    <d v="2024-07-08T00:00:00"/>
    <d v="2024-07-08T00:00:00"/>
    <s v=""/>
    <n v="35"/>
    <s v="Dr. Paulo Sales"/>
    <x v="1"/>
    <x v="6"/>
    <x v="1"/>
    <x v="0"/>
    <x v="0"/>
  </r>
  <r>
    <n v="173"/>
    <x v="2"/>
    <x v="1"/>
    <d v="2024-12-14T00:00:00"/>
    <d v="2024-12-12T00:00:00"/>
    <s v=""/>
    <n v="100"/>
    <s v="Gabriel Novaes"/>
    <x v="4"/>
    <x v="7"/>
    <x v="1"/>
    <x v="0"/>
    <x v="1"/>
  </r>
  <r>
    <n v="174"/>
    <x v="3"/>
    <x v="1"/>
    <d v="2024-08-31T00:00:00"/>
    <d v="2024-08-28T00:00:00"/>
    <s v=""/>
    <n v="174"/>
    <s v="Felipe da Cruz"/>
    <x v="0"/>
    <x v="2"/>
    <x v="1"/>
    <x v="0"/>
    <x v="2"/>
  </r>
  <r>
    <n v="175"/>
    <x v="3"/>
    <x v="3"/>
    <m/>
    <d v="2024-08-10T00:00:00"/>
    <s v="Extravio confirmado"/>
    <n v="78"/>
    <s v="Raul Costela"/>
    <x v="2"/>
    <x v="3"/>
    <x v="0"/>
    <x v="0"/>
    <x v="0"/>
  </r>
  <r>
    <n v="176"/>
    <x v="1"/>
    <x v="2"/>
    <m/>
    <d v="2025-04-20T00:00:00"/>
    <s v="Atraso na malha"/>
    <n v="184"/>
    <s v="Bernardo da Luz"/>
    <x v="1"/>
    <x v="6"/>
    <x v="0"/>
    <x v="0"/>
    <x v="0"/>
  </r>
  <r>
    <n v="177"/>
    <x v="0"/>
    <x v="1"/>
    <d v="2024-12-17T00:00:00"/>
    <d v="2024-12-14T00:00:00"/>
    <s v=""/>
    <n v="47"/>
    <s v="Bryan Jesus"/>
    <x v="1"/>
    <x v="5"/>
    <x v="1"/>
    <x v="0"/>
    <x v="2"/>
  </r>
  <r>
    <n v="178"/>
    <x v="0"/>
    <x v="2"/>
    <m/>
    <d v="2025-02-01T00:00:00"/>
    <s v="Atraso na malha"/>
    <n v="26"/>
    <s v="Davi Lucas Cardoso"/>
    <x v="0"/>
    <x v="3"/>
    <x v="0"/>
    <x v="0"/>
    <x v="0"/>
  </r>
  <r>
    <n v="179"/>
    <x v="0"/>
    <x v="1"/>
    <d v="2024-08-31T00:00:00"/>
    <d v="2024-08-30T00:00:00"/>
    <s v=""/>
    <n v="33"/>
    <s v="Thiago Gomes"/>
    <x v="1"/>
    <x v="0"/>
    <x v="1"/>
    <x v="0"/>
    <x v="4"/>
  </r>
  <r>
    <n v="180"/>
    <x v="1"/>
    <x v="1"/>
    <d v="2025-01-31T00:00:00"/>
    <d v="2025-01-29T00:00:00"/>
    <s v=""/>
    <n v="110"/>
    <s v="Theo Martins"/>
    <x v="1"/>
    <x v="4"/>
    <x v="1"/>
    <x v="0"/>
    <x v="1"/>
  </r>
  <r>
    <n v="181"/>
    <x v="2"/>
    <x v="1"/>
    <d v="2024-12-05T00:00:00"/>
    <d v="2024-12-01T00:00:00"/>
    <s v=""/>
    <n v="155"/>
    <s v="Maysa Pires"/>
    <x v="3"/>
    <x v="6"/>
    <x v="1"/>
    <x v="0"/>
    <x v="5"/>
  </r>
  <r>
    <n v="182"/>
    <x v="2"/>
    <x v="1"/>
    <d v="2024-12-25T00:00:00"/>
    <d v="2024-12-22T00:00:00"/>
    <s v=""/>
    <n v="181"/>
    <s v="Stella Pinto"/>
    <x v="1"/>
    <x v="8"/>
    <x v="1"/>
    <x v="0"/>
    <x v="2"/>
  </r>
  <r>
    <n v="183"/>
    <x v="3"/>
    <x v="2"/>
    <m/>
    <d v="2025-01-19T00:00:00"/>
    <s v="Atraso na malha"/>
    <n v="147"/>
    <s v="Melissa Nascimento"/>
    <x v="1"/>
    <x v="2"/>
    <x v="0"/>
    <x v="0"/>
    <x v="0"/>
  </r>
  <r>
    <n v="184"/>
    <x v="2"/>
    <x v="1"/>
    <d v="2024-05-19T00:00:00"/>
    <d v="2024-05-19T00:00:00"/>
    <s v=""/>
    <n v="101"/>
    <s v="Benício Lopes"/>
    <x v="1"/>
    <x v="5"/>
    <x v="1"/>
    <x v="0"/>
    <x v="0"/>
  </r>
  <r>
    <n v="185"/>
    <x v="1"/>
    <x v="1"/>
    <d v="2025-04-03T00:00:00"/>
    <d v="2025-03-31T00:00:00"/>
    <s v=""/>
    <n v="134"/>
    <s v="Brenda Ferreira"/>
    <x v="0"/>
    <x v="10"/>
    <x v="1"/>
    <x v="0"/>
    <x v="2"/>
  </r>
  <r>
    <n v="186"/>
    <x v="2"/>
    <x v="1"/>
    <d v="2024-06-12T00:00:00"/>
    <d v="2024-06-10T00:00:00"/>
    <s v=""/>
    <n v="24"/>
    <s v="Gabriela Martins"/>
    <x v="0"/>
    <x v="7"/>
    <x v="1"/>
    <x v="0"/>
    <x v="1"/>
  </r>
  <r>
    <n v="187"/>
    <x v="1"/>
    <x v="1"/>
    <d v="2025-04-07T00:00:00"/>
    <d v="2025-04-07T00:00:00"/>
    <s v=""/>
    <n v="2"/>
    <s v="Cecília Campos"/>
    <x v="0"/>
    <x v="0"/>
    <x v="1"/>
    <x v="0"/>
    <x v="0"/>
  </r>
  <r>
    <n v="188"/>
    <x v="3"/>
    <x v="1"/>
    <d v="2025-03-27T00:00:00"/>
    <d v="2025-03-26T00:00:00"/>
    <s v=""/>
    <n v="151"/>
    <s v="Sophia Souza"/>
    <x v="0"/>
    <x v="8"/>
    <x v="1"/>
    <x v="0"/>
    <x v="4"/>
  </r>
  <r>
    <n v="189"/>
    <x v="0"/>
    <x v="1"/>
    <d v="2024-11-04T00:00:00"/>
    <d v="2024-11-06T00:00:00"/>
    <s v=""/>
    <n v="186"/>
    <s v="Srta. Laura Fernandes"/>
    <x v="1"/>
    <x v="0"/>
    <x v="1"/>
    <x v="0"/>
    <x v="0"/>
  </r>
  <r>
    <n v="190"/>
    <x v="1"/>
    <x v="1"/>
    <d v="2025-02-27T00:00:00"/>
    <d v="2025-02-28T00:00:00"/>
    <s v=""/>
    <n v="177"/>
    <s v="Renan Moreira"/>
    <x v="2"/>
    <x v="2"/>
    <x v="1"/>
    <x v="0"/>
    <x v="0"/>
  </r>
  <r>
    <n v="191"/>
    <x v="1"/>
    <x v="1"/>
    <d v="2025-05-07T00:00:00"/>
    <d v="2025-05-09T00:00:00"/>
    <s v=""/>
    <n v="135"/>
    <s v="Alexia Teixeira"/>
    <x v="0"/>
    <x v="5"/>
    <x v="1"/>
    <x v="0"/>
    <x v="0"/>
  </r>
  <r>
    <n v="192"/>
    <x v="1"/>
    <x v="1"/>
    <d v="2024-07-22T00:00:00"/>
    <d v="2024-07-18T00:00:00"/>
    <s v=""/>
    <n v="55"/>
    <s v="Maria Eduarda da Cruz"/>
    <x v="1"/>
    <x v="2"/>
    <x v="1"/>
    <x v="0"/>
    <x v="5"/>
  </r>
  <r>
    <n v="193"/>
    <x v="2"/>
    <x v="1"/>
    <d v="2024-11-25T00:00:00"/>
    <d v="2024-11-25T00:00:00"/>
    <s v=""/>
    <n v="77"/>
    <s v="Clara Caldeira"/>
    <x v="3"/>
    <x v="0"/>
    <x v="1"/>
    <x v="0"/>
    <x v="0"/>
  </r>
  <r>
    <n v="194"/>
    <x v="0"/>
    <x v="1"/>
    <d v="2025-04-15T00:00:00"/>
    <d v="2025-04-12T00:00:00"/>
    <s v=""/>
    <n v="79"/>
    <s v="Vicente Fogaça"/>
    <x v="1"/>
    <x v="7"/>
    <x v="1"/>
    <x v="0"/>
    <x v="2"/>
  </r>
  <r>
    <n v="195"/>
    <x v="3"/>
    <x v="0"/>
    <m/>
    <d v="2025-01-01T00:00:00"/>
    <s v="Cliente recusou"/>
    <n v="108"/>
    <s v="Vitor Hugo Ramos"/>
    <x v="0"/>
    <x v="4"/>
    <x v="0"/>
    <x v="0"/>
    <x v="0"/>
  </r>
  <r>
    <n v="196"/>
    <x v="2"/>
    <x v="1"/>
    <d v="2024-09-16T00:00:00"/>
    <d v="2024-09-15T00:00:00"/>
    <s v=""/>
    <n v="68"/>
    <s v="Murilo Santos"/>
    <x v="0"/>
    <x v="1"/>
    <x v="1"/>
    <x v="0"/>
    <x v="4"/>
  </r>
  <r>
    <n v="197"/>
    <x v="0"/>
    <x v="1"/>
    <d v="2025-02-10T00:00:00"/>
    <d v="2025-02-12T00:00:00"/>
    <s v=""/>
    <n v="134"/>
    <s v="Brenda Ferreira"/>
    <x v="0"/>
    <x v="10"/>
    <x v="1"/>
    <x v="0"/>
    <x v="0"/>
  </r>
  <r>
    <n v="198"/>
    <x v="0"/>
    <x v="1"/>
    <d v="2025-05-07T00:00:00"/>
    <d v="2025-05-03T00:00:00"/>
    <s v=""/>
    <n v="133"/>
    <s v="Luiz Felipe Silva"/>
    <x v="1"/>
    <x v="10"/>
    <x v="1"/>
    <x v="0"/>
    <x v="5"/>
  </r>
  <r>
    <n v="199"/>
    <x v="3"/>
    <x v="3"/>
    <m/>
    <d v="2025-02-20T00:00:00"/>
    <s v="Extravio confirmado"/>
    <n v="67"/>
    <s v="Luna Jesus"/>
    <x v="1"/>
    <x v="8"/>
    <x v="0"/>
    <x v="0"/>
    <x v="0"/>
  </r>
  <r>
    <n v="200"/>
    <x v="1"/>
    <x v="1"/>
    <d v="2024-11-27T00:00:00"/>
    <d v="2024-11-25T00:00:00"/>
    <s v=""/>
    <n v="187"/>
    <s v="Srta. Olivia da Rocha"/>
    <x v="3"/>
    <x v="1"/>
    <x v="1"/>
    <x v="0"/>
    <x v="1"/>
  </r>
  <r>
    <n v="201"/>
    <x v="1"/>
    <x v="1"/>
    <d v="2025-05-04T00:00:00"/>
    <d v="2025-05-02T00:00:00"/>
    <s v=""/>
    <n v="124"/>
    <s v="Carlos Eduardo Farias"/>
    <x v="1"/>
    <x v="5"/>
    <x v="1"/>
    <x v="0"/>
    <x v="1"/>
  </r>
  <r>
    <n v="202"/>
    <x v="0"/>
    <x v="2"/>
    <m/>
    <d v="2024-11-19T00:00:00"/>
    <s v="Atraso na malha"/>
    <n v="27"/>
    <s v="Evelyn Aragão"/>
    <x v="0"/>
    <x v="3"/>
    <x v="0"/>
    <x v="0"/>
    <x v="0"/>
  </r>
  <r>
    <n v="203"/>
    <x v="1"/>
    <x v="1"/>
    <d v="2024-12-06T00:00:00"/>
    <d v="2024-12-03T00:00:00"/>
    <s v=""/>
    <n v="60"/>
    <s v="Gustavo Novaes"/>
    <x v="4"/>
    <x v="8"/>
    <x v="1"/>
    <x v="0"/>
    <x v="2"/>
  </r>
  <r>
    <n v="204"/>
    <x v="1"/>
    <x v="1"/>
    <d v="2024-11-17T00:00:00"/>
    <d v="2024-11-19T00:00:00"/>
    <s v=""/>
    <n v="40"/>
    <s v="Juliana Almeida"/>
    <x v="4"/>
    <x v="6"/>
    <x v="1"/>
    <x v="0"/>
    <x v="0"/>
  </r>
  <r>
    <n v="205"/>
    <x v="0"/>
    <x v="1"/>
    <d v="2024-06-13T00:00:00"/>
    <d v="2024-06-09T00:00:00"/>
    <s v=""/>
    <n v="187"/>
    <s v="Srta. Olivia da Rocha"/>
    <x v="3"/>
    <x v="1"/>
    <x v="1"/>
    <x v="0"/>
    <x v="5"/>
  </r>
  <r>
    <n v="206"/>
    <x v="2"/>
    <x v="1"/>
    <d v="2024-09-17T00:00:00"/>
    <d v="2024-09-16T00:00:00"/>
    <s v=""/>
    <n v="33"/>
    <s v="Thiago Gomes"/>
    <x v="1"/>
    <x v="0"/>
    <x v="1"/>
    <x v="0"/>
    <x v="4"/>
  </r>
  <r>
    <n v="207"/>
    <x v="3"/>
    <x v="0"/>
    <m/>
    <d v="2024-07-16T00:00:00"/>
    <s v="Cliente recusou"/>
    <n v="74"/>
    <s v="Milena Farias"/>
    <x v="0"/>
    <x v="4"/>
    <x v="0"/>
    <x v="0"/>
    <x v="0"/>
  </r>
  <r>
    <n v="208"/>
    <x v="2"/>
    <x v="2"/>
    <m/>
    <d v="2025-04-04T00:00:00"/>
    <s v="Atraso na malha"/>
    <n v="182"/>
    <s v="Dra. Ana Correia"/>
    <x v="0"/>
    <x v="3"/>
    <x v="0"/>
    <x v="0"/>
    <x v="0"/>
  </r>
  <r>
    <n v="209"/>
    <x v="2"/>
    <x v="2"/>
    <m/>
    <d v="2024-10-10T00:00:00"/>
    <s v="Atraso na malha"/>
    <n v="37"/>
    <s v="Maria Julia Jesus"/>
    <x v="3"/>
    <x v="6"/>
    <x v="0"/>
    <x v="0"/>
    <x v="0"/>
  </r>
  <r>
    <n v="210"/>
    <x v="3"/>
    <x v="3"/>
    <m/>
    <d v="2025-04-17T00:00:00"/>
    <s v="Extravio confirmado"/>
    <n v="173"/>
    <s v="Vicente Teixeira"/>
    <x v="1"/>
    <x v="7"/>
    <x v="0"/>
    <x v="0"/>
    <x v="0"/>
  </r>
  <r>
    <n v="211"/>
    <x v="2"/>
    <x v="1"/>
    <d v="2025-02-26T00:00:00"/>
    <d v="2025-02-26T00:00:00"/>
    <s v=""/>
    <n v="187"/>
    <s v="Srta. Olivia da Rocha"/>
    <x v="3"/>
    <x v="1"/>
    <x v="1"/>
    <x v="0"/>
    <x v="0"/>
  </r>
  <r>
    <n v="212"/>
    <x v="0"/>
    <x v="2"/>
    <m/>
    <d v="2024-12-19T00:00:00"/>
    <s v="Atraso na malha"/>
    <n v="122"/>
    <s v="Gabrielly Moraes"/>
    <x v="0"/>
    <x v="5"/>
    <x v="0"/>
    <x v="0"/>
    <x v="0"/>
  </r>
  <r>
    <n v="213"/>
    <x v="0"/>
    <x v="2"/>
    <m/>
    <d v="2025-04-17T00:00:00"/>
    <s v="Atraso na malha"/>
    <n v="115"/>
    <s v="Laís Nunes"/>
    <x v="0"/>
    <x v="6"/>
    <x v="0"/>
    <x v="0"/>
    <x v="0"/>
  </r>
  <r>
    <n v="214"/>
    <x v="2"/>
    <x v="1"/>
    <d v="2025-03-07T00:00:00"/>
    <d v="2025-03-06T00:00:00"/>
    <s v=""/>
    <n v="41"/>
    <s v="Breno Nascimento"/>
    <x v="0"/>
    <x v="4"/>
    <x v="1"/>
    <x v="0"/>
    <x v="4"/>
  </r>
  <r>
    <n v="215"/>
    <x v="1"/>
    <x v="1"/>
    <d v="2024-10-27T00:00:00"/>
    <d v="2024-10-29T00:00:00"/>
    <s v=""/>
    <n v="28"/>
    <s v="Felipe Martins"/>
    <x v="1"/>
    <x v="4"/>
    <x v="1"/>
    <x v="0"/>
    <x v="0"/>
  </r>
  <r>
    <n v="216"/>
    <x v="1"/>
    <x v="1"/>
    <d v="2024-06-26T00:00:00"/>
    <d v="2024-06-24T00:00:00"/>
    <s v=""/>
    <n v="189"/>
    <s v="Srta. Alícia Farias"/>
    <x v="1"/>
    <x v="6"/>
    <x v="1"/>
    <x v="0"/>
    <x v="1"/>
  </r>
  <r>
    <n v="217"/>
    <x v="1"/>
    <x v="1"/>
    <d v="2025-02-28T00:00:00"/>
    <d v="2025-02-28T00:00:00"/>
    <s v=""/>
    <n v="95"/>
    <s v="Heloísa Pinto"/>
    <x v="2"/>
    <x v="1"/>
    <x v="1"/>
    <x v="0"/>
    <x v="0"/>
  </r>
  <r>
    <n v="218"/>
    <x v="0"/>
    <x v="1"/>
    <d v="2024-07-22T00:00:00"/>
    <d v="2024-07-21T00:00:00"/>
    <s v=""/>
    <n v="95"/>
    <s v="Heloísa Pinto"/>
    <x v="2"/>
    <x v="1"/>
    <x v="1"/>
    <x v="0"/>
    <x v="4"/>
  </r>
  <r>
    <n v="219"/>
    <x v="2"/>
    <x v="1"/>
    <d v="2024-10-09T00:00:00"/>
    <d v="2024-10-05T00:00:00"/>
    <s v=""/>
    <n v="90"/>
    <s v="Ryan da Paz"/>
    <x v="0"/>
    <x v="0"/>
    <x v="1"/>
    <x v="0"/>
    <x v="5"/>
  </r>
  <r>
    <n v="220"/>
    <x v="1"/>
    <x v="1"/>
    <d v="2024-11-04T00:00:00"/>
    <d v="2024-11-04T00:00:00"/>
    <s v=""/>
    <n v="150"/>
    <s v="Gustavo Henrique Silva"/>
    <x v="0"/>
    <x v="5"/>
    <x v="1"/>
    <x v="0"/>
    <x v="0"/>
  </r>
  <r>
    <n v="221"/>
    <x v="2"/>
    <x v="1"/>
    <d v="2024-11-21T00:00:00"/>
    <d v="2024-11-22T00:00:00"/>
    <s v=""/>
    <n v="156"/>
    <s v="Sr. Benício Viana"/>
    <x v="1"/>
    <x v="1"/>
    <x v="1"/>
    <x v="0"/>
    <x v="0"/>
  </r>
  <r>
    <n v="222"/>
    <x v="1"/>
    <x v="1"/>
    <d v="2024-07-23T00:00:00"/>
    <d v="2024-07-24T00:00:00"/>
    <s v=""/>
    <n v="134"/>
    <s v="Brenda Ferreira"/>
    <x v="0"/>
    <x v="10"/>
    <x v="1"/>
    <x v="0"/>
    <x v="0"/>
  </r>
  <r>
    <n v="223"/>
    <x v="0"/>
    <x v="1"/>
    <d v="2025-03-31T00:00:00"/>
    <d v="2025-04-01T00:00:00"/>
    <s v=""/>
    <n v="101"/>
    <s v="Benício Lopes"/>
    <x v="1"/>
    <x v="5"/>
    <x v="1"/>
    <x v="0"/>
    <x v="0"/>
  </r>
  <r>
    <n v="224"/>
    <x v="3"/>
    <x v="1"/>
    <d v="2024-09-25T00:00:00"/>
    <d v="2024-09-23T00:00:00"/>
    <s v=""/>
    <n v="157"/>
    <s v="Luiza da Luz"/>
    <x v="0"/>
    <x v="2"/>
    <x v="1"/>
    <x v="0"/>
    <x v="1"/>
  </r>
  <r>
    <n v="225"/>
    <x v="3"/>
    <x v="2"/>
    <m/>
    <d v="2025-05-10T00:00:00"/>
    <s v="Atraso na malha"/>
    <n v="155"/>
    <s v="Maysa Pires"/>
    <x v="3"/>
    <x v="6"/>
    <x v="0"/>
    <x v="0"/>
    <x v="0"/>
  </r>
  <r>
    <n v="226"/>
    <x v="3"/>
    <x v="1"/>
    <d v="2024-06-09T00:00:00"/>
    <d v="2024-06-11T00:00:00"/>
    <s v=""/>
    <n v="13"/>
    <s v="Sr. Cauê Fernandes"/>
    <x v="2"/>
    <x v="4"/>
    <x v="1"/>
    <x v="0"/>
    <x v="0"/>
  </r>
  <r>
    <n v="227"/>
    <x v="0"/>
    <x v="1"/>
    <d v="2024-08-21T00:00:00"/>
    <d v="2024-08-19T00:00:00"/>
    <s v=""/>
    <n v="47"/>
    <s v="Bryan Jesus"/>
    <x v="1"/>
    <x v="5"/>
    <x v="1"/>
    <x v="0"/>
    <x v="1"/>
  </r>
  <r>
    <n v="228"/>
    <x v="3"/>
    <x v="1"/>
    <d v="2024-09-27T00:00:00"/>
    <d v="2024-09-22T00:00:00"/>
    <s v=""/>
    <n v="151"/>
    <s v="Sophia Souza"/>
    <x v="0"/>
    <x v="8"/>
    <x v="1"/>
    <x v="0"/>
    <x v="3"/>
  </r>
  <r>
    <n v="229"/>
    <x v="1"/>
    <x v="1"/>
    <d v="2024-10-07T00:00:00"/>
    <d v="2024-10-04T00:00:00"/>
    <s v=""/>
    <n v="5"/>
    <s v="Yuri Mendes"/>
    <x v="1"/>
    <x v="9"/>
    <x v="1"/>
    <x v="0"/>
    <x v="2"/>
  </r>
  <r>
    <n v="230"/>
    <x v="2"/>
    <x v="1"/>
    <d v="2025-03-22T00:00:00"/>
    <d v="2025-03-22T00:00:00"/>
    <s v=""/>
    <n v="120"/>
    <s v="Lucas Gabriel Vieira"/>
    <x v="1"/>
    <x v="7"/>
    <x v="1"/>
    <x v="0"/>
    <x v="0"/>
  </r>
  <r>
    <n v="231"/>
    <x v="0"/>
    <x v="2"/>
    <m/>
    <d v="2024-10-08T00:00:00"/>
    <s v="Atraso na malha"/>
    <n v="131"/>
    <s v="Erick da Conceição"/>
    <x v="3"/>
    <x v="5"/>
    <x v="0"/>
    <x v="0"/>
    <x v="0"/>
  </r>
  <r>
    <n v="232"/>
    <x v="1"/>
    <x v="1"/>
    <d v="2024-07-24T00:00:00"/>
    <d v="2024-07-22T00:00:00"/>
    <s v=""/>
    <n v="186"/>
    <s v="Srta. Laura Fernandes"/>
    <x v="1"/>
    <x v="0"/>
    <x v="1"/>
    <x v="0"/>
    <x v="1"/>
  </r>
  <r>
    <n v="233"/>
    <x v="2"/>
    <x v="1"/>
    <d v="2025-04-26T00:00:00"/>
    <d v="2025-04-28T00:00:00"/>
    <s v=""/>
    <n v="187"/>
    <s v="Srta. Olivia da Rocha"/>
    <x v="3"/>
    <x v="1"/>
    <x v="1"/>
    <x v="0"/>
    <x v="0"/>
  </r>
  <r>
    <n v="234"/>
    <x v="3"/>
    <x v="1"/>
    <d v="2024-06-29T00:00:00"/>
    <d v="2024-06-25T00:00:00"/>
    <s v=""/>
    <n v="190"/>
    <s v="João Miguel Pinto"/>
    <x v="1"/>
    <x v="2"/>
    <x v="1"/>
    <x v="0"/>
    <x v="5"/>
  </r>
  <r>
    <n v="235"/>
    <x v="1"/>
    <x v="1"/>
    <d v="2025-01-14T00:00:00"/>
    <d v="2025-01-13T00:00:00"/>
    <s v=""/>
    <n v="190"/>
    <s v="João Miguel Pinto"/>
    <x v="1"/>
    <x v="2"/>
    <x v="1"/>
    <x v="0"/>
    <x v="4"/>
  </r>
  <r>
    <n v="236"/>
    <x v="3"/>
    <x v="1"/>
    <d v="2025-04-03T00:00:00"/>
    <d v="2025-03-31T00:00:00"/>
    <s v=""/>
    <n v="163"/>
    <s v="Yasmin Jesus"/>
    <x v="1"/>
    <x v="5"/>
    <x v="1"/>
    <x v="0"/>
    <x v="2"/>
  </r>
  <r>
    <n v="237"/>
    <x v="3"/>
    <x v="1"/>
    <d v="2024-05-21T00:00:00"/>
    <d v="2024-05-21T00:00:00"/>
    <s v=""/>
    <n v="63"/>
    <s v="Dr. Murilo Costa"/>
    <x v="4"/>
    <x v="6"/>
    <x v="1"/>
    <x v="0"/>
    <x v="0"/>
  </r>
  <r>
    <n v="238"/>
    <x v="0"/>
    <x v="1"/>
    <d v="2024-11-07T00:00:00"/>
    <d v="2024-11-04T00:00:00"/>
    <s v=""/>
    <n v="144"/>
    <s v="Srta. Evelyn Rodrigues"/>
    <x v="3"/>
    <x v="7"/>
    <x v="1"/>
    <x v="0"/>
    <x v="2"/>
  </r>
  <r>
    <n v="239"/>
    <x v="2"/>
    <x v="1"/>
    <d v="2024-11-12T00:00:00"/>
    <d v="2024-11-08T00:00:00"/>
    <s v=""/>
    <n v="153"/>
    <s v="Theo da Paz"/>
    <x v="0"/>
    <x v="0"/>
    <x v="1"/>
    <x v="0"/>
    <x v="5"/>
  </r>
  <r>
    <n v="240"/>
    <x v="0"/>
    <x v="1"/>
    <d v="2025-03-02T00:00:00"/>
    <d v="2025-03-01T00:00:00"/>
    <s v=""/>
    <n v="180"/>
    <s v="Nathan da Paz"/>
    <x v="2"/>
    <x v="6"/>
    <x v="1"/>
    <x v="0"/>
    <x v="4"/>
  </r>
  <r>
    <n v="241"/>
    <x v="0"/>
    <x v="1"/>
    <d v="2024-09-13T00:00:00"/>
    <d v="2024-09-09T00:00:00"/>
    <s v=""/>
    <n v="111"/>
    <s v="Nathan da Rocha"/>
    <x v="1"/>
    <x v="0"/>
    <x v="1"/>
    <x v="0"/>
    <x v="5"/>
  </r>
  <r>
    <n v="242"/>
    <x v="1"/>
    <x v="1"/>
    <d v="2024-08-21T00:00:00"/>
    <d v="2024-08-19T00:00:00"/>
    <s v=""/>
    <n v="12"/>
    <s v="Arthur Moura"/>
    <x v="1"/>
    <x v="2"/>
    <x v="1"/>
    <x v="0"/>
    <x v="1"/>
  </r>
  <r>
    <n v="243"/>
    <x v="3"/>
    <x v="1"/>
    <d v="2024-06-28T00:00:00"/>
    <d v="2024-06-24T00:00:00"/>
    <s v=""/>
    <n v="172"/>
    <s v="Vitor Hugo Fernandes"/>
    <x v="1"/>
    <x v="4"/>
    <x v="1"/>
    <x v="0"/>
    <x v="5"/>
  </r>
  <r>
    <n v="244"/>
    <x v="3"/>
    <x v="1"/>
    <d v="2024-09-03T00:00:00"/>
    <d v="2024-09-04T00:00:00"/>
    <s v=""/>
    <n v="45"/>
    <s v="Alana Monteiro"/>
    <x v="1"/>
    <x v="4"/>
    <x v="1"/>
    <x v="0"/>
    <x v="0"/>
  </r>
  <r>
    <n v="245"/>
    <x v="2"/>
    <x v="1"/>
    <d v="2024-09-05T00:00:00"/>
    <d v="2024-09-06T00:00:00"/>
    <s v=""/>
    <n v="165"/>
    <s v="Sr. Pedro Lucas Azevedo"/>
    <x v="3"/>
    <x v="0"/>
    <x v="1"/>
    <x v="0"/>
    <x v="0"/>
  </r>
  <r>
    <n v="246"/>
    <x v="1"/>
    <x v="1"/>
    <d v="2025-04-01T00:00:00"/>
    <d v="2025-04-03T00:00:00"/>
    <s v=""/>
    <n v="43"/>
    <s v="Bryan Peixoto"/>
    <x v="1"/>
    <x v="6"/>
    <x v="1"/>
    <x v="0"/>
    <x v="0"/>
  </r>
  <r>
    <n v="247"/>
    <x v="0"/>
    <x v="1"/>
    <d v="2024-09-10T00:00:00"/>
    <d v="2024-09-09T00:00:00"/>
    <s v=""/>
    <n v="144"/>
    <s v="Srta. Evelyn Rodrigues"/>
    <x v="3"/>
    <x v="7"/>
    <x v="1"/>
    <x v="0"/>
    <x v="4"/>
  </r>
  <r>
    <n v="248"/>
    <x v="0"/>
    <x v="1"/>
    <d v="2024-10-19T00:00:00"/>
    <d v="2024-10-18T00:00:00"/>
    <s v=""/>
    <n v="190"/>
    <s v="João Miguel Pinto"/>
    <x v="1"/>
    <x v="2"/>
    <x v="1"/>
    <x v="0"/>
    <x v="4"/>
  </r>
  <r>
    <n v="249"/>
    <x v="0"/>
    <x v="1"/>
    <d v="2025-04-08T00:00:00"/>
    <d v="2025-04-07T00:00:00"/>
    <s v=""/>
    <n v="124"/>
    <s v="Carlos Eduardo Farias"/>
    <x v="1"/>
    <x v="5"/>
    <x v="1"/>
    <x v="0"/>
    <x v="4"/>
  </r>
  <r>
    <n v="250"/>
    <x v="2"/>
    <x v="1"/>
    <d v="2024-06-24T00:00:00"/>
    <d v="2024-06-22T00:00:00"/>
    <s v=""/>
    <n v="2"/>
    <s v="Cecília Campos"/>
    <x v="0"/>
    <x v="0"/>
    <x v="1"/>
    <x v="0"/>
    <x v="1"/>
  </r>
  <r>
    <n v="251"/>
    <x v="2"/>
    <x v="1"/>
    <d v="2025-01-19T00:00:00"/>
    <d v="2025-01-19T00:00:00"/>
    <s v=""/>
    <n v="16"/>
    <s v="Ana Carolina Souza"/>
    <x v="3"/>
    <x v="7"/>
    <x v="1"/>
    <x v="0"/>
    <x v="0"/>
  </r>
  <r>
    <n v="252"/>
    <x v="1"/>
    <x v="0"/>
    <m/>
    <d v="2024-08-05T00:00:00"/>
    <s v="Cliente recusou"/>
    <n v="58"/>
    <s v="Igor da Luz"/>
    <x v="2"/>
    <x v="3"/>
    <x v="0"/>
    <x v="0"/>
    <x v="0"/>
  </r>
  <r>
    <n v="253"/>
    <x v="0"/>
    <x v="1"/>
    <d v="2025-04-12T00:00:00"/>
    <d v="2025-04-07T00:00:00"/>
    <s v=""/>
    <n v="90"/>
    <s v="Ryan da Paz"/>
    <x v="0"/>
    <x v="0"/>
    <x v="1"/>
    <x v="0"/>
    <x v="3"/>
  </r>
  <r>
    <n v="254"/>
    <x v="1"/>
    <x v="3"/>
    <m/>
    <d v="2024-09-14T00:00:00"/>
    <s v="Extravio confirmado"/>
    <n v="134"/>
    <s v="Brenda Ferreira"/>
    <x v="0"/>
    <x v="10"/>
    <x v="0"/>
    <x v="0"/>
    <x v="0"/>
  </r>
  <r>
    <n v="255"/>
    <x v="0"/>
    <x v="0"/>
    <m/>
    <d v="2024-09-01T00:00:00"/>
    <s v="Cliente recusou"/>
    <n v="148"/>
    <s v="Otávio Ferreira"/>
    <x v="0"/>
    <x v="2"/>
    <x v="0"/>
    <x v="0"/>
    <x v="0"/>
  </r>
  <r>
    <n v="256"/>
    <x v="1"/>
    <x v="1"/>
    <d v="2025-01-31T00:00:00"/>
    <d v="2025-01-27T00:00:00"/>
    <s v=""/>
    <n v="26"/>
    <s v="Davi Lucas Cardoso"/>
    <x v="0"/>
    <x v="3"/>
    <x v="1"/>
    <x v="0"/>
    <x v="5"/>
  </r>
  <r>
    <n v="257"/>
    <x v="0"/>
    <x v="0"/>
    <m/>
    <d v="2025-03-12T00:00:00"/>
    <s v="Cliente recusou"/>
    <n v="11"/>
    <s v="Eduarda Porto"/>
    <x v="1"/>
    <x v="6"/>
    <x v="0"/>
    <x v="0"/>
    <x v="0"/>
  </r>
  <r>
    <n v="258"/>
    <x v="2"/>
    <x v="1"/>
    <d v="2024-07-18T00:00:00"/>
    <d v="2024-07-14T00:00:00"/>
    <s v=""/>
    <n v="97"/>
    <s v="João Felipe Fogaça"/>
    <x v="0"/>
    <x v="6"/>
    <x v="1"/>
    <x v="0"/>
    <x v="5"/>
  </r>
  <r>
    <n v="259"/>
    <x v="1"/>
    <x v="1"/>
    <d v="2025-01-04T00:00:00"/>
    <d v="2025-01-03T00:00:00"/>
    <s v=""/>
    <n v="90"/>
    <s v="Ryan da Paz"/>
    <x v="0"/>
    <x v="0"/>
    <x v="1"/>
    <x v="0"/>
    <x v="4"/>
  </r>
  <r>
    <n v="260"/>
    <x v="1"/>
    <x v="2"/>
    <m/>
    <d v="2025-01-07T00:00:00"/>
    <s v="Atraso na malha"/>
    <n v="36"/>
    <s v="Milena Nascimento"/>
    <x v="3"/>
    <x v="4"/>
    <x v="0"/>
    <x v="0"/>
    <x v="0"/>
  </r>
  <r>
    <n v="261"/>
    <x v="0"/>
    <x v="3"/>
    <m/>
    <d v="2024-09-10T00:00:00"/>
    <s v="Extravio confirmado"/>
    <n v="114"/>
    <s v="Stephany Pires"/>
    <x v="1"/>
    <x v="1"/>
    <x v="0"/>
    <x v="0"/>
    <x v="0"/>
  </r>
  <r>
    <n v="262"/>
    <x v="0"/>
    <x v="2"/>
    <m/>
    <d v="2025-02-08T00:00:00"/>
    <s v="Atraso na malha"/>
    <n v="142"/>
    <s v="Henrique da Luz"/>
    <x v="0"/>
    <x v="9"/>
    <x v="0"/>
    <x v="0"/>
    <x v="0"/>
  </r>
  <r>
    <n v="263"/>
    <x v="3"/>
    <x v="1"/>
    <d v="2024-07-26T00:00:00"/>
    <d v="2024-07-28T00:00:00"/>
    <s v=""/>
    <n v="170"/>
    <s v="Fernanda das Neves"/>
    <x v="0"/>
    <x v="4"/>
    <x v="1"/>
    <x v="0"/>
    <x v="0"/>
  </r>
  <r>
    <n v="264"/>
    <x v="2"/>
    <x v="1"/>
    <d v="2025-01-29T00:00:00"/>
    <d v="2025-01-25T00:00:00"/>
    <s v=""/>
    <n v="199"/>
    <s v="Isabelly Fernandes"/>
    <x v="1"/>
    <x v="4"/>
    <x v="1"/>
    <x v="0"/>
    <x v="5"/>
  </r>
  <r>
    <n v="265"/>
    <x v="2"/>
    <x v="2"/>
    <m/>
    <d v="2024-09-20T00:00:00"/>
    <s v="Atraso na malha"/>
    <n v="105"/>
    <s v="Sr. Enrico Silveira"/>
    <x v="4"/>
    <x v="1"/>
    <x v="0"/>
    <x v="0"/>
    <x v="0"/>
  </r>
  <r>
    <n v="266"/>
    <x v="1"/>
    <x v="2"/>
    <m/>
    <d v="2024-10-14T00:00:00"/>
    <s v="Atraso na malha"/>
    <n v="55"/>
    <s v="Maria Eduarda da Cruz"/>
    <x v="1"/>
    <x v="2"/>
    <x v="0"/>
    <x v="0"/>
    <x v="0"/>
  </r>
  <r>
    <n v="267"/>
    <x v="1"/>
    <x v="1"/>
    <d v="2024-12-06T00:00:00"/>
    <d v="2024-12-02T00:00:00"/>
    <s v=""/>
    <n v="163"/>
    <s v="Yasmin Jesus"/>
    <x v="1"/>
    <x v="5"/>
    <x v="1"/>
    <x v="0"/>
    <x v="5"/>
  </r>
  <r>
    <n v="268"/>
    <x v="1"/>
    <x v="2"/>
    <m/>
    <d v="2024-06-12T00:00:00"/>
    <s v="Atraso na malha"/>
    <n v="93"/>
    <s v="Nina Ferreira"/>
    <x v="3"/>
    <x v="5"/>
    <x v="0"/>
    <x v="0"/>
    <x v="0"/>
  </r>
  <r>
    <n v="269"/>
    <x v="2"/>
    <x v="2"/>
    <m/>
    <d v="2024-11-21T00:00:00"/>
    <s v="Atraso na malha"/>
    <n v="63"/>
    <s v="Dr. Murilo Costa"/>
    <x v="4"/>
    <x v="6"/>
    <x v="0"/>
    <x v="0"/>
    <x v="0"/>
  </r>
  <r>
    <n v="270"/>
    <x v="1"/>
    <x v="1"/>
    <d v="2024-08-01T00:00:00"/>
    <d v="2024-08-03T00:00:00"/>
    <s v=""/>
    <n v="150"/>
    <s v="Gustavo Henrique Silva"/>
    <x v="0"/>
    <x v="5"/>
    <x v="1"/>
    <x v="0"/>
    <x v="0"/>
  </r>
  <r>
    <n v="271"/>
    <x v="0"/>
    <x v="1"/>
    <d v="2025-04-15T00:00:00"/>
    <d v="2025-04-12T00:00:00"/>
    <s v=""/>
    <n v="10"/>
    <s v="Lucca Moraes"/>
    <x v="2"/>
    <x v="2"/>
    <x v="1"/>
    <x v="0"/>
    <x v="2"/>
  </r>
  <r>
    <n v="272"/>
    <x v="1"/>
    <x v="2"/>
    <m/>
    <d v="2024-08-09T00:00:00"/>
    <s v="Atraso na malha"/>
    <n v="192"/>
    <s v="Levi Santos"/>
    <x v="4"/>
    <x v="10"/>
    <x v="0"/>
    <x v="0"/>
    <x v="0"/>
  </r>
  <r>
    <n v="273"/>
    <x v="2"/>
    <x v="1"/>
    <d v="2025-01-29T00:00:00"/>
    <d v="2025-01-28T00:00:00"/>
    <s v=""/>
    <n v="125"/>
    <s v="Dra. Mariane Rodrigues"/>
    <x v="2"/>
    <x v="0"/>
    <x v="1"/>
    <x v="0"/>
    <x v="4"/>
  </r>
  <r>
    <n v="274"/>
    <x v="0"/>
    <x v="1"/>
    <d v="2025-03-06T00:00:00"/>
    <d v="2025-03-05T00:00:00"/>
    <s v=""/>
    <n v="131"/>
    <s v="Erick da Conceição"/>
    <x v="3"/>
    <x v="5"/>
    <x v="1"/>
    <x v="0"/>
    <x v="4"/>
  </r>
  <r>
    <n v="275"/>
    <x v="0"/>
    <x v="1"/>
    <d v="2024-07-08T00:00:00"/>
    <d v="2024-07-04T00:00:00"/>
    <s v=""/>
    <n v="123"/>
    <s v="João Lucas Souza"/>
    <x v="4"/>
    <x v="9"/>
    <x v="1"/>
    <x v="0"/>
    <x v="5"/>
  </r>
  <r>
    <n v="276"/>
    <x v="0"/>
    <x v="1"/>
    <d v="2025-03-15T00:00:00"/>
    <d v="2025-03-11T00:00:00"/>
    <s v=""/>
    <n v="163"/>
    <s v="Yasmin Jesus"/>
    <x v="1"/>
    <x v="5"/>
    <x v="1"/>
    <x v="0"/>
    <x v="5"/>
  </r>
  <r>
    <n v="277"/>
    <x v="2"/>
    <x v="1"/>
    <d v="2025-02-01T00:00:00"/>
    <d v="2025-01-28T00:00:00"/>
    <s v=""/>
    <n v="62"/>
    <s v="Marina da Paz"/>
    <x v="2"/>
    <x v="7"/>
    <x v="1"/>
    <x v="0"/>
    <x v="5"/>
  </r>
  <r>
    <n v="278"/>
    <x v="1"/>
    <x v="1"/>
    <d v="2025-02-05T00:00:00"/>
    <d v="2025-02-03T00:00:00"/>
    <s v=""/>
    <n v="184"/>
    <s v="Bernardo da Luz"/>
    <x v="1"/>
    <x v="6"/>
    <x v="1"/>
    <x v="0"/>
    <x v="1"/>
  </r>
  <r>
    <n v="279"/>
    <x v="1"/>
    <x v="1"/>
    <d v="2024-12-23T00:00:00"/>
    <d v="2024-12-18T00:00:00"/>
    <s v=""/>
    <n v="117"/>
    <s v="Maria Cecília Viana"/>
    <x v="0"/>
    <x v="1"/>
    <x v="1"/>
    <x v="0"/>
    <x v="3"/>
  </r>
  <r>
    <n v="280"/>
    <x v="3"/>
    <x v="2"/>
    <m/>
    <d v="2024-07-23T00:00:00"/>
    <s v="Atraso na malha"/>
    <n v="89"/>
    <s v="Dra. Caroline da Rosa"/>
    <x v="1"/>
    <x v="2"/>
    <x v="0"/>
    <x v="0"/>
    <x v="0"/>
  </r>
  <r>
    <n v="281"/>
    <x v="0"/>
    <x v="1"/>
    <d v="2024-06-06T00:00:00"/>
    <d v="2024-06-05T00:00:00"/>
    <s v=""/>
    <n v="113"/>
    <s v="Maria Cecília Aragão"/>
    <x v="3"/>
    <x v="3"/>
    <x v="1"/>
    <x v="0"/>
    <x v="4"/>
  </r>
  <r>
    <n v="282"/>
    <x v="3"/>
    <x v="2"/>
    <m/>
    <d v="2024-08-25T00:00:00"/>
    <s v="Atraso na malha"/>
    <n v="12"/>
    <s v="Arthur Moura"/>
    <x v="1"/>
    <x v="2"/>
    <x v="0"/>
    <x v="0"/>
    <x v="0"/>
  </r>
  <r>
    <n v="283"/>
    <x v="0"/>
    <x v="1"/>
    <d v="2025-05-14T00:00:00"/>
    <d v="2025-05-12T00:00:00"/>
    <s v=""/>
    <n v="47"/>
    <s v="Bryan Jesus"/>
    <x v="1"/>
    <x v="5"/>
    <x v="1"/>
    <x v="0"/>
    <x v="1"/>
  </r>
  <r>
    <n v="284"/>
    <x v="3"/>
    <x v="1"/>
    <d v="2024-09-10T00:00:00"/>
    <d v="2024-09-09T00:00:00"/>
    <s v=""/>
    <n v="133"/>
    <s v="Luiz Felipe Silva"/>
    <x v="1"/>
    <x v="10"/>
    <x v="1"/>
    <x v="0"/>
    <x v="4"/>
  </r>
  <r>
    <n v="285"/>
    <x v="3"/>
    <x v="1"/>
    <d v="2025-04-14T00:00:00"/>
    <d v="2025-04-09T00:00:00"/>
    <s v=""/>
    <n v="12"/>
    <s v="Arthur Moura"/>
    <x v="1"/>
    <x v="2"/>
    <x v="1"/>
    <x v="0"/>
    <x v="3"/>
  </r>
  <r>
    <n v="286"/>
    <x v="2"/>
    <x v="1"/>
    <d v="2025-01-02T00:00:00"/>
    <d v="2025-01-03T00:00:00"/>
    <s v=""/>
    <n v="103"/>
    <s v="Bruno Cunha"/>
    <x v="1"/>
    <x v="10"/>
    <x v="1"/>
    <x v="0"/>
    <x v="0"/>
  </r>
  <r>
    <n v="287"/>
    <x v="0"/>
    <x v="2"/>
    <m/>
    <d v="2025-03-23T00:00:00"/>
    <s v="Atraso na malha"/>
    <n v="42"/>
    <s v="Elisa Moura"/>
    <x v="2"/>
    <x v="3"/>
    <x v="0"/>
    <x v="0"/>
    <x v="0"/>
  </r>
  <r>
    <n v="288"/>
    <x v="2"/>
    <x v="1"/>
    <d v="2025-02-15T00:00:00"/>
    <d v="2025-02-15T00:00:00"/>
    <s v=""/>
    <n v="53"/>
    <s v="Beatriz Pinto"/>
    <x v="1"/>
    <x v="0"/>
    <x v="1"/>
    <x v="0"/>
    <x v="0"/>
  </r>
  <r>
    <n v="289"/>
    <x v="1"/>
    <x v="1"/>
    <d v="2024-11-04T00:00:00"/>
    <d v="2024-11-05T00:00:00"/>
    <s v=""/>
    <n v="14"/>
    <s v="Cauã Alves"/>
    <x v="2"/>
    <x v="0"/>
    <x v="1"/>
    <x v="0"/>
    <x v="0"/>
  </r>
  <r>
    <n v="290"/>
    <x v="3"/>
    <x v="1"/>
    <d v="2024-08-22T00:00:00"/>
    <d v="2024-08-21T00:00:00"/>
    <s v=""/>
    <n v="195"/>
    <s v="Letícia Nogueira"/>
    <x v="0"/>
    <x v="9"/>
    <x v="1"/>
    <x v="0"/>
    <x v="4"/>
  </r>
  <r>
    <n v="291"/>
    <x v="3"/>
    <x v="1"/>
    <d v="2024-08-24T00:00:00"/>
    <d v="2024-08-22T00:00:00"/>
    <s v=""/>
    <n v="182"/>
    <s v="Dra. Ana Correia"/>
    <x v="0"/>
    <x v="3"/>
    <x v="1"/>
    <x v="0"/>
    <x v="1"/>
  </r>
  <r>
    <n v="292"/>
    <x v="0"/>
    <x v="1"/>
    <d v="2024-09-21T00:00:00"/>
    <d v="2024-09-19T00:00:00"/>
    <s v=""/>
    <n v="75"/>
    <s v="Stephany Duarte"/>
    <x v="1"/>
    <x v="2"/>
    <x v="1"/>
    <x v="0"/>
    <x v="1"/>
  </r>
  <r>
    <n v="293"/>
    <x v="3"/>
    <x v="3"/>
    <m/>
    <d v="2024-11-23T00:00:00"/>
    <s v="Extravio confirmado"/>
    <n v="75"/>
    <s v="Stephany Duarte"/>
    <x v="1"/>
    <x v="2"/>
    <x v="0"/>
    <x v="0"/>
    <x v="0"/>
  </r>
  <r>
    <n v="294"/>
    <x v="2"/>
    <x v="1"/>
    <d v="2024-07-02T00:00:00"/>
    <d v="2024-07-02T00:00:00"/>
    <s v=""/>
    <n v="45"/>
    <s v="Alana Monteiro"/>
    <x v="1"/>
    <x v="4"/>
    <x v="1"/>
    <x v="0"/>
    <x v="0"/>
  </r>
  <r>
    <n v="295"/>
    <x v="0"/>
    <x v="1"/>
    <d v="2025-01-20T00:00:00"/>
    <d v="2025-01-15T00:00:00"/>
    <s v=""/>
    <n v="175"/>
    <s v="Emanuel da Cunha"/>
    <x v="0"/>
    <x v="6"/>
    <x v="1"/>
    <x v="0"/>
    <x v="3"/>
  </r>
  <r>
    <n v="296"/>
    <x v="2"/>
    <x v="1"/>
    <d v="2024-07-21T00:00:00"/>
    <d v="2024-07-18T00:00:00"/>
    <s v=""/>
    <n v="127"/>
    <s v="João Miguel Ramos"/>
    <x v="4"/>
    <x v="6"/>
    <x v="1"/>
    <x v="0"/>
    <x v="2"/>
  </r>
  <r>
    <n v="297"/>
    <x v="2"/>
    <x v="1"/>
    <d v="2025-01-02T00:00:00"/>
    <d v="2024-12-31T00:00:00"/>
    <s v=""/>
    <n v="140"/>
    <s v="Gabriel Sales"/>
    <x v="1"/>
    <x v="4"/>
    <x v="1"/>
    <x v="0"/>
    <x v="1"/>
  </r>
  <r>
    <n v="298"/>
    <x v="2"/>
    <x v="2"/>
    <m/>
    <d v="2025-04-29T00:00:00"/>
    <s v="Atraso na malha"/>
    <n v="54"/>
    <s v="Bianca Freitas"/>
    <x v="4"/>
    <x v="0"/>
    <x v="0"/>
    <x v="0"/>
    <x v="0"/>
  </r>
  <r>
    <n v="299"/>
    <x v="2"/>
    <x v="0"/>
    <m/>
    <d v="2024-07-28T00:00:00"/>
    <s v="Cliente recusou"/>
    <n v="138"/>
    <s v="Maria Fernanda Vieira"/>
    <x v="0"/>
    <x v="2"/>
    <x v="0"/>
    <x v="0"/>
    <x v="0"/>
  </r>
  <r>
    <n v="300"/>
    <x v="3"/>
    <x v="2"/>
    <m/>
    <d v="2024-07-29T00:00:00"/>
    <s v="Atraso na malha"/>
    <n v="119"/>
    <s v="Srta. Evelyn Alves"/>
    <x v="4"/>
    <x v="1"/>
    <x v="0"/>
    <x v="0"/>
    <x v="0"/>
  </r>
  <r>
    <n v="301"/>
    <x v="1"/>
    <x v="0"/>
    <m/>
    <d v="2025-02-15T00:00:00"/>
    <s v="Cliente recusou"/>
    <n v="100"/>
    <s v="Gabriel Novaes"/>
    <x v="4"/>
    <x v="7"/>
    <x v="0"/>
    <x v="0"/>
    <x v="0"/>
  </r>
  <r>
    <n v="302"/>
    <x v="0"/>
    <x v="1"/>
    <d v="2024-11-14T00:00:00"/>
    <d v="2024-11-13T00:00:00"/>
    <s v=""/>
    <n v="158"/>
    <s v="Milena Pereira"/>
    <x v="0"/>
    <x v="6"/>
    <x v="1"/>
    <x v="0"/>
    <x v="4"/>
  </r>
  <r>
    <n v="303"/>
    <x v="3"/>
    <x v="1"/>
    <d v="2025-04-04T00:00:00"/>
    <d v="2025-03-31T00:00:00"/>
    <s v=""/>
    <n v="71"/>
    <s v="Luigi Almeida"/>
    <x v="0"/>
    <x v="9"/>
    <x v="1"/>
    <x v="0"/>
    <x v="5"/>
  </r>
  <r>
    <n v="304"/>
    <x v="2"/>
    <x v="1"/>
    <d v="2025-01-15T00:00:00"/>
    <d v="2025-01-11T00:00:00"/>
    <s v=""/>
    <n v="35"/>
    <s v="Dr. Paulo Sales"/>
    <x v="1"/>
    <x v="6"/>
    <x v="1"/>
    <x v="0"/>
    <x v="5"/>
  </r>
  <r>
    <n v="305"/>
    <x v="3"/>
    <x v="1"/>
    <d v="2024-06-12T00:00:00"/>
    <d v="2024-06-11T00:00:00"/>
    <s v=""/>
    <n v="146"/>
    <s v="Juliana Mendes"/>
    <x v="1"/>
    <x v="4"/>
    <x v="1"/>
    <x v="0"/>
    <x v="4"/>
  </r>
  <r>
    <n v="306"/>
    <x v="3"/>
    <x v="1"/>
    <d v="2024-10-05T00:00:00"/>
    <d v="2024-09-30T00:00:00"/>
    <s v=""/>
    <n v="3"/>
    <s v="Rafaela Souza"/>
    <x v="4"/>
    <x v="1"/>
    <x v="1"/>
    <x v="0"/>
    <x v="3"/>
  </r>
  <r>
    <n v="307"/>
    <x v="2"/>
    <x v="0"/>
    <m/>
    <d v="2025-04-04T00:00:00"/>
    <s v="Cliente recusou"/>
    <n v="81"/>
    <s v="Nathan Pinto"/>
    <x v="1"/>
    <x v="8"/>
    <x v="0"/>
    <x v="0"/>
    <x v="0"/>
  </r>
  <r>
    <n v="308"/>
    <x v="0"/>
    <x v="1"/>
    <d v="2024-11-30T00:00:00"/>
    <d v="2024-12-01T00:00:00"/>
    <s v=""/>
    <n v="99"/>
    <s v="Dr. Gustavo Henrique Barros"/>
    <x v="3"/>
    <x v="0"/>
    <x v="1"/>
    <x v="0"/>
    <x v="0"/>
  </r>
  <r>
    <n v="309"/>
    <x v="3"/>
    <x v="1"/>
    <d v="2024-11-25T00:00:00"/>
    <d v="2024-11-22T00:00:00"/>
    <s v=""/>
    <n v="17"/>
    <s v="Ana Beatriz Freitas"/>
    <x v="0"/>
    <x v="6"/>
    <x v="1"/>
    <x v="0"/>
    <x v="2"/>
  </r>
  <r>
    <n v="310"/>
    <x v="2"/>
    <x v="1"/>
    <d v="2024-11-18T00:00:00"/>
    <d v="2024-11-14T00:00:00"/>
    <s v=""/>
    <n v="168"/>
    <s v="Gabriel Moreira"/>
    <x v="0"/>
    <x v="0"/>
    <x v="1"/>
    <x v="0"/>
    <x v="5"/>
  </r>
  <r>
    <n v="311"/>
    <x v="3"/>
    <x v="1"/>
    <d v="2024-10-17T00:00:00"/>
    <d v="2024-10-16T00:00:00"/>
    <s v=""/>
    <n v="96"/>
    <s v="Júlia Santos"/>
    <x v="3"/>
    <x v="10"/>
    <x v="1"/>
    <x v="0"/>
    <x v="4"/>
  </r>
  <r>
    <n v="312"/>
    <x v="3"/>
    <x v="2"/>
    <m/>
    <d v="2025-01-04T00:00:00"/>
    <s v="Atraso na malha"/>
    <n v="53"/>
    <s v="Beatriz Pinto"/>
    <x v="1"/>
    <x v="0"/>
    <x v="0"/>
    <x v="0"/>
    <x v="0"/>
  </r>
  <r>
    <n v="313"/>
    <x v="1"/>
    <x v="1"/>
    <d v="2024-07-19T00:00:00"/>
    <d v="2024-07-21T00:00:00"/>
    <s v=""/>
    <n v="162"/>
    <s v="Dra. Sophia Moraes"/>
    <x v="0"/>
    <x v="2"/>
    <x v="1"/>
    <x v="0"/>
    <x v="0"/>
  </r>
  <r>
    <n v="314"/>
    <x v="3"/>
    <x v="1"/>
    <d v="2024-12-13T00:00:00"/>
    <d v="2024-12-11T00:00:00"/>
    <s v=""/>
    <n v="129"/>
    <s v="Sr. Rafael Nascimento"/>
    <x v="0"/>
    <x v="9"/>
    <x v="1"/>
    <x v="0"/>
    <x v="1"/>
  </r>
  <r>
    <n v="315"/>
    <x v="1"/>
    <x v="1"/>
    <d v="2025-05-09T00:00:00"/>
    <d v="2025-05-04T00:00:00"/>
    <s v=""/>
    <n v="72"/>
    <s v="Thales Melo"/>
    <x v="3"/>
    <x v="0"/>
    <x v="1"/>
    <x v="0"/>
    <x v="3"/>
  </r>
  <r>
    <n v="316"/>
    <x v="0"/>
    <x v="1"/>
    <d v="2024-06-13T00:00:00"/>
    <d v="2024-06-14T00:00:00"/>
    <s v=""/>
    <n v="139"/>
    <s v="João Felipe Barros"/>
    <x v="0"/>
    <x v="10"/>
    <x v="1"/>
    <x v="0"/>
    <x v="0"/>
  </r>
  <r>
    <n v="317"/>
    <x v="3"/>
    <x v="1"/>
    <d v="2024-11-04T00:00:00"/>
    <d v="2024-11-02T00:00:00"/>
    <s v=""/>
    <n v="84"/>
    <s v="Raul da Conceição"/>
    <x v="1"/>
    <x v="0"/>
    <x v="1"/>
    <x v="0"/>
    <x v="1"/>
  </r>
  <r>
    <n v="318"/>
    <x v="0"/>
    <x v="1"/>
    <d v="2024-07-06T00:00:00"/>
    <d v="2024-07-01T00:00:00"/>
    <s v=""/>
    <n v="186"/>
    <s v="Srta. Laura Fernandes"/>
    <x v="1"/>
    <x v="0"/>
    <x v="1"/>
    <x v="0"/>
    <x v="3"/>
  </r>
  <r>
    <n v="319"/>
    <x v="3"/>
    <x v="1"/>
    <d v="2024-07-06T00:00:00"/>
    <d v="2024-07-07T00:00:00"/>
    <s v=""/>
    <n v="25"/>
    <s v="Laura da Mata"/>
    <x v="2"/>
    <x v="2"/>
    <x v="1"/>
    <x v="0"/>
    <x v="0"/>
  </r>
  <r>
    <n v="320"/>
    <x v="0"/>
    <x v="3"/>
    <m/>
    <d v="2025-04-05T00:00:00"/>
    <s v="Extravio confirmado"/>
    <n v="198"/>
    <s v="Srta. Sarah Nogueira"/>
    <x v="3"/>
    <x v="8"/>
    <x v="0"/>
    <x v="0"/>
    <x v="0"/>
  </r>
  <r>
    <n v="321"/>
    <x v="1"/>
    <x v="1"/>
    <d v="2024-09-13T00:00:00"/>
    <d v="2024-09-11T00:00:00"/>
    <s v=""/>
    <n v="60"/>
    <s v="Gustavo Novaes"/>
    <x v="4"/>
    <x v="8"/>
    <x v="1"/>
    <x v="0"/>
    <x v="1"/>
  </r>
  <r>
    <n v="322"/>
    <x v="1"/>
    <x v="2"/>
    <m/>
    <d v="2024-09-04T00:00:00"/>
    <s v="Atraso na malha"/>
    <n v="55"/>
    <s v="Maria Eduarda da Cruz"/>
    <x v="1"/>
    <x v="2"/>
    <x v="0"/>
    <x v="0"/>
    <x v="0"/>
  </r>
  <r>
    <n v="323"/>
    <x v="1"/>
    <x v="1"/>
    <d v="2024-08-06T00:00:00"/>
    <d v="2024-08-01T00:00:00"/>
    <s v=""/>
    <n v="185"/>
    <s v="Danilo Azevedo"/>
    <x v="2"/>
    <x v="3"/>
    <x v="1"/>
    <x v="0"/>
    <x v="3"/>
  </r>
  <r>
    <n v="324"/>
    <x v="0"/>
    <x v="1"/>
    <d v="2025-01-26T00:00:00"/>
    <d v="2025-01-28T00:00:00"/>
    <s v=""/>
    <n v="63"/>
    <s v="Dr. Murilo Costa"/>
    <x v="4"/>
    <x v="6"/>
    <x v="1"/>
    <x v="0"/>
    <x v="0"/>
  </r>
  <r>
    <n v="325"/>
    <x v="2"/>
    <x v="1"/>
    <d v="2024-07-01T00:00:00"/>
    <d v="2024-07-03T00:00:00"/>
    <s v=""/>
    <n v="105"/>
    <s v="Sr. Enrico Silveira"/>
    <x v="4"/>
    <x v="1"/>
    <x v="1"/>
    <x v="0"/>
    <x v="0"/>
  </r>
  <r>
    <n v="326"/>
    <x v="0"/>
    <x v="0"/>
    <m/>
    <d v="2024-11-14T00:00:00"/>
    <s v="Cliente recusou"/>
    <n v="13"/>
    <s v="Sr. Cauê Fernandes"/>
    <x v="2"/>
    <x v="4"/>
    <x v="0"/>
    <x v="0"/>
    <x v="0"/>
  </r>
  <r>
    <n v="327"/>
    <x v="2"/>
    <x v="1"/>
    <d v="2024-07-14T00:00:00"/>
    <d v="2024-07-16T00:00:00"/>
    <s v=""/>
    <n v="56"/>
    <s v="Nathan Cunha"/>
    <x v="4"/>
    <x v="8"/>
    <x v="1"/>
    <x v="0"/>
    <x v="0"/>
  </r>
  <r>
    <n v="328"/>
    <x v="0"/>
    <x v="1"/>
    <d v="2025-01-14T00:00:00"/>
    <d v="2025-01-15T00:00:00"/>
    <s v=""/>
    <n v="120"/>
    <s v="Lucas Gabriel Vieira"/>
    <x v="1"/>
    <x v="7"/>
    <x v="1"/>
    <x v="0"/>
    <x v="0"/>
  </r>
  <r>
    <n v="329"/>
    <x v="1"/>
    <x v="1"/>
    <d v="2024-09-19T00:00:00"/>
    <d v="2024-09-18T00:00:00"/>
    <s v=""/>
    <n v="152"/>
    <s v="Sr. Pietro Nunes"/>
    <x v="3"/>
    <x v="6"/>
    <x v="1"/>
    <x v="0"/>
    <x v="4"/>
  </r>
  <r>
    <n v="330"/>
    <x v="1"/>
    <x v="1"/>
    <d v="2024-07-02T00:00:00"/>
    <d v="2024-06-28T00:00:00"/>
    <s v=""/>
    <n v="119"/>
    <s v="Srta. Evelyn Alves"/>
    <x v="4"/>
    <x v="1"/>
    <x v="1"/>
    <x v="0"/>
    <x v="5"/>
  </r>
  <r>
    <n v="331"/>
    <x v="1"/>
    <x v="1"/>
    <d v="2024-11-02T00:00:00"/>
    <d v="2024-11-04T00:00:00"/>
    <s v=""/>
    <n v="120"/>
    <s v="Lucas Gabriel Vieira"/>
    <x v="1"/>
    <x v="7"/>
    <x v="1"/>
    <x v="0"/>
    <x v="0"/>
  </r>
  <r>
    <n v="332"/>
    <x v="0"/>
    <x v="1"/>
    <d v="2025-02-07T00:00:00"/>
    <d v="2025-02-02T00:00:00"/>
    <s v=""/>
    <n v="91"/>
    <s v="Dr. Leandro da Cunha"/>
    <x v="1"/>
    <x v="5"/>
    <x v="1"/>
    <x v="0"/>
    <x v="3"/>
  </r>
  <r>
    <n v="333"/>
    <x v="3"/>
    <x v="3"/>
    <m/>
    <d v="2024-07-10T00:00:00"/>
    <s v="Extravio confirmado"/>
    <n v="73"/>
    <s v="Anthony da Mota"/>
    <x v="1"/>
    <x v="9"/>
    <x v="0"/>
    <x v="0"/>
    <x v="0"/>
  </r>
  <r>
    <n v="334"/>
    <x v="3"/>
    <x v="0"/>
    <m/>
    <d v="2024-09-01T00:00:00"/>
    <s v="Cliente recusou"/>
    <n v="163"/>
    <s v="Yasmin Jesus"/>
    <x v="1"/>
    <x v="5"/>
    <x v="0"/>
    <x v="0"/>
    <x v="0"/>
  </r>
  <r>
    <n v="335"/>
    <x v="2"/>
    <x v="1"/>
    <d v="2025-05-10T00:00:00"/>
    <d v="2025-05-09T00:00:00"/>
    <s v=""/>
    <n v="118"/>
    <s v="Carlos Eduardo Barbosa"/>
    <x v="1"/>
    <x v="6"/>
    <x v="1"/>
    <x v="0"/>
    <x v="4"/>
  </r>
  <r>
    <n v="336"/>
    <x v="3"/>
    <x v="1"/>
    <d v="2024-08-18T00:00:00"/>
    <d v="2024-08-19T00:00:00"/>
    <s v=""/>
    <n v="86"/>
    <s v="Luiza das Neves"/>
    <x v="4"/>
    <x v="8"/>
    <x v="1"/>
    <x v="0"/>
    <x v="0"/>
  </r>
  <r>
    <n v="337"/>
    <x v="1"/>
    <x v="1"/>
    <d v="2024-06-26T00:00:00"/>
    <d v="2024-06-24T00:00:00"/>
    <s v=""/>
    <n v="134"/>
    <s v="Brenda Ferreira"/>
    <x v="0"/>
    <x v="10"/>
    <x v="1"/>
    <x v="0"/>
    <x v="1"/>
  </r>
  <r>
    <n v="338"/>
    <x v="2"/>
    <x v="0"/>
    <m/>
    <d v="2025-04-12T00:00:00"/>
    <s v="Cliente recusou"/>
    <n v="26"/>
    <s v="Davi Lucas Cardoso"/>
    <x v="0"/>
    <x v="3"/>
    <x v="0"/>
    <x v="0"/>
    <x v="0"/>
  </r>
  <r>
    <n v="339"/>
    <x v="1"/>
    <x v="1"/>
    <d v="2024-09-27T00:00:00"/>
    <d v="2024-09-22T00:00:00"/>
    <s v=""/>
    <n v="194"/>
    <s v="Isabel Teixeira"/>
    <x v="0"/>
    <x v="7"/>
    <x v="1"/>
    <x v="0"/>
    <x v="3"/>
  </r>
  <r>
    <n v="340"/>
    <x v="1"/>
    <x v="1"/>
    <d v="2025-04-08T00:00:00"/>
    <d v="2025-04-05T00:00:00"/>
    <s v=""/>
    <n v="59"/>
    <s v="Samuel Vieira"/>
    <x v="2"/>
    <x v="9"/>
    <x v="1"/>
    <x v="0"/>
    <x v="2"/>
  </r>
  <r>
    <n v="341"/>
    <x v="1"/>
    <x v="2"/>
    <m/>
    <d v="2025-01-25T00:00:00"/>
    <s v="Atraso na malha"/>
    <n v="130"/>
    <s v="Dr. Pedro Lucas Santos"/>
    <x v="1"/>
    <x v="4"/>
    <x v="0"/>
    <x v="0"/>
    <x v="0"/>
  </r>
  <r>
    <n v="342"/>
    <x v="2"/>
    <x v="1"/>
    <d v="2024-08-23T00:00:00"/>
    <d v="2024-08-18T00:00:00"/>
    <s v=""/>
    <n v="70"/>
    <s v="Maria Luiza da Paz"/>
    <x v="0"/>
    <x v="0"/>
    <x v="1"/>
    <x v="0"/>
    <x v="3"/>
  </r>
  <r>
    <n v="343"/>
    <x v="1"/>
    <x v="2"/>
    <m/>
    <d v="2025-02-28T00:00:00"/>
    <s v="Atraso na malha"/>
    <n v="6"/>
    <s v="Pietro da Luz"/>
    <x v="1"/>
    <x v="10"/>
    <x v="0"/>
    <x v="0"/>
    <x v="0"/>
  </r>
  <r>
    <n v="344"/>
    <x v="2"/>
    <x v="1"/>
    <d v="2024-11-04T00:00:00"/>
    <d v="2024-10-30T00:00:00"/>
    <s v=""/>
    <n v="169"/>
    <s v="Dra. Maria Vitória Lopes"/>
    <x v="0"/>
    <x v="10"/>
    <x v="1"/>
    <x v="0"/>
    <x v="3"/>
  </r>
  <r>
    <n v="345"/>
    <x v="3"/>
    <x v="1"/>
    <d v="2024-09-21T00:00:00"/>
    <d v="2024-09-20T00:00:00"/>
    <s v=""/>
    <n v="181"/>
    <s v="Stella Pinto"/>
    <x v="1"/>
    <x v="8"/>
    <x v="1"/>
    <x v="0"/>
    <x v="4"/>
  </r>
  <r>
    <n v="346"/>
    <x v="0"/>
    <x v="1"/>
    <d v="2025-05-10T00:00:00"/>
    <d v="2025-05-09T00:00:00"/>
    <s v=""/>
    <n v="7"/>
    <s v="Gustavo Henrique Nascimento"/>
    <x v="1"/>
    <x v="3"/>
    <x v="1"/>
    <x v="0"/>
    <x v="4"/>
  </r>
  <r>
    <n v="347"/>
    <x v="2"/>
    <x v="1"/>
    <d v="2025-04-20T00:00:00"/>
    <d v="2025-04-17T00:00:00"/>
    <s v=""/>
    <n v="104"/>
    <s v="Leonardo da Rocha"/>
    <x v="4"/>
    <x v="2"/>
    <x v="1"/>
    <x v="0"/>
    <x v="2"/>
  </r>
  <r>
    <n v="348"/>
    <x v="3"/>
    <x v="1"/>
    <d v="2024-09-27T00:00:00"/>
    <d v="2024-09-25T00:00:00"/>
    <s v=""/>
    <n v="85"/>
    <s v="Yuri da Costa"/>
    <x v="1"/>
    <x v="1"/>
    <x v="1"/>
    <x v="0"/>
    <x v="1"/>
  </r>
  <r>
    <n v="349"/>
    <x v="2"/>
    <x v="1"/>
    <d v="2025-02-02T00:00:00"/>
    <d v="2025-01-28T00:00:00"/>
    <s v=""/>
    <n v="3"/>
    <s v="Rafaela Souza"/>
    <x v="4"/>
    <x v="1"/>
    <x v="1"/>
    <x v="0"/>
    <x v="3"/>
  </r>
  <r>
    <n v="350"/>
    <x v="0"/>
    <x v="1"/>
    <d v="2025-05-09T00:00:00"/>
    <d v="2025-05-09T00:00:00"/>
    <s v=""/>
    <n v="116"/>
    <s v="Maria Julia Alves"/>
    <x v="1"/>
    <x v="6"/>
    <x v="1"/>
    <x v="0"/>
    <x v="0"/>
  </r>
  <r>
    <n v="351"/>
    <x v="3"/>
    <x v="1"/>
    <d v="2024-11-11T00:00:00"/>
    <d v="2024-11-07T00:00:00"/>
    <s v=""/>
    <n v="135"/>
    <s v="Alexia Teixeira"/>
    <x v="0"/>
    <x v="5"/>
    <x v="1"/>
    <x v="0"/>
    <x v="5"/>
  </r>
  <r>
    <n v="352"/>
    <x v="3"/>
    <x v="1"/>
    <d v="2024-09-04T00:00:00"/>
    <d v="2024-09-06T00:00:00"/>
    <s v=""/>
    <n v="112"/>
    <s v="Gabrielly Ramos"/>
    <x v="1"/>
    <x v="3"/>
    <x v="1"/>
    <x v="0"/>
    <x v="0"/>
  </r>
  <r>
    <n v="353"/>
    <x v="2"/>
    <x v="1"/>
    <d v="2024-12-06T00:00:00"/>
    <d v="2024-12-04T00:00:00"/>
    <s v=""/>
    <n v="54"/>
    <s v="Bianca Freitas"/>
    <x v="4"/>
    <x v="0"/>
    <x v="1"/>
    <x v="0"/>
    <x v="1"/>
  </r>
  <r>
    <n v="354"/>
    <x v="2"/>
    <x v="2"/>
    <m/>
    <d v="2024-09-17T00:00:00"/>
    <s v="Atraso na malha"/>
    <n v="27"/>
    <s v="Evelyn Aragão"/>
    <x v="0"/>
    <x v="3"/>
    <x v="0"/>
    <x v="0"/>
    <x v="0"/>
  </r>
  <r>
    <n v="355"/>
    <x v="1"/>
    <x v="1"/>
    <d v="2024-11-09T00:00:00"/>
    <d v="2024-11-06T00:00:00"/>
    <s v=""/>
    <n v="58"/>
    <s v="Igor da Luz"/>
    <x v="2"/>
    <x v="3"/>
    <x v="1"/>
    <x v="0"/>
    <x v="2"/>
  </r>
  <r>
    <n v="356"/>
    <x v="0"/>
    <x v="2"/>
    <m/>
    <d v="2025-01-17T00:00:00"/>
    <s v="Atraso na malha"/>
    <n v="39"/>
    <s v="Luiz Henrique Peixoto"/>
    <x v="1"/>
    <x v="9"/>
    <x v="0"/>
    <x v="0"/>
    <x v="0"/>
  </r>
  <r>
    <n v="357"/>
    <x v="2"/>
    <x v="1"/>
    <d v="2025-02-12T00:00:00"/>
    <d v="2025-02-12T00:00:00"/>
    <s v=""/>
    <n v="102"/>
    <s v="Anthony da Paz"/>
    <x v="1"/>
    <x v="9"/>
    <x v="1"/>
    <x v="0"/>
    <x v="0"/>
  </r>
  <r>
    <n v="358"/>
    <x v="3"/>
    <x v="1"/>
    <d v="2025-04-21T00:00:00"/>
    <d v="2025-04-20T00:00:00"/>
    <s v=""/>
    <n v="19"/>
    <s v="Sr. Eduardo Pereira"/>
    <x v="2"/>
    <x v="3"/>
    <x v="1"/>
    <x v="0"/>
    <x v="4"/>
  </r>
  <r>
    <n v="359"/>
    <x v="1"/>
    <x v="1"/>
    <d v="2024-10-26T00:00:00"/>
    <d v="2024-10-25T00:00:00"/>
    <s v=""/>
    <n v="79"/>
    <s v="Vicente Fogaça"/>
    <x v="1"/>
    <x v="7"/>
    <x v="1"/>
    <x v="0"/>
    <x v="4"/>
  </r>
  <r>
    <n v="360"/>
    <x v="0"/>
    <x v="1"/>
    <d v="2025-01-05T00:00:00"/>
    <d v="2025-01-07T00:00:00"/>
    <s v=""/>
    <n v="84"/>
    <s v="Raul da Conceição"/>
    <x v="1"/>
    <x v="0"/>
    <x v="1"/>
    <x v="0"/>
    <x v="0"/>
  </r>
  <r>
    <n v="361"/>
    <x v="2"/>
    <x v="1"/>
    <d v="2025-04-11T00:00:00"/>
    <d v="2025-04-06T00:00:00"/>
    <s v=""/>
    <n v="137"/>
    <s v="Sra. Lívia Pinto"/>
    <x v="1"/>
    <x v="1"/>
    <x v="1"/>
    <x v="0"/>
    <x v="3"/>
  </r>
  <r>
    <n v="362"/>
    <x v="1"/>
    <x v="2"/>
    <m/>
    <d v="2025-03-11T00:00:00"/>
    <s v="Atraso na malha"/>
    <n v="156"/>
    <s v="Sr. Benício Viana"/>
    <x v="1"/>
    <x v="1"/>
    <x v="0"/>
    <x v="0"/>
    <x v="0"/>
  </r>
  <r>
    <n v="363"/>
    <x v="2"/>
    <x v="1"/>
    <d v="2024-08-21T00:00:00"/>
    <d v="2024-08-17T00:00:00"/>
    <s v=""/>
    <n v="158"/>
    <s v="Milena Pereira"/>
    <x v="0"/>
    <x v="6"/>
    <x v="1"/>
    <x v="0"/>
    <x v="5"/>
  </r>
  <r>
    <n v="364"/>
    <x v="3"/>
    <x v="1"/>
    <d v="2024-10-01T00:00:00"/>
    <d v="2024-10-02T00:00:00"/>
    <s v=""/>
    <n v="160"/>
    <s v="Lara Rocha"/>
    <x v="4"/>
    <x v="3"/>
    <x v="1"/>
    <x v="0"/>
    <x v="0"/>
  </r>
  <r>
    <n v="365"/>
    <x v="1"/>
    <x v="1"/>
    <d v="2025-02-24T00:00:00"/>
    <d v="2025-02-20T00:00:00"/>
    <s v=""/>
    <n v="64"/>
    <s v="Sra. Ana Beatriz Rocha"/>
    <x v="0"/>
    <x v="10"/>
    <x v="1"/>
    <x v="0"/>
    <x v="5"/>
  </r>
  <r>
    <n v="366"/>
    <x v="2"/>
    <x v="1"/>
    <d v="2025-04-20T00:00:00"/>
    <d v="2025-04-17T00:00:00"/>
    <s v=""/>
    <n v="88"/>
    <s v="Emilly Carvalho"/>
    <x v="1"/>
    <x v="6"/>
    <x v="1"/>
    <x v="1"/>
    <x v="2"/>
  </r>
  <r>
    <n v="367"/>
    <x v="3"/>
    <x v="1"/>
    <d v="2025-01-13T00:00:00"/>
    <d v="2025-01-15T00:00:00"/>
    <s v=""/>
    <n v="17"/>
    <s v="Ana Beatriz Freitas"/>
    <x v="0"/>
    <x v="6"/>
    <x v="1"/>
    <x v="0"/>
    <x v="0"/>
  </r>
  <r>
    <n v="368"/>
    <x v="3"/>
    <x v="1"/>
    <d v="2025-05-19T00:00:00"/>
    <d v="2025-05-16T00:00:00"/>
    <s v=""/>
    <n v="37"/>
    <s v="Maria Julia Jesus"/>
    <x v="3"/>
    <x v="6"/>
    <x v="1"/>
    <x v="0"/>
    <x v="2"/>
  </r>
  <r>
    <n v="369"/>
    <x v="0"/>
    <x v="2"/>
    <m/>
    <d v="2024-07-26T00:00:00"/>
    <s v="Atraso na malha"/>
    <n v="62"/>
    <s v="Marina da Paz"/>
    <x v="2"/>
    <x v="7"/>
    <x v="0"/>
    <x v="0"/>
    <x v="0"/>
  </r>
  <r>
    <n v="370"/>
    <x v="3"/>
    <x v="1"/>
    <d v="2025-03-23T00:00:00"/>
    <d v="2025-03-20T00:00:00"/>
    <s v=""/>
    <n v="164"/>
    <s v="Cecília Costela"/>
    <x v="1"/>
    <x v="9"/>
    <x v="1"/>
    <x v="0"/>
    <x v="2"/>
  </r>
  <r>
    <n v="371"/>
    <x v="3"/>
    <x v="1"/>
    <d v="2025-04-26T00:00:00"/>
    <d v="2025-04-23T00:00:00"/>
    <s v=""/>
    <n v="125"/>
    <s v="Dra. Mariane Rodrigues"/>
    <x v="2"/>
    <x v="0"/>
    <x v="1"/>
    <x v="0"/>
    <x v="2"/>
  </r>
  <r>
    <n v="372"/>
    <x v="3"/>
    <x v="1"/>
    <d v="2025-03-05T00:00:00"/>
    <d v="2025-03-01T00:00:00"/>
    <s v=""/>
    <n v="48"/>
    <s v="Sr. Heitor Cunha"/>
    <x v="3"/>
    <x v="4"/>
    <x v="1"/>
    <x v="0"/>
    <x v="5"/>
  </r>
  <r>
    <n v="373"/>
    <x v="2"/>
    <x v="1"/>
    <d v="2024-10-13T00:00:00"/>
    <d v="2024-10-10T00:00:00"/>
    <s v=""/>
    <n v="27"/>
    <s v="Evelyn Aragão"/>
    <x v="0"/>
    <x v="3"/>
    <x v="1"/>
    <x v="0"/>
    <x v="2"/>
  </r>
  <r>
    <n v="374"/>
    <x v="1"/>
    <x v="1"/>
    <d v="2025-03-24T00:00:00"/>
    <d v="2025-03-22T00:00:00"/>
    <s v=""/>
    <n v="85"/>
    <s v="Yuri da Costa"/>
    <x v="1"/>
    <x v="1"/>
    <x v="1"/>
    <x v="0"/>
    <x v="1"/>
  </r>
  <r>
    <n v="375"/>
    <x v="1"/>
    <x v="1"/>
    <d v="2025-01-31T00:00:00"/>
    <d v="2025-01-31T00:00:00"/>
    <s v=""/>
    <n v="157"/>
    <s v="Luiza da Luz"/>
    <x v="0"/>
    <x v="2"/>
    <x v="1"/>
    <x v="0"/>
    <x v="0"/>
  </r>
  <r>
    <n v="376"/>
    <x v="2"/>
    <x v="1"/>
    <d v="2024-11-27T00:00:00"/>
    <d v="2024-11-26T00:00:00"/>
    <s v=""/>
    <n v="139"/>
    <s v="João Felipe Barros"/>
    <x v="0"/>
    <x v="10"/>
    <x v="1"/>
    <x v="0"/>
    <x v="4"/>
  </r>
  <r>
    <n v="377"/>
    <x v="3"/>
    <x v="1"/>
    <d v="2024-11-01T00:00:00"/>
    <d v="2024-10-28T00:00:00"/>
    <s v=""/>
    <n v="68"/>
    <s v="Murilo Santos"/>
    <x v="0"/>
    <x v="1"/>
    <x v="1"/>
    <x v="0"/>
    <x v="5"/>
  </r>
  <r>
    <n v="378"/>
    <x v="1"/>
    <x v="1"/>
    <d v="2024-12-12T00:00:00"/>
    <d v="2024-12-13T00:00:00"/>
    <s v=""/>
    <n v="75"/>
    <s v="Stephany Duarte"/>
    <x v="1"/>
    <x v="2"/>
    <x v="1"/>
    <x v="0"/>
    <x v="0"/>
  </r>
  <r>
    <n v="379"/>
    <x v="3"/>
    <x v="2"/>
    <m/>
    <d v="2024-06-01T00:00:00"/>
    <s v="Atraso na malha"/>
    <n v="67"/>
    <s v="Luna Jesus"/>
    <x v="1"/>
    <x v="8"/>
    <x v="0"/>
    <x v="0"/>
    <x v="0"/>
  </r>
  <r>
    <n v="380"/>
    <x v="1"/>
    <x v="1"/>
    <d v="2024-08-09T00:00:00"/>
    <d v="2024-08-11T00:00:00"/>
    <s v=""/>
    <n v="15"/>
    <s v="Srta. Marina Novaes"/>
    <x v="4"/>
    <x v="8"/>
    <x v="1"/>
    <x v="0"/>
    <x v="0"/>
  </r>
  <r>
    <n v="381"/>
    <x v="1"/>
    <x v="1"/>
    <d v="2025-04-26T00:00:00"/>
    <d v="2025-04-21T00:00:00"/>
    <s v=""/>
    <n v="146"/>
    <s v="Juliana Mendes"/>
    <x v="1"/>
    <x v="4"/>
    <x v="1"/>
    <x v="0"/>
    <x v="3"/>
  </r>
  <r>
    <n v="382"/>
    <x v="2"/>
    <x v="1"/>
    <d v="2024-06-22T00:00:00"/>
    <d v="2024-06-18T00:00:00"/>
    <s v=""/>
    <n v="10"/>
    <s v="Lucca Moraes"/>
    <x v="2"/>
    <x v="2"/>
    <x v="1"/>
    <x v="0"/>
    <x v="5"/>
  </r>
  <r>
    <n v="383"/>
    <x v="1"/>
    <x v="1"/>
    <d v="2024-12-31T00:00:00"/>
    <d v="2025-01-01T00:00:00"/>
    <s v=""/>
    <n v="23"/>
    <s v="Srta. Clarice Barbosa"/>
    <x v="0"/>
    <x v="0"/>
    <x v="1"/>
    <x v="0"/>
    <x v="0"/>
  </r>
  <r>
    <n v="384"/>
    <x v="2"/>
    <x v="1"/>
    <d v="2025-03-05T00:00:00"/>
    <d v="2025-03-02T00:00:00"/>
    <s v=""/>
    <n v="8"/>
    <s v="Marina Caldeira"/>
    <x v="1"/>
    <x v="2"/>
    <x v="1"/>
    <x v="0"/>
    <x v="2"/>
  </r>
  <r>
    <n v="385"/>
    <x v="3"/>
    <x v="1"/>
    <d v="2024-10-27T00:00:00"/>
    <d v="2024-10-25T00:00:00"/>
    <s v=""/>
    <n v="56"/>
    <s v="Nathan Cunha"/>
    <x v="4"/>
    <x v="8"/>
    <x v="1"/>
    <x v="0"/>
    <x v="1"/>
  </r>
  <r>
    <n v="386"/>
    <x v="3"/>
    <x v="2"/>
    <m/>
    <d v="2024-08-30T00:00:00"/>
    <s v="Atraso na malha"/>
    <n v="165"/>
    <s v="Sr. Pedro Lucas Azevedo"/>
    <x v="3"/>
    <x v="0"/>
    <x v="0"/>
    <x v="0"/>
    <x v="0"/>
  </r>
  <r>
    <n v="387"/>
    <x v="0"/>
    <x v="1"/>
    <d v="2024-07-03T00:00:00"/>
    <d v="2024-07-04T00:00:00"/>
    <s v=""/>
    <n v="139"/>
    <s v="João Felipe Barros"/>
    <x v="0"/>
    <x v="10"/>
    <x v="1"/>
    <x v="0"/>
    <x v="0"/>
  </r>
  <r>
    <n v="388"/>
    <x v="2"/>
    <x v="1"/>
    <d v="2024-08-03T00:00:00"/>
    <d v="2024-07-29T00:00:00"/>
    <s v=""/>
    <n v="154"/>
    <s v="João Guilherme da Paz"/>
    <x v="1"/>
    <x v="4"/>
    <x v="1"/>
    <x v="0"/>
    <x v="3"/>
  </r>
  <r>
    <n v="389"/>
    <x v="1"/>
    <x v="1"/>
    <d v="2024-10-03T00:00:00"/>
    <d v="2024-10-04T00:00:00"/>
    <s v=""/>
    <n v="115"/>
    <s v="Laís Nunes"/>
    <x v="0"/>
    <x v="6"/>
    <x v="1"/>
    <x v="0"/>
    <x v="0"/>
  </r>
  <r>
    <n v="390"/>
    <x v="0"/>
    <x v="1"/>
    <d v="2024-08-27T00:00:00"/>
    <d v="2024-08-26T00:00:00"/>
    <s v=""/>
    <n v="68"/>
    <s v="Murilo Santos"/>
    <x v="0"/>
    <x v="1"/>
    <x v="1"/>
    <x v="0"/>
    <x v="4"/>
  </r>
  <r>
    <n v="391"/>
    <x v="2"/>
    <x v="2"/>
    <m/>
    <d v="2025-05-03T00:00:00"/>
    <s v="Atraso na malha"/>
    <n v="107"/>
    <s v="Agatha Costa"/>
    <x v="0"/>
    <x v="8"/>
    <x v="0"/>
    <x v="0"/>
    <x v="0"/>
  </r>
  <r>
    <n v="392"/>
    <x v="0"/>
    <x v="2"/>
    <m/>
    <d v="2025-01-15T00:00:00"/>
    <s v="Atraso na malha"/>
    <n v="111"/>
    <s v="Nathan da Rocha"/>
    <x v="1"/>
    <x v="0"/>
    <x v="0"/>
    <x v="0"/>
    <x v="0"/>
  </r>
  <r>
    <n v="393"/>
    <x v="1"/>
    <x v="1"/>
    <d v="2024-11-27T00:00:00"/>
    <d v="2024-11-26T00:00:00"/>
    <s v=""/>
    <n v="97"/>
    <s v="João Felipe Fogaça"/>
    <x v="0"/>
    <x v="6"/>
    <x v="1"/>
    <x v="0"/>
    <x v="4"/>
  </r>
  <r>
    <n v="394"/>
    <x v="3"/>
    <x v="1"/>
    <d v="2024-10-10T00:00:00"/>
    <d v="2024-10-12T00:00:00"/>
    <s v=""/>
    <n v="168"/>
    <s v="Gabriel Moreira"/>
    <x v="0"/>
    <x v="0"/>
    <x v="1"/>
    <x v="0"/>
    <x v="0"/>
  </r>
  <r>
    <n v="395"/>
    <x v="3"/>
    <x v="2"/>
    <m/>
    <d v="2024-07-12T00:00:00"/>
    <s v="Atraso na malha"/>
    <n v="67"/>
    <s v="Luna Jesus"/>
    <x v="1"/>
    <x v="8"/>
    <x v="0"/>
    <x v="0"/>
    <x v="0"/>
  </r>
  <r>
    <n v="396"/>
    <x v="2"/>
    <x v="1"/>
    <d v="2024-12-19T00:00:00"/>
    <d v="2024-12-21T00:00:00"/>
    <s v=""/>
    <n v="116"/>
    <s v="Maria Julia Alves"/>
    <x v="1"/>
    <x v="6"/>
    <x v="1"/>
    <x v="0"/>
    <x v="0"/>
  </r>
  <r>
    <n v="397"/>
    <x v="3"/>
    <x v="1"/>
    <d v="2024-07-09T00:00:00"/>
    <d v="2024-07-08T00:00:00"/>
    <s v=""/>
    <n v="23"/>
    <s v="Srta. Clarice Barbosa"/>
    <x v="0"/>
    <x v="0"/>
    <x v="1"/>
    <x v="0"/>
    <x v="4"/>
  </r>
  <r>
    <n v="398"/>
    <x v="2"/>
    <x v="1"/>
    <d v="2025-04-24T00:00:00"/>
    <d v="2025-04-22T00:00:00"/>
    <s v=""/>
    <n v="128"/>
    <s v="Enrico Vieira"/>
    <x v="3"/>
    <x v="7"/>
    <x v="1"/>
    <x v="0"/>
    <x v="1"/>
  </r>
  <r>
    <n v="399"/>
    <x v="3"/>
    <x v="1"/>
    <d v="2024-11-18T00:00:00"/>
    <d v="2024-11-13T00:00:00"/>
    <s v=""/>
    <n v="186"/>
    <s v="Srta. Laura Fernandes"/>
    <x v="1"/>
    <x v="0"/>
    <x v="1"/>
    <x v="0"/>
    <x v="3"/>
  </r>
  <r>
    <n v="400"/>
    <x v="2"/>
    <x v="1"/>
    <d v="2024-06-20T00:00:00"/>
    <d v="2024-06-16T00:00:00"/>
    <s v=""/>
    <n v="199"/>
    <s v="Isabelly Fernandes"/>
    <x v="1"/>
    <x v="4"/>
    <x v="1"/>
    <x v="0"/>
    <x v="5"/>
  </r>
  <r>
    <n v="401"/>
    <x v="3"/>
    <x v="1"/>
    <d v="2024-06-04T00:00:00"/>
    <d v="2024-06-01T00:00:00"/>
    <s v=""/>
    <n v="54"/>
    <s v="Bianca Freitas"/>
    <x v="4"/>
    <x v="0"/>
    <x v="1"/>
    <x v="0"/>
    <x v="2"/>
  </r>
  <r>
    <n v="402"/>
    <x v="1"/>
    <x v="0"/>
    <m/>
    <d v="2024-06-12T00:00:00"/>
    <s v="Cliente recusou"/>
    <n v="151"/>
    <s v="Sophia Souza"/>
    <x v="0"/>
    <x v="8"/>
    <x v="0"/>
    <x v="0"/>
    <x v="0"/>
  </r>
  <r>
    <n v="403"/>
    <x v="0"/>
    <x v="0"/>
    <m/>
    <d v="2025-01-01T00:00:00"/>
    <s v="Cliente recusou"/>
    <n v="164"/>
    <s v="Cecília Costela"/>
    <x v="1"/>
    <x v="9"/>
    <x v="0"/>
    <x v="0"/>
    <x v="0"/>
  </r>
  <r>
    <n v="404"/>
    <x v="2"/>
    <x v="3"/>
    <m/>
    <d v="2024-08-08T00:00:00"/>
    <s v="Extravio confirmado"/>
    <n v="142"/>
    <s v="Henrique da Luz"/>
    <x v="0"/>
    <x v="9"/>
    <x v="0"/>
    <x v="0"/>
    <x v="0"/>
  </r>
  <r>
    <n v="405"/>
    <x v="3"/>
    <x v="0"/>
    <m/>
    <d v="2025-02-01T00:00:00"/>
    <s v="Cliente recusou"/>
    <n v="75"/>
    <s v="Stephany Duarte"/>
    <x v="1"/>
    <x v="2"/>
    <x v="0"/>
    <x v="0"/>
    <x v="0"/>
  </r>
  <r>
    <n v="406"/>
    <x v="2"/>
    <x v="1"/>
    <d v="2025-02-28T00:00:00"/>
    <d v="2025-02-23T00:00:00"/>
    <s v=""/>
    <n v="103"/>
    <s v="Bruno Cunha"/>
    <x v="1"/>
    <x v="10"/>
    <x v="1"/>
    <x v="0"/>
    <x v="3"/>
  </r>
  <r>
    <n v="407"/>
    <x v="2"/>
    <x v="1"/>
    <d v="2024-08-19T00:00:00"/>
    <d v="2024-08-19T00:00:00"/>
    <s v=""/>
    <n v="16"/>
    <s v="Ana Carolina Souza"/>
    <x v="3"/>
    <x v="7"/>
    <x v="1"/>
    <x v="0"/>
    <x v="0"/>
  </r>
  <r>
    <n v="408"/>
    <x v="3"/>
    <x v="1"/>
    <d v="2024-10-26T00:00:00"/>
    <d v="2024-10-27T00:00:00"/>
    <s v=""/>
    <n v="145"/>
    <s v="João Miguel Aragão"/>
    <x v="1"/>
    <x v="9"/>
    <x v="1"/>
    <x v="0"/>
    <x v="0"/>
  </r>
  <r>
    <n v="409"/>
    <x v="2"/>
    <x v="0"/>
    <m/>
    <d v="2025-01-13T00:00:00"/>
    <s v="Cliente recusou"/>
    <n v="23"/>
    <s v="Srta. Clarice Barbosa"/>
    <x v="0"/>
    <x v="0"/>
    <x v="0"/>
    <x v="0"/>
    <x v="0"/>
  </r>
  <r>
    <n v="410"/>
    <x v="1"/>
    <x v="1"/>
    <d v="2024-09-30T00:00:00"/>
    <d v="2024-09-30T00:00:00"/>
    <s v=""/>
    <n v="3"/>
    <s v="Rafaela Souza"/>
    <x v="4"/>
    <x v="1"/>
    <x v="1"/>
    <x v="0"/>
    <x v="0"/>
  </r>
  <r>
    <n v="411"/>
    <x v="3"/>
    <x v="1"/>
    <d v="2025-04-10T00:00:00"/>
    <d v="2025-04-08T00:00:00"/>
    <s v=""/>
    <n v="49"/>
    <s v="Felipe Monteiro"/>
    <x v="2"/>
    <x v="5"/>
    <x v="1"/>
    <x v="0"/>
    <x v="1"/>
  </r>
  <r>
    <n v="412"/>
    <x v="1"/>
    <x v="2"/>
    <m/>
    <d v="2024-06-29T00:00:00"/>
    <s v="Atraso na malha"/>
    <n v="152"/>
    <s v="Sr. Pietro Nunes"/>
    <x v="3"/>
    <x v="6"/>
    <x v="0"/>
    <x v="0"/>
    <x v="0"/>
  </r>
  <r>
    <n v="413"/>
    <x v="3"/>
    <x v="1"/>
    <d v="2025-02-25T00:00:00"/>
    <d v="2025-02-25T00:00:00"/>
    <s v=""/>
    <n v="15"/>
    <s v="Srta. Marina Novaes"/>
    <x v="4"/>
    <x v="8"/>
    <x v="1"/>
    <x v="0"/>
    <x v="0"/>
  </r>
  <r>
    <n v="414"/>
    <x v="0"/>
    <x v="1"/>
    <d v="2024-07-11T00:00:00"/>
    <d v="2024-07-10T00:00:00"/>
    <s v=""/>
    <n v="16"/>
    <s v="Ana Carolina Souza"/>
    <x v="3"/>
    <x v="7"/>
    <x v="1"/>
    <x v="0"/>
    <x v="4"/>
  </r>
  <r>
    <n v="415"/>
    <x v="1"/>
    <x v="3"/>
    <m/>
    <d v="2024-11-11T00:00:00"/>
    <s v="Extravio confirmado"/>
    <n v="54"/>
    <s v="Bianca Freitas"/>
    <x v="4"/>
    <x v="0"/>
    <x v="0"/>
    <x v="0"/>
    <x v="0"/>
  </r>
  <r>
    <n v="416"/>
    <x v="2"/>
    <x v="0"/>
    <m/>
    <d v="2024-12-03T00:00:00"/>
    <s v="Cliente recusou"/>
    <n v="172"/>
    <s v="Vitor Hugo Fernandes"/>
    <x v="1"/>
    <x v="4"/>
    <x v="0"/>
    <x v="0"/>
    <x v="0"/>
  </r>
  <r>
    <n v="417"/>
    <x v="1"/>
    <x v="1"/>
    <d v="2025-02-14T00:00:00"/>
    <d v="2025-02-10T00:00:00"/>
    <s v=""/>
    <n v="122"/>
    <s v="Gabrielly Moraes"/>
    <x v="0"/>
    <x v="5"/>
    <x v="1"/>
    <x v="0"/>
    <x v="5"/>
  </r>
  <r>
    <n v="418"/>
    <x v="2"/>
    <x v="2"/>
    <m/>
    <d v="2025-02-02T00:00:00"/>
    <s v="Atraso na malha"/>
    <n v="25"/>
    <s v="Laura da Mata"/>
    <x v="2"/>
    <x v="2"/>
    <x v="0"/>
    <x v="0"/>
    <x v="0"/>
  </r>
  <r>
    <n v="419"/>
    <x v="3"/>
    <x v="1"/>
    <d v="2024-05-31T00:00:00"/>
    <d v="2024-05-31T00:00:00"/>
    <s v=""/>
    <n v="79"/>
    <s v="Vicente Fogaça"/>
    <x v="1"/>
    <x v="7"/>
    <x v="1"/>
    <x v="0"/>
    <x v="0"/>
  </r>
  <r>
    <n v="420"/>
    <x v="0"/>
    <x v="3"/>
    <m/>
    <d v="2025-04-20T00:00:00"/>
    <s v="Extravio confirmado"/>
    <n v="137"/>
    <s v="Sra. Lívia Pinto"/>
    <x v="1"/>
    <x v="1"/>
    <x v="0"/>
    <x v="0"/>
    <x v="0"/>
  </r>
  <r>
    <n v="421"/>
    <x v="3"/>
    <x v="2"/>
    <m/>
    <d v="2025-05-16T00:00:00"/>
    <s v="Atraso na malha"/>
    <n v="106"/>
    <s v="Thales da Rosa"/>
    <x v="1"/>
    <x v="2"/>
    <x v="0"/>
    <x v="0"/>
    <x v="0"/>
  </r>
  <r>
    <n v="422"/>
    <x v="1"/>
    <x v="1"/>
    <d v="2024-06-15T00:00:00"/>
    <d v="2024-06-15T00:00:00"/>
    <s v=""/>
    <n v="110"/>
    <s v="Theo Martins"/>
    <x v="1"/>
    <x v="4"/>
    <x v="1"/>
    <x v="0"/>
    <x v="0"/>
  </r>
  <r>
    <n v="423"/>
    <x v="0"/>
    <x v="1"/>
    <d v="2024-07-09T00:00:00"/>
    <d v="2024-07-10T00:00:00"/>
    <s v=""/>
    <n v="102"/>
    <s v="Anthony da Paz"/>
    <x v="1"/>
    <x v="9"/>
    <x v="1"/>
    <x v="0"/>
    <x v="0"/>
  </r>
  <r>
    <n v="424"/>
    <x v="1"/>
    <x v="0"/>
    <m/>
    <d v="2025-03-22T00:00:00"/>
    <s v="Cliente recusou"/>
    <n v="164"/>
    <s v="Cecília Costela"/>
    <x v="1"/>
    <x v="9"/>
    <x v="0"/>
    <x v="0"/>
    <x v="0"/>
  </r>
  <r>
    <n v="425"/>
    <x v="1"/>
    <x v="1"/>
    <d v="2024-07-14T00:00:00"/>
    <d v="2024-07-13T00:00:00"/>
    <s v=""/>
    <n v="162"/>
    <s v="Dra. Sophia Moraes"/>
    <x v="0"/>
    <x v="2"/>
    <x v="1"/>
    <x v="0"/>
    <x v="4"/>
  </r>
  <r>
    <n v="426"/>
    <x v="1"/>
    <x v="1"/>
    <d v="2024-11-12T00:00:00"/>
    <d v="2024-11-13T00:00:00"/>
    <s v=""/>
    <n v="38"/>
    <s v="Ana Clara Freitas"/>
    <x v="0"/>
    <x v="5"/>
    <x v="1"/>
    <x v="0"/>
    <x v="0"/>
  </r>
  <r>
    <n v="427"/>
    <x v="3"/>
    <x v="1"/>
    <d v="2025-03-04T00:00:00"/>
    <d v="2025-03-05T00:00:00"/>
    <s v=""/>
    <n v="200"/>
    <s v="Alícia Ribeiro"/>
    <x v="1"/>
    <x v="0"/>
    <x v="1"/>
    <x v="0"/>
    <x v="0"/>
  </r>
  <r>
    <n v="428"/>
    <x v="3"/>
    <x v="1"/>
    <d v="2025-01-27T00:00:00"/>
    <d v="2025-01-28T00:00:00"/>
    <s v=""/>
    <n v="124"/>
    <s v="Carlos Eduardo Farias"/>
    <x v="1"/>
    <x v="5"/>
    <x v="1"/>
    <x v="0"/>
    <x v="0"/>
  </r>
  <r>
    <n v="429"/>
    <x v="2"/>
    <x v="1"/>
    <d v="2025-01-10T00:00:00"/>
    <d v="2025-01-05T00:00:00"/>
    <s v=""/>
    <n v="200"/>
    <s v="Alícia Ribeiro"/>
    <x v="1"/>
    <x v="0"/>
    <x v="1"/>
    <x v="0"/>
    <x v="3"/>
  </r>
  <r>
    <n v="430"/>
    <x v="3"/>
    <x v="2"/>
    <m/>
    <d v="2025-03-16T00:00:00"/>
    <s v="Atraso na malha"/>
    <n v="188"/>
    <s v="Rafaela Porto"/>
    <x v="1"/>
    <x v="2"/>
    <x v="0"/>
    <x v="0"/>
    <x v="0"/>
  </r>
  <r>
    <n v="431"/>
    <x v="2"/>
    <x v="2"/>
    <m/>
    <d v="2025-01-11T00:00:00"/>
    <s v="Atraso na malha"/>
    <n v="143"/>
    <s v="Bryan Jesus"/>
    <x v="4"/>
    <x v="9"/>
    <x v="0"/>
    <x v="1"/>
    <x v="0"/>
  </r>
  <r>
    <n v="432"/>
    <x v="3"/>
    <x v="2"/>
    <m/>
    <d v="2025-02-01T00:00:00"/>
    <s v="Atraso na malha"/>
    <n v="176"/>
    <s v="Benício Almeida"/>
    <x v="2"/>
    <x v="1"/>
    <x v="0"/>
    <x v="0"/>
    <x v="0"/>
  </r>
  <r>
    <n v="433"/>
    <x v="0"/>
    <x v="1"/>
    <d v="2025-04-26T00:00:00"/>
    <d v="2025-04-22T00:00:00"/>
    <s v=""/>
    <n v="134"/>
    <s v="Brenda Ferreira"/>
    <x v="0"/>
    <x v="10"/>
    <x v="1"/>
    <x v="0"/>
    <x v="5"/>
  </r>
  <r>
    <n v="434"/>
    <x v="0"/>
    <x v="1"/>
    <d v="2024-08-24T00:00:00"/>
    <d v="2024-08-25T00:00:00"/>
    <s v=""/>
    <n v="138"/>
    <s v="Maria Fernanda Vieira"/>
    <x v="0"/>
    <x v="2"/>
    <x v="1"/>
    <x v="0"/>
    <x v="0"/>
  </r>
  <r>
    <n v="435"/>
    <x v="1"/>
    <x v="1"/>
    <d v="2024-11-06T00:00:00"/>
    <d v="2024-11-06T00:00:00"/>
    <s v=""/>
    <n v="110"/>
    <s v="Theo Martins"/>
    <x v="1"/>
    <x v="4"/>
    <x v="1"/>
    <x v="0"/>
    <x v="0"/>
  </r>
  <r>
    <n v="436"/>
    <x v="2"/>
    <x v="2"/>
    <m/>
    <d v="2024-06-23T00:00:00"/>
    <s v="Atraso na malha"/>
    <n v="173"/>
    <s v="Vicente Teixeira"/>
    <x v="1"/>
    <x v="7"/>
    <x v="0"/>
    <x v="0"/>
    <x v="0"/>
  </r>
  <r>
    <n v="437"/>
    <x v="0"/>
    <x v="1"/>
    <d v="2024-12-10T00:00:00"/>
    <d v="2024-12-07T00:00:00"/>
    <s v=""/>
    <n v="61"/>
    <s v="Dra. Sarah Melo"/>
    <x v="1"/>
    <x v="5"/>
    <x v="1"/>
    <x v="0"/>
    <x v="2"/>
  </r>
  <r>
    <n v="438"/>
    <x v="2"/>
    <x v="1"/>
    <d v="2025-04-22T00:00:00"/>
    <d v="2025-04-24T00:00:00"/>
    <s v=""/>
    <n v="68"/>
    <s v="Murilo Santos"/>
    <x v="0"/>
    <x v="1"/>
    <x v="1"/>
    <x v="0"/>
    <x v="0"/>
  </r>
  <r>
    <n v="439"/>
    <x v="0"/>
    <x v="1"/>
    <d v="2024-11-09T00:00:00"/>
    <d v="2024-11-11T00:00:00"/>
    <s v=""/>
    <n v="152"/>
    <s v="Sr. Pietro Nunes"/>
    <x v="3"/>
    <x v="6"/>
    <x v="1"/>
    <x v="0"/>
    <x v="0"/>
  </r>
  <r>
    <n v="440"/>
    <x v="3"/>
    <x v="1"/>
    <d v="2024-08-01T00:00:00"/>
    <d v="2024-08-02T00:00:00"/>
    <s v=""/>
    <n v="42"/>
    <s v="Elisa Moura"/>
    <x v="2"/>
    <x v="3"/>
    <x v="1"/>
    <x v="0"/>
    <x v="0"/>
  </r>
  <r>
    <n v="441"/>
    <x v="0"/>
    <x v="1"/>
    <d v="2024-12-15T00:00:00"/>
    <d v="2024-12-15T00:00:00"/>
    <s v=""/>
    <n v="60"/>
    <s v="Gustavo Novaes"/>
    <x v="4"/>
    <x v="8"/>
    <x v="1"/>
    <x v="0"/>
    <x v="0"/>
  </r>
  <r>
    <n v="442"/>
    <x v="1"/>
    <x v="1"/>
    <d v="2024-09-30T00:00:00"/>
    <d v="2024-09-29T00:00:00"/>
    <s v=""/>
    <n v="110"/>
    <s v="Theo Martins"/>
    <x v="1"/>
    <x v="4"/>
    <x v="1"/>
    <x v="0"/>
    <x v="4"/>
  </r>
  <r>
    <n v="443"/>
    <x v="1"/>
    <x v="2"/>
    <m/>
    <d v="2025-01-02T00:00:00"/>
    <s v="Atraso na malha"/>
    <n v="198"/>
    <s v="Srta. Sarah Nogueira"/>
    <x v="3"/>
    <x v="8"/>
    <x v="0"/>
    <x v="0"/>
    <x v="0"/>
  </r>
  <r>
    <n v="444"/>
    <x v="1"/>
    <x v="1"/>
    <d v="2025-05-14T00:00:00"/>
    <d v="2025-05-14T00:00:00"/>
    <s v=""/>
    <n v="123"/>
    <s v="João Lucas Souza"/>
    <x v="4"/>
    <x v="9"/>
    <x v="1"/>
    <x v="0"/>
    <x v="0"/>
  </r>
  <r>
    <n v="445"/>
    <x v="1"/>
    <x v="1"/>
    <d v="2024-07-13T00:00:00"/>
    <d v="2024-07-12T00:00:00"/>
    <s v=""/>
    <n v="52"/>
    <s v="Kaique Lopes"/>
    <x v="0"/>
    <x v="0"/>
    <x v="1"/>
    <x v="0"/>
    <x v="4"/>
  </r>
  <r>
    <n v="446"/>
    <x v="3"/>
    <x v="3"/>
    <m/>
    <d v="2024-08-20T00:00:00"/>
    <s v="Extravio confirmado"/>
    <n v="123"/>
    <s v="João Lucas Souza"/>
    <x v="4"/>
    <x v="9"/>
    <x v="0"/>
    <x v="0"/>
    <x v="0"/>
  </r>
  <r>
    <n v="447"/>
    <x v="0"/>
    <x v="1"/>
    <d v="2024-12-12T00:00:00"/>
    <d v="2024-12-08T00:00:00"/>
    <s v=""/>
    <n v="122"/>
    <s v="Gabrielly Moraes"/>
    <x v="0"/>
    <x v="5"/>
    <x v="1"/>
    <x v="0"/>
    <x v="5"/>
  </r>
  <r>
    <n v="448"/>
    <x v="2"/>
    <x v="0"/>
    <m/>
    <d v="2025-03-01T00:00:00"/>
    <s v="Cliente recusou"/>
    <n v="60"/>
    <s v="Gustavo Novaes"/>
    <x v="4"/>
    <x v="8"/>
    <x v="0"/>
    <x v="0"/>
    <x v="0"/>
  </r>
  <r>
    <n v="449"/>
    <x v="3"/>
    <x v="1"/>
    <d v="2024-12-17T00:00:00"/>
    <d v="2024-12-17T00:00:00"/>
    <s v=""/>
    <n v="177"/>
    <s v="Renan Moreira"/>
    <x v="2"/>
    <x v="2"/>
    <x v="1"/>
    <x v="0"/>
    <x v="0"/>
  </r>
  <r>
    <n v="450"/>
    <x v="2"/>
    <x v="3"/>
    <m/>
    <d v="2024-06-10T00:00:00"/>
    <s v="Extravio confirmado"/>
    <n v="87"/>
    <s v="Ana Clara Oliveira"/>
    <x v="1"/>
    <x v="1"/>
    <x v="0"/>
    <x v="0"/>
    <x v="0"/>
  </r>
  <r>
    <n v="451"/>
    <x v="2"/>
    <x v="1"/>
    <d v="2024-06-06T00:00:00"/>
    <d v="2024-06-07T00:00:00"/>
    <s v=""/>
    <n v="179"/>
    <s v="Natália Silveira"/>
    <x v="1"/>
    <x v="8"/>
    <x v="1"/>
    <x v="0"/>
    <x v="0"/>
  </r>
  <r>
    <n v="452"/>
    <x v="1"/>
    <x v="1"/>
    <d v="2025-04-27T00:00:00"/>
    <d v="2025-04-28T00:00:00"/>
    <s v=""/>
    <n v="16"/>
    <s v="Ana Carolina Souza"/>
    <x v="3"/>
    <x v="7"/>
    <x v="1"/>
    <x v="0"/>
    <x v="0"/>
  </r>
  <r>
    <n v="453"/>
    <x v="1"/>
    <x v="1"/>
    <d v="2024-08-03T00:00:00"/>
    <d v="2024-08-05T00:00:00"/>
    <s v=""/>
    <n v="67"/>
    <s v="Luna Jesus"/>
    <x v="1"/>
    <x v="8"/>
    <x v="1"/>
    <x v="0"/>
    <x v="0"/>
  </r>
  <r>
    <n v="454"/>
    <x v="1"/>
    <x v="1"/>
    <d v="2025-04-22T00:00:00"/>
    <d v="2025-04-18T00:00:00"/>
    <s v=""/>
    <n v="50"/>
    <s v="Lara Sales"/>
    <x v="3"/>
    <x v="4"/>
    <x v="1"/>
    <x v="0"/>
    <x v="5"/>
  </r>
  <r>
    <n v="455"/>
    <x v="2"/>
    <x v="2"/>
    <m/>
    <d v="2024-07-29T00:00:00"/>
    <s v="Atraso na malha"/>
    <n v="32"/>
    <s v="Bernardo Araújo"/>
    <x v="1"/>
    <x v="2"/>
    <x v="0"/>
    <x v="0"/>
    <x v="0"/>
  </r>
  <r>
    <n v="456"/>
    <x v="3"/>
    <x v="1"/>
    <d v="2025-05-13T00:00:00"/>
    <d v="2025-05-13T00:00:00"/>
    <s v=""/>
    <n v="41"/>
    <s v="Breno Nascimento"/>
    <x v="0"/>
    <x v="4"/>
    <x v="1"/>
    <x v="0"/>
    <x v="0"/>
  </r>
  <r>
    <n v="457"/>
    <x v="2"/>
    <x v="1"/>
    <d v="2024-11-18T00:00:00"/>
    <d v="2024-11-18T00:00:00"/>
    <s v=""/>
    <n v="115"/>
    <s v="Laís Nunes"/>
    <x v="0"/>
    <x v="6"/>
    <x v="1"/>
    <x v="0"/>
    <x v="0"/>
  </r>
  <r>
    <n v="458"/>
    <x v="1"/>
    <x v="1"/>
    <d v="2024-08-30T00:00:00"/>
    <d v="2024-08-28T00:00:00"/>
    <s v=""/>
    <n v="180"/>
    <s v="Nathan da Paz"/>
    <x v="2"/>
    <x v="6"/>
    <x v="1"/>
    <x v="0"/>
    <x v="1"/>
  </r>
  <r>
    <n v="459"/>
    <x v="2"/>
    <x v="0"/>
    <m/>
    <d v="2025-03-08T00:00:00"/>
    <s v="Cliente recusou"/>
    <n v="7"/>
    <s v="Gustavo Henrique Nascimento"/>
    <x v="1"/>
    <x v="3"/>
    <x v="0"/>
    <x v="0"/>
    <x v="0"/>
  </r>
  <r>
    <n v="460"/>
    <x v="3"/>
    <x v="1"/>
    <d v="2025-01-25T00:00:00"/>
    <d v="2025-01-23T00:00:00"/>
    <s v=""/>
    <n v="74"/>
    <s v="Milena Farias"/>
    <x v="0"/>
    <x v="4"/>
    <x v="1"/>
    <x v="0"/>
    <x v="1"/>
  </r>
  <r>
    <n v="461"/>
    <x v="3"/>
    <x v="1"/>
    <d v="2025-04-26T00:00:00"/>
    <d v="2025-04-25T00:00:00"/>
    <s v=""/>
    <n v="188"/>
    <s v="Rafaela Porto"/>
    <x v="1"/>
    <x v="2"/>
    <x v="1"/>
    <x v="0"/>
    <x v="4"/>
  </r>
  <r>
    <n v="462"/>
    <x v="2"/>
    <x v="2"/>
    <m/>
    <d v="2025-02-03T00:00:00"/>
    <s v="Atraso na malha"/>
    <n v="103"/>
    <s v="Bruno Cunha"/>
    <x v="1"/>
    <x v="10"/>
    <x v="0"/>
    <x v="0"/>
    <x v="0"/>
  </r>
  <r>
    <n v="463"/>
    <x v="2"/>
    <x v="2"/>
    <m/>
    <d v="2025-03-30T00:00:00"/>
    <s v="Atraso na malha"/>
    <n v="193"/>
    <s v="Dr. Rodrigo Cardoso"/>
    <x v="3"/>
    <x v="10"/>
    <x v="0"/>
    <x v="0"/>
    <x v="0"/>
  </r>
  <r>
    <n v="464"/>
    <x v="1"/>
    <x v="1"/>
    <d v="2024-07-15T00:00:00"/>
    <d v="2024-07-10T00:00:00"/>
    <s v=""/>
    <n v="55"/>
    <s v="Maria Eduarda da Cruz"/>
    <x v="1"/>
    <x v="2"/>
    <x v="1"/>
    <x v="0"/>
    <x v="3"/>
  </r>
  <r>
    <n v="465"/>
    <x v="3"/>
    <x v="1"/>
    <d v="2024-09-28T00:00:00"/>
    <d v="2024-09-24T00:00:00"/>
    <s v=""/>
    <n v="44"/>
    <s v="Murilo Jesus"/>
    <x v="0"/>
    <x v="2"/>
    <x v="1"/>
    <x v="0"/>
    <x v="5"/>
  </r>
  <r>
    <n v="466"/>
    <x v="3"/>
    <x v="1"/>
    <d v="2024-07-21T00:00:00"/>
    <d v="2024-07-23T00:00:00"/>
    <s v=""/>
    <n v="51"/>
    <s v="Evelyn Ramos"/>
    <x v="1"/>
    <x v="10"/>
    <x v="1"/>
    <x v="0"/>
    <x v="0"/>
  </r>
  <r>
    <n v="467"/>
    <x v="2"/>
    <x v="1"/>
    <d v="2024-11-22T00:00:00"/>
    <d v="2024-11-20T00:00:00"/>
    <s v=""/>
    <n v="46"/>
    <s v="Sra. Stephany Cardoso"/>
    <x v="3"/>
    <x v="5"/>
    <x v="1"/>
    <x v="0"/>
    <x v="1"/>
  </r>
  <r>
    <n v="468"/>
    <x v="2"/>
    <x v="1"/>
    <d v="2024-10-26T00:00:00"/>
    <d v="2024-10-27T00:00:00"/>
    <s v=""/>
    <n v="183"/>
    <s v="Sr. Murilo Lima"/>
    <x v="1"/>
    <x v="6"/>
    <x v="1"/>
    <x v="0"/>
    <x v="0"/>
  </r>
  <r>
    <n v="469"/>
    <x v="2"/>
    <x v="1"/>
    <d v="2024-11-13T00:00:00"/>
    <d v="2024-11-08T00:00:00"/>
    <s v=""/>
    <n v="125"/>
    <s v="Dra. Mariane Rodrigues"/>
    <x v="2"/>
    <x v="0"/>
    <x v="1"/>
    <x v="0"/>
    <x v="3"/>
  </r>
  <r>
    <n v="470"/>
    <x v="3"/>
    <x v="1"/>
    <d v="2024-06-06T00:00:00"/>
    <d v="2024-06-08T00:00:00"/>
    <s v=""/>
    <n v="109"/>
    <s v="Otávio Pereira"/>
    <x v="0"/>
    <x v="3"/>
    <x v="1"/>
    <x v="0"/>
    <x v="0"/>
  </r>
  <r>
    <n v="471"/>
    <x v="2"/>
    <x v="1"/>
    <d v="2025-03-17T00:00:00"/>
    <d v="2025-03-13T00:00:00"/>
    <s v=""/>
    <n v="160"/>
    <s v="Lara Rocha"/>
    <x v="4"/>
    <x v="3"/>
    <x v="1"/>
    <x v="0"/>
    <x v="5"/>
  </r>
  <r>
    <n v="472"/>
    <x v="3"/>
    <x v="1"/>
    <d v="2024-10-04T00:00:00"/>
    <d v="2024-10-05T00:00:00"/>
    <s v=""/>
    <n v="28"/>
    <s v="Felipe Martins"/>
    <x v="1"/>
    <x v="4"/>
    <x v="1"/>
    <x v="0"/>
    <x v="0"/>
  </r>
  <r>
    <n v="473"/>
    <x v="1"/>
    <x v="1"/>
    <d v="2025-03-20T00:00:00"/>
    <d v="2025-03-20T00:00:00"/>
    <s v=""/>
    <n v="104"/>
    <s v="Leonardo da Rocha"/>
    <x v="4"/>
    <x v="2"/>
    <x v="1"/>
    <x v="0"/>
    <x v="0"/>
  </r>
  <r>
    <n v="474"/>
    <x v="2"/>
    <x v="1"/>
    <d v="2024-11-10T00:00:00"/>
    <d v="2024-11-11T00:00:00"/>
    <s v=""/>
    <n v="94"/>
    <s v="Dr. Pedro Henrique Nunes"/>
    <x v="1"/>
    <x v="7"/>
    <x v="1"/>
    <x v="1"/>
    <x v="0"/>
  </r>
  <r>
    <n v="475"/>
    <x v="0"/>
    <x v="1"/>
    <d v="2025-03-04T00:00:00"/>
    <d v="2025-03-05T00:00:00"/>
    <s v=""/>
    <n v="113"/>
    <s v="Maria Cecília Aragão"/>
    <x v="3"/>
    <x v="3"/>
    <x v="1"/>
    <x v="0"/>
    <x v="0"/>
  </r>
  <r>
    <n v="476"/>
    <x v="1"/>
    <x v="2"/>
    <m/>
    <d v="2025-01-07T00:00:00"/>
    <s v="Atraso na malha"/>
    <n v="122"/>
    <s v="Gabrielly Moraes"/>
    <x v="0"/>
    <x v="5"/>
    <x v="0"/>
    <x v="0"/>
    <x v="0"/>
  </r>
  <r>
    <n v="477"/>
    <x v="0"/>
    <x v="0"/>
    <m/>
    <d v="2025-01-16T00:00:00"/>
    <s v="Cliente recusou"/>
    <n v="81"/>
    <s v="Nathan Pinto"/>
    <x v="1"/>
    <x v="8"/>
    <x v="0"/>
    <x v="0"/>
    <x v="0"/>
  </r>
  <r>
    <n v="478"/>
    <x v="0"/>
    <x v="2"/>
    <m/>
    <d v="2024-07-17T00:00:00"/>
    <s v="Atraso na malha"/>
    <n v="187"/>
    <s v="Srta. Olivia da Rocha"/>
    <x v="3"/>
    <x v="1"/>
    <x v="0"/>
    <x v="0"/>
    <x v="0"/>
  </r>
  <r>
    <n v="479"/>
    <x v="1"/>
    <x v="0"/>
    <m/>
    <d v="2025-03-26T00:00:00"/>
    <s v="Cliente recusou"/>
    <n v="171"/>
    <s v="Esther Monteiro"/>
    <x v="4"/>
    <x v="7"/>
    <x v="0"/>
    <x v="0"/>
    <x v="0"/>
  </r>
  <r>
    <n v="480"/>
    <x v="3"/>
    <x v="1"/>
    <d v="2024-10-15T00:00:00"/>
    <d v="2024-10-17T00:00:00"/>
    <s v=""/>
    <n v="89"/>
    <s v="Dra. Caroline da Rosa"/>
    <x v="1"/>
    <x v="2"/>
    <x v="1"/>
    <x v="0"/>
    <x v="0"/>
  </r>
  <r>
    <n v="481"/>
    <x v="0"/>
    <x v="1"/>
    <d v="2024-09-16T00:00:00"/>
    <d v="2024-09-14T00:00:00"/>
    <s v=""/>
    <n v="199"/>
    <s v="Isabelly Fernandes"/>
    <x v="1"/>
    <x v="4"/>
    <x v="1"/>
    <x v="0"/>
    <x v="1"/>
  </r>
  <r>
    <n v="482"/>
    <x v="3"/>
    <x v="1"/>
    <d v="2024-10-20T00:00:00"/>
    <d v="2024-10-19T00:00:00"/>
    <s v=""/>
    <n v="158"/>
    <s v="Milena Pereira"/>
    <x v="0"/>
    <x v="6"/>
    <x v="1"/>
    <x v="0"/>
    <x v="4"/>
  </r>
  <r>
    <n v="483"/>
    <x v="0"/>
    <x v="1"/>
    <d v="2025-03-31T00:00:00"/>
    <d v="2025-04-02T00:00:00"/>
    <s v=""/>
    <n v="15"/>
    <s v="Srta. Marina Novaes"/>
    <x v="4"/>
    <x v="8"/>
    <x v="1"/>
    <x v="0"/>
    <x v="0"/>
  </r>
  <r>
    <n v="484"/>
    <x v="1"/>
    <x v="1"/>
    <d v="2024-12-12T00:00:00"/>
    <d v="2024-12-11T00:00:00"/>
    <s v=""/>
    <n v="40"/>
    <s v="Juliana Almeida"/>
    <x v="4"/>
    <x v="6"/>
    <x v="1"/>
    <x v="0"/>
    <x v="4"/>
  </r>
  <r>
    <n v="485"/>
    <x v="2"/>
    <x v="1"/>
    <d v="2025-04-17T00:00:00"/>
    <d v="2025-04-17T00:00:00"/>
    <s v=""/>
    <n v="116"/>
    <s v="Maria Julia Alves"/>
    <x v="1"/>
    <x v="6"/>
    <x v="1"/>
    <x v="0"/>
    <x v="0"/>
  </r>
  <r>
    <n v="486"/>
    <x v="0"/>
    <x v="1"/>
    <d v="2025-05-09T00:00:00"/>
    <d v="2025-05-09T00:00:00"/>
    <s v=""/>
    <n v="74"/>
    <s v="Milena Farias"/>
    <x v="0"/>
    <x v="4"/>
    <x v="1"/>
    <x v="0"/>
    <x v="0"/>
  </r>
  <r>
    <n v="487"/>
    <x v="2"/>
    <x v="1"/>
    <d v="2024-07-03T00:00:00"/>
    <d v="2024-06-30T00:00:00"/>
    <s v=""/>
    <n v="75"/>
    <s v="Stephany Duarte"/>
    <x v="1"/>
    <x v="2"/>
    <x v="1"/>
    <x v="0"/>
    <x v="2"/>
  </r>
  <r>
    <n v="488"/>
    <x v="0"/>
    <x v="1"/>
    <d v="2025-04-28T00:00:00"/>
    <d v="2025-04-28T00:00:00"/>
    <s v=""/>
    <n v="102"/>
    <s v="Anthony da Paz"/>
    <x v="1"/>
    <x v="9"/>
    <x v="1"/>
    <x v="0"/>
    <x v="0"/>
  </r>
  <r>
    <n v="489"/>
    <x v="0"/>
    <x v="1"/>
    <d v="2024-10-11T00:00:00"/>
    <d v="2024-10-12T00:00:00"/>
    <s v=""/>
    <n v="113"/>
    <s v="Maria Cecília Aragão"/>
    <x v="3"/>
    <x v="3"/>
    <x v="1"/>
    <x v="0"/>
    <x v="0"/>
  </r>
  <r>
    <n v="490"/>
    <x v="1"/>
    <x v="1"/>
    <d v="2024-07-03T00:00:00"/>
    <d v="2024-06-28T00:00:00"/>
    <s v=""/>
    <n v="58"/>
    <s v="Igor da Luz"/>
    <x v="2"/>
    <x v="3"/>
    <x v="1"/>
    <x v="0"/>
    <x v="3"/>
  </r>
  <r>
    <n v="491"/>
    <x v="1"/>
    <x v="1"/>
    <d v="2025-02-24T00:00:00"/>
    <d v="2025-02-20T00:00:00"/>
    <s v=""/>
    <n v="74"/>
    <s v="Milena Farias"/>
    <x v="0"/>
    <x v="4"/>
    <x v="1"/>
    <x v="0"/>
    <x v="5"/>
  </r>
  <r>
    <n v="492"/>
    <x v="2"/>
    <x v="1"/>
    <d v="2024-07-18T00:00:00"/>
    <d v="2024-07-19T00:00:00"/>
    <s v=""/>
    <n v="57"/>
    <s v="Sr. Marcelo Monteiro"/>
    <x v="0"/>
    <x v="0"/>
    <x v="1"/>
    <x v="0"/>
    <x v="0"/>
  </r>
  <r>
    <n v="493"/>
    <x v="0"/>
    <x v="3"/>
    <m/>
    <d v="2024-07-28T00:00:00"/>
    <s v="Extravio confirmado"/>
    <n v="37"/>
    <s v="Maria Julia Jesus"/>
    <x v="3"/>
    <x v="6"/>
    <x v="0"/>
    <x v="0"/>
    <x v="0"/>
  </r>
  <r>
    <n v="494"/>
    <x v="2"/>
    <x v="3"/>
    <m/>
    <d v="2024-10-18T00:00:00"/>
    <s v="Extravio confirmado"/>
    <n v="6"/>
    <s v="Pietro da Luz"/>
    <x v="1"/>
    <x v="10"/>
    <x v="0"/>
    <x v="0"/>
    <x v="0"/>
  </r>
  <r>
    <n v="495"/>
    <x v="3"/>
    <x v="1"/>
    <d v="2024-11-22T00:00:00"/>
    <d v="2024-11-19T00:00:00"/>
    <s v=""/>
    <n v="184"/>
    <s v="Bernardo da Luz"/>
    <x v="1"/>
    <x v="6"/>
    <x v="1"/>
    <x v="0"/>
    <x v="2"/>
  </r>
  <r>
    <n v="496"/>
    <x v="3"/>
    <x v="1"/>
    <d v="2024-10-25T00:00:00"/>
    <d v="2024-10-21T00:00:00"/>
    <s v=""/>
    <n v="40"/>
    <s v="Juliana Almeida"/>
    <x v="4"/>
    <x v="6"/>
    <x v="1"/>
    <x v="0"/>
    <x v="5"/>
  </r>
  <r>
    <n v="497"/>
    <x v="2"/>
    <x v="1"/>
    <d v="2024-11-21T00:00:00"/>
    <d v="2024-11-22T00:00:00"/>
    <s v=""/>
    <n v="155"/>
    <s v="Maysa Pires"/>
    <x v="3"/>
    <x v="6"/>
    <x v="1"/>
    <x v="0"/>
    <x v="0"/>
  </r>
  <r>
    <n v="498"/>
    <x v="3"/>
    <x v="1"/>
    <d v="2024-05-27T00:00:00"/>
    <d v="2024-05-29T00:00:00"/>
    <s v=""/>
    <n v="118"/>
    <s v="Carlos Eduardo Barbosa"/>
    <x v="1"/>
    <x v="6"/>
    <x v="1"/>
    <x v="0"/>
    <x v="0"/>
  </r>
  <r>
    <n v="499"/>
    <x v="0"/>
    <x v="1"/>
    <d v="2025-05-05T00:00:00"/>
    <d v="2025-05-01T00:00:00"/>
    <s v=""/>
    <n v="7"/>
    <s v="Gustavo Henrique Nascimento"/>
    <x v="1"/>
    <x v="3"/>
    <x v="1"/>
    <x v="0"/>
    <x v="5"/>
  </r>
  <r>
    <n v="500"/>
    <x v="2"/>
    <x v="1"/>
    <d v="2024-12-12T00:00:00"/>
    <d v="2024-12-12T00:00:00"/>
    <s v=""/>
    <n v="42"/>
    <s v="Elisa Moura"/>
    <x v="2"/>
    <x v="3"/>
    <x v="1"/>
    <x v="0"/>
    <x v="0"/>
  </r>
  <r>
    <n v="501"/>
    <x v="3"/>
    <x v="1"/>
    <d v="2024-09-17T00:00:00"/>
    <d v="2024-09-16T00:00:00"/>
    <s v=""/>
    <n v="55"/>
    <s v="Maria Eduarda da Cruz"/>
    <x v="1"/>
    <x v="2"/>
    <x v="1"/>
    <x v="0"/>
    <x v="4"/>
  </r>
  <r>
    <n v="502"/>
    <x v="3"/>
    <x v="1"/>
    <d v="2025-01-06T00:00:00"/>
    <d v="2025-01-01T00:00:00"/>
    <s v=""/>
    <n v="22"/>
    <s v="Ana Sophia Caldeira"/>
    <x v="1"/>
    <x v="3"/>
    <x v="1"/>
    <x v="0"/>
    <x v="3"/>
  </r>
  <r>
    <n v="503"/>
    <x v="3"/>
    <x v="2"/>
    <m/>
    <d v="2025-01-29T00:00:00"/>
    <s v="Atraso na malha"/>
    <n v="83"/>
    <s v="Dra. Larissa Vieira"/>
    <x v="1"/>
    <x v="8"/>
    <x v="0"/>
    <x v="0"/>
    <x v="0"/>
  </r>
  <r>
    <n v="504"/>
    <x v="3"/>
    <x v="1"/>
    <d v="2024-08-14T00:00:00"/>
    <d v="2024-08-16T00:00:00"/>
    <s v=""/>
    <n v="5"/>
    <s v="Yuri Mendes"/>
    <x v="1"/>
    <x v="9"/>
    <x v="1"/>
    <x v="0"/>
    <x v="0"/>
  </r>
  <r>
    <n v="505"/>
    <x v="2"/>
    <x v="1"/>
    <d v="2025-04-20T00:00:00"/>
    <d v="2025-04-21T00:00:00"/>
    <s v=""/>
    <n v="61"/>
    <s v="Dra. Sarah Melo"/>
    <x v="1"/>
    <x v="5"/>
    <x v="1"/>
    <x v="0"/>
    <x v="0"/>
  </r>
  <r>
    <n v="506"/>
    <x v="0"/>
    <x v="1"/>
    <d v="2024-10-16T00:00:00"/>
    <d v="2024-10-15T00:00:00"/>
    <s v=""/>
    <n v="27"/>
    <s v="Evelyn Aragão"/>
    <x v="0"/>
    <x v="3"/>
    <x v="1"/>
    <x v="0"/>
    <x v="4"/>
  </r>
  <r>
    <n v="507"/>
    <x v="2"/>
    <x v="1"/>
    <d v="2025-02-09T00:00:00"/>
    <d v="2025-02-09T00:00:00"/>
    <s v=""/>
    <n v="149"/>
    <s v="Mariane Castro"/>
    <x v="3"/>
    <x v="4"/>
    <x v="1"/>
    <x v="0"/>
    <x v="0"/>
  </r>
  <r>
    <n v="508"/>
    <x v="0"/>
    <x v="1"/>
    <d v="2024-06-19T00:00:00"/>
    <d v="2024-06-21T00:00:00"/>
    <s v=""/>
    <n v="151"/>
    <s v="Sophia Souza"/>
    <x v="0"/>
    <x v="8"/>
    <x v="1"/>
    <x v="0"/>
    <x v="0"/>
  </r>
  <r>
    <n v="509"/>
    <x v="2"/>
    <x v="2"/>
    <m/>
    <d v="2025-05-10T00:00:00"/>
    <s v="Atraso na malha"/>
    <n v="17"/>
    <s v="Ana Beatriz Freitas"/>
    <x v="0"/>
    <x v="6"/>
    <x v="0"/>
    <x v="0"/>
    <x v="0"/>
  </r>
  <r>
    <n v="510"/>
    <x v="1"/>
    <x v="1"/>
    <d v="2025-01-25T00:00:00"/>
    <d v="2025-01-23T00:00:00"/>
    <s v=""/>
    <n v="43"/>
    <s v="Bryan Peixoto"/>
    <x v="1"/>
    <x v="6"/>
    <x v="1"/>
    <x v="0"/>
    <x v="1"/>
  </r>
  <r>
    <n v="511"/>
    <x v="1"/>
    <x v="1"/>
    <d v="2024-11-16T00:00:00"/>
    <d v="2024-11-14T00:00:00"/>
    <s v=""/>
    <n v="182"/>
    <s v="Dra. Ana Correia"/>
    <x v="0"/>
    <x v="3"/>
    <x v="1"/>
    <x v="0"/>
    <x v="1"/>
  </r>
  <r>
    <n v="512"/>
    <x v="1"/>
    <x v="1"/>
    <d v="2025-02-19T00:00:00"/>
    <d v="2025-02-19T00:00:00"/>
    <s v=""/>
    <n v="107"/>
    <s v="Agatha Costa"/>
    <x v="0"/>
    <x v="8"/>
    <x v="1"/>
    <x v="0"/>
    <x v="0"/>
  </r>
  <r>
    <n v="513"/>
    <x v="0"/>
    <x v="1"/>
    <d v="2025-01-14T00:00:00"/>
    <d v="2025-01-15T00:00:00"/>
    <s v=""/>
    <n v="76"/>
    <s v="Benjamin Rezende"/>
    <x v="0"/>
    <x v="5"/>
    <x v="1"/>
    <x v="0"/>
    <x v="0"/>
  </r>
  <r>
    <n v="514"/>
    <x v="2"/>
    <x v="1"/>
    <d v="2024-07-02T00:00:00"/>
    <d v="2024-07-02T00:00:00"/>
    <s v=""/>
    <n v="167"/>
    <s v="Mirella das Neves"/>
    <x v="0"/>
    <x v="3"/>
    <x v="1"/>
    <x v="0"/>
    <x v="0"/>
  </r>
  <r>
    <n v="515"/>
    <x v="2"/>
    <x v="1"/>
    <d v="2024-08-01T00:00:00"/>
    <d v="2024-08-03T00:00:00"/>
    <s v=""/>
    <n v="8"/>
    <s v="Marina Caldeira"/>
    <x v="1"/>
    <x v="2"/>
    <x v="1"/>
    <x v="0"/>
    <x v="0"/>
  </r>
  <r>
    <n v="516"/>
    <x v="1"/>
    <x v="2"/>
    <m/>
    <d v="2024-12-11T00:00:00"/>
    <s v="Atraso na malha"/>
    <n v="28"/>
    <s v="Felipe Martins"/>
    <x v="1"/>
    <x v="4"/>
    <x v="0"/>
    <x v="0"/>
    <x v="0"/>
  </r>
  <r>
    <n v="517"/>
    <x v="1"/>
    <x v="1"/>
    <d v="2024-06-09T00:00:00"/>
    <d v="2024-06-06T00:00:00"/>
    <s v=""/>
    <n v="194"/>
    <s v="Isabel Teixeira"/>
    <x v="0"/>
    <x v="7"/>
    <x v="1"/>
    <x v="0"/>
    <x v="2"/>
  </r>
  <r>
    <n v="518"/>
    <x v="3"/>
    <x v="0"/>
    <m/>
    <d v="2025-04-19T00:00:00"/>
    <s v="Cliente recusou"/>
    <n v="44"/>
    <s v="Murilo Jesus"/>
    <x v="0"/>
    <x v="2"/>
    <x v="0"/>
    <x v="0"/>
    <x v="0"/>
  </r>
  <r>
    <n v="519"/>
    <x v="0"/>
    <x v="2"/>
    <m/>
    <d v="2024-11-12T00:00:00"/>
    <s v="Atraso na malha"/>
    <n v="76"/>
    <s v="Benjamin Rezende"/>
    <x v="0"/>
    <x v="5"/>
    <x v="0"/>
    <x v="0"/>
    <x v="0"/>
  </r>
  <r>
    <n v="520"/>
    <x v="0"/>
    <x v="1"/>
    <d v="2024-06-13T00:00:00"/>
    <d v="2024-06-14T00:00:00"/>
    <s v=""/>
    <n v="43"/>
    <s v="Bryan Peixoto"/>
    <x v="1"/>
    <x v="6"/>
    <x v="1"/>
    <x v="0"/>
    <x v="0"/>
  </r>
  <r>
    <n v="521"/>
    <x v="1"/>
    <x v="1"/>
    <d v="2024-06-05T00:00:00"/>
    <d v="2024-06-06T00:00:00"/>
    <s v=""/>
    <n v="107"/>
    <s v="Agatha Costa"/>
    <x v="0"/>
    <x v="8"/>
    <x v="1"/>
    <x v="0"/>
    <x v="0"/>
  </r>
  <r>
    <n v="522"/>
    <x v="1"/>
    <x v="2"/>
    <m/>
    <d v="2025-02-11T00:00:00"/>
    <s v="Atraso na malha"/>
    <n v="186"/>
    <s v="Srta. Laura Fernandes"/>
    <x v="1"/>
    <x v="0"/>
    <x v="0"/>
    <x v="0"/>
    <x v="0"/>
  </r>
  <r>
    <n v="523"/>
    <x v="1"/>
    <x v="2"/>
    <m/>
    <d v="2024-09-01T00:00:00"/>
    <s v="Atraso na malha"/>
    <n v="79"/>
    <s v="Vicente Fogaça"/>
    <x v="1"/>
    <x v="7"/>
    <x v="0"/>
    <x v="0"/>
    <x v="0"/>
  </r>
  <r>
    <n v="524"/>
    <x v="1"/>
    <x v="1"/>
    <d v="2024-08-10T00:00:00"/>
    <d v="2024-08-11T00:00:00"/>
    <s v=""/>
    <n v="196"/>
    <s v="Sr. João Vitor Azevedo"/>
    <x v="4"/>
    <x v="8"/>
    <x v="1"/>
    <x v="0"/>
    <x v="0"/>
  </r>
  <r>
    <n v="525"/>
    <x v="2"/>
    <x v="0"/>
    <m/>
    <d v="2025-03-16T00:00:00"/>
    <s v="Cliente recusou"/>
    <n v="62"/>
    <s v="Marina da Paz"/>
    <x v="2"/>
    <x v="7"/>
    <x v="0"/>
    <x v="0"/>
    <x v="0"/>
  </r>
  <r>
    <n v="526"/>
    <x v="2"/>
    <x v="1"/>
    <d v="2025-01-19T00:00:00"/>
    <d v="2025-01-16T00:00:00"/>
    <s v=""/>
    <n v="69"/>
    <s v="João Felipe Cunha"/>
    <x v="2"/>
    <x v="5"/>
    <x v="1"/>
    <x v="0"/>
    <x v="2"/>
  </r>
  <r>
    <n v="527"/>
    <x v="0"/>
    <x v="1"/>
    <d v="2025-04-24T00:00:00"/>
    <d v="2025-04-21T00:00:00"/>
    <s v=""/>
    <n v="95"/>
    <s v="Heloísa Pinto"/>
    <x v="2"/>
    <x v="1"/>
    <x v="1"/>
    <x v="0"/>
    <x v="2"/>
  </r>
  <r>
    <n v="528"/>
    <x v="0"/>
    <x v="1"/>
    <d v="2025-05-21T00:00:00"/>
    <d v="2025-05-16T00:00:00"/>
    <s v=""/>
    <n v="32"/>
    <s v="Bernardo Araújo"/>
    <x v="1"/>
    <x v="2"/>
    <x v="1"/>
    <x v="0"/>
    <x v="3"/>
  </r>
  <r>
    <n v="529"/>
    <x v="1"/>
    <x v="1"/>
    <d v="2024-11-18T00:00:00"/>
    <d v="2024-11-16T00:00:00"/>
    <s v=""/>
    <n v="118"/>
    <s v="Carlos Eduardo Barbosa"/>
    <x v="1"/>
    <x v="6"/>
    <x v="1"/>
    <x v="0"/>
    <x v="1"/>
  </r>
  <r>
    <n v="530"/>
    <x v="1"/>
    <x v="1"/>
    <d v="2024-08-25T00:00:00"/>
    <d v="2024-08-24T00:00:00"/>
    <s v=""/>
    <n v="62"/>
    <s v="Marina da Paz"/>
    <x v="2"/>
    <x v="7"/>
    <x v="1"/>
    <x v="0"/>
    <x v="4"/>
  </r>
  <r>
    <n v="531"/>
    <x v="2"/>
    <x v="3"/>
    <m/>
    <d v="2024-09-01T00:00:00"/>
    <s v="Extravio confirmado"/>
    <n v="83"/>
    <s v="Dra. Larissa Vieira"/>
    <x v="1"/>
    <x v="8"/>
    <x v="0"/>
    <x v="0"/>
    <x v="0"/>
  </r>
  <r>
    <n v="532"/>
    <x v="0"/>
    <x v="2"/>
    <m/>
    <d v="2024-10-29T00:00:00"/>
    <s v="Atraso na malha"/>
    <n v="8"/>
    <s v="Marina Caldeira"/>
    <x v="1"/>
    <x v="2"/>
    <x v="0"/>
    <x v="0"/>
    <x v="0"/>
  </r>
  <r>
    <n v="533"/>
    <x v="3"/>
    <x v="1"/>
    <d v="2025-03-10T00:00:00"/>
    <d v="2025-03-12T00:00:00"/>
    <s v=""/>
    <n v="19"/>
    <s v="Sr. Eduardo Pereira"/>
    <x v="2"/>
    <x v="3"/>
    <x v="1"/>
    <x v="0"/>
    <x v="0"/>
  </r>
  <r>
    <n v="534"/>
    <x v="2"/>
    <x v="1"/>
    <d v="2024-12-07T00:00:00"/>
    <d v="2024-12-09T00:00:00"/>
    <s v=""/>
    <n v="188"/>
    <s v="Rafaela Porto"/>
    <x v="1"/>
    <x v="2"/>
    <x v="1"/>
    <x v="0"/>
    <x v="0"/>
  </r>
  <r>
    <n v="535"/>
    <x v="3"/>
    <x v="1"/>
    <d v="2024-12-30T00:00:00"/>
    <d v="2024-12-25T00:00:00"/>
    <s v=""/>
    <n v="160"/>
    <s v="Lara Rocha"/>
    <x v="4"/>
    <x v="3"/>
    <x v="1"/>
    <x v="0"/>
    <x v="3"/>
  </r>
  <r>
    <n v="536"/>
    <x v="2"/>
    <x v="1"/>
    <d v="2024-11-14T00:00:00"/>
    <d v="2024-11-15T00:00:00"/>
    <s v=""/>
    <n v="69"/>
    <s v="João Felipe Cunha"/>
    <x v="2"/>
    <x v="5"/>
    <x v="1"/>
    <x v="0"/>
    <x v="0"/>
  </r>
  <r>
    <n v="537"/>
    <x v="2"/>
    <x v="1"/>
    <d v="2025-03-31T00:00:00"/>
    <d v="2025-03-30T00:00:00"/>
    <s v=""/>
    <n v="14"/>
    <s v="Cauã Alves"/>
    <x v="2"/>
    <x v="0"/>
    <x v="1"/>
    <x v="0"/>
    <x v="4"/>
  </r>
  <r>
    <n v="538"/>
    <x v="0"/>
    <x v="2"/>
    <m/>
    <d v="2025-05-02T00:00:00"/>
    <s v="Atraso na malha"/>
    <n v="137"/>
    <s v="Sra. Lívia Pinto"/>
    <x v="1"/>
    <x v="1"/>
    <x v="0"/>
    <x v="0"/>
    <x v="0"/>
  </r>
  <r>
    <n v="539"/>
    <x v="0"/>
    <x v="3"/>
    <m/>
    <d v="2025-02-06T00:00:00"/>
    <s v="Extravio confirmado"/>
    <n v="77"/>
    <s v="Clara Caldeira"/>
    <x v="3"/>
    <x v="0"/>
    <x v="0"/>
    <x v="0"/>
    <x v="0"/>
  </r>
  <r>
    <n v="540"/>
    <x v="3"/>
    <x v="1"/>
    <d v="2024-08-16T00:00:00"/>
    <d v="2024-08-15T00:00:00"/>
    <s v=""/>
    <n v="35"/>
    <s v="Dr. Paulo Sales"/>
    <x v="1"/>
    <x v="6"/>
    <x v="1"/>
    <x v="0"/>
    <x v="4"/>
  </r>
  <r>
    <n v="541"/>
    <x v="3"/>
    <x v="1"/>
    <d v="2024-12-25T00:00:00"/>
    <d v="2024-12-22T00:00:00"/>
    <s v=""/>
    <n v="138"/>
    <s v="Maria Fernanda Vieira"/>
    <x v="0"/>
    <x v="2"/>
    <x v="1"/>
    <x v="0"/>
    <x v="2"/>
  </r>
  <r>
    <n v="542"/>
    <x v="2"/>
    <x v="3"/>
    <m/>
    <d v="2025-05-17T00:00:00"/>
    <s v="Extravio confirmado"/>
    <n v="39"/>
    <s v="Luiz Henrique Peixoto"/>
    <x v="1"/>
    <x v="9"/>
    <x v="0"/>
    <x v="0"/>
    <x v="0"/>
  </r>
  <r>
    <n v="543"/>
    <x v="0"/>
    <x v="1"/>
    <d v="2024-06-27T00:00:00"/>
    <d v="2024-06-22T00:00:00"/>
    <s v=""/>
    <n v="155"/>
    <s v="Maysa Pires"/>
    <x v="3"/>
    <x v="6"/>
    <x v="1"/>
    <x v="0"/>
    <x v="3"/>
  </r>
  <r>
    <n v="544"/>
    <x v="1"/>
    <x v="1"/>
    <d v="2025-04-09T00:00:00"/>
    <d v="2025-04-07T00:00:00"/>
    <s v=""/>
    <n v="42"/>
    <s v="Elisa Moura"/>
    <x v="2"/>
    <x v="3"/>
    <x v="1"/>
    <x v="0"/>
    <x v="1"/>
  </r>
  <r>
    <n v="545"/>
    <x v="3"/>
    <x v="0"/>
    <m/>
    <d v="2024-06-23T00:00:00"/>
    <s v="Cliente recusou"/>
    <n v="60"/>
    <s v="Gustavo Novaes"/>
    <x v="4"/>
    <x v="8"/>
    <x v="0"/>
    <x v="0"/>
    <x v="0"/>
  </r>
  <r>
    <n v="546"/>
    <x v="2"/>
    <x v="2"/>
    <m/>
    <d v="2025-02-16T00:00:00"/>
    <s v="Atraso na malha"/>
    <n v="123"/>
    <s v="João Lucas Souza"/>
    <x v="4"/>
    <x v="9"/>
    <x v="0"/>
    <x v="0"/>
    <x v="0"/>
  </r>
  <r>
    <n v="547"/>
    <x v="2"/>
    <x v="1"/>
    <d v="2025-01-17T00:00:00"/>
    <d v="2025-01-19T00:00:00"/>
    <s v=""/>
    <n v="34"/>
    <s v="Pedro Rodrigues"/>
    <x v="1"/>
    <x v="1"/>
    <x v="1"/>
    <x v="0"/>
    <x v="0"/>
  </r>
  <r>
    <n v="548"/>
    <x v="3"/>
    <x v="1"/>
    <d v="2024-11-28T00:00:00"/>
    <d v="2024-11-28T00:00:00"/>
    <s v=""/>
    <n v="18"/>
    <s v="Rafaela Cardoso"/>
    <x v="3"/>
    <x v="5"/>
    <x v="1"/>
    <x v="0"/>
    <x v="0"/>
  </r>
  <r>
    <n v="549"/>
    <x v="3"/>
    <x v="2"/>
    <m/>
    <d v="2024-06-29T00:00:00"/>
    <s v="Atraso na malha"/>
    <n v="172"/>
    <s v="Vitor Hugo Fernandes"/>
    <x v="1"/>
    <x v="4"/>
    <x v="0"/>
    <x v="0"/>
    <x v="0"/>
  </r>
  <r>
    <n v="550"/>
    <x v="0"/>
    <x v="1"/>
    <d v="2024-10-02T00:00:00"/>
    <d v="2024-09-28T00:00:00"/>
    <s v=""/>
    <n v="52"/>
    <s v="Kaique Lopes"/>
    <x v="0"/>
    <x v="0"/>
    <x v="1"/>
    <x v="0"/>
    <x v="5"/>
  </r>
  <r>
    <n v="551"/>
    <x v="2"/>
    <x v="1"/>
    <d v="2024-11-15T00:00:00"/>
    <d v="2024-11-15T00:00:00"/>
    <s v=""/>
    <n v="192"/>
    <s v="Levi Santos"/>
    <x v="4"/>
    <x v="10"/>
    <x v="1"/>
    <x v="0"/>
    <x v="0"/>
  </r>
  <r>
    <n v="552"/>
    <x v="3"/>
    <x v="1"/>
    <d v="2024-10-01T00:00:00"/>
    <d v="2024-10-02T00:00:00"/>
    <s v=""/>
    <n v="172"/>
    <s v="Vitor Hugo Fernandes"/>
    <x v="1"/>
    <x v="4"/>
    <x v="1"/>
    <x v="0"/>
    <x v="0"/>
  </r>
  <r>
    <n v="553"/>
    <x v="3"/>
    <x v="2"/>
    <m/>
    <d v="2024-06-03T00:00:00"/>
    <s v="Atraso na malha"/>
    <n v="10"/>
    <s v="Lucca Moraes"/>
    <x v="2"/>
    <x v="2"/>
    <x v="0"/>
    <x v="0"/>
    <x v="0"/>
  </r>
  <r>
    <n v="554"/>
    <x v="3"/>
    <x v="1"/>
    <d v="2025-05-19T00:00:00"/>
    <d v="2025-05-16T00:00:00"/>
    <s v=""/>
    <n v="33"/>
    <s v="Thiago Gomes"/>
    <x v="1"/>
    <x v="0"/>
    <x v="1"/>
    <x v="0"/>
    <x v="2"/>
  </r>
  <r>
    <n v="555"/>
    <x v="2"/>
    <x v="1"/>
    <d v="2024-09-27T00:00:00"/>
    <d v="2024-09-27T00:00:00"/>
    <s v=""/>
    <n v="180"/>
    <s v="Nathan da Paz"/>
    <x v="2"/>
    <x v="6"/>
    <x v="1"/>
    <x v="0"/>
    <x v="0"/>
  </r>
  <r>
    <n v="556"/>
    <x v="3"/>
    <x v="1"/>
    <d v="2024-09-27T00:00:00"/>
    <d v="2024-09-24T00:00:00"/>
    <s v=""/>
    <n v="14"/>
    <s v="Cauã Alves"/>
    <x v="2"/>
    <x v="0"/>
    <x v="1"/>
    <x v="0"/>
    <x v="2"/>
  </r>
  <r>
    <n v="557"/>
    <x v="0"/>
    <x v="2"/>
    <m/>
    <d v="2024-10-02T00:00:00"/>
    <s v="Atraso na malha"/>
    <n v="178"/>
    <s v="Benjamin Duarte"/>
    <x v="4"/>
    <x v="2"/>
    <x v="0"/>
    <x v="0"/>
    <x v="0"/>
  </r>
  <r>
    <n v="558"/>
    <x v="3"/>
    <x v="1"/>
    <d v="2025-05-10T00:00:00"/>
    <d v="2025-05-08T00:00:00"/>
    <s v=""/>
    <n v="56"/>
    <s v="Nathan Cunha"/>
    <x v="4"/>
    <x v="8"/>
    <x v="1"/>
    <x v="0"/>
    <x v="1"/>
  </r>
  <r>
    <n v="559"/>
    <x v="2"/>
    <x v="1"/>
    <d v="2024-12-14T00:00:00"/>
    <d v="2024-12-11T00:00:00"/>
    <s v=""/>
    <n v="77"/>
    <s v="Clara Caldeira"/>
    <x v="3"/>
    <x v="0"/>
    <x v="1"/>
    <x v="0"/>
    <x v="2"/>
  </r>
  <r>
    <n v="560"/>
    <x v="2"/>
    <x v="1"/>
    <d v="2024-08-24T00:00:00"/>
    <d v="2024-08-21T00:00:00"/>
    <s v=""/>
    <n v="25"/>
    <s v="Laura da Mata"/>
    <x v="2"/>
    <x v="2"/>
    <x v="1"/>
    <x v="0"/>
    <x v="2"/>
  </r>
  <r>
    <n v="561"/>
    <x v="3"/>
    <x v="1"/>
    <d v="2024-05-23T00:00:00"/>
    <d v="2024-05-24T00:00:00"/>
    <s v=""/>
    <n v="43"/>
    <s v="Bryan Peixoto"/>
    <x v="1"/>
    <x v="6"/>
    <x v="1"/>
    <x v="0"/>
    <x v="0"/>
  </r>
  <r>
    <n v="562"/>
    <x v="3"/>
    <x v="1"/>
    <d v="2024-06-10T00:00:00"/>
    <d v="2024-06-10T00:00:00"/>
    <s v=""/>
    <n v="182"/>
    <s v="Dra. Ana Correia"/>
    <x v="0"/>
    <x v="3"/>
    <x v="1"/>
    <x v="0"/>
    <x v="0"/>
  </r>
  <r>
    <n v="563"/>
    <x v="2"/>
    <x v="1"/>
    <d v="2024-08-04T00:00:00"/>
    <d v="2024-08-03T00:00:00"/>
    <s v=""/>
    <n v="65"/>
    <s v="Maria Julia Barbosa"/>
    <x v="1"/>
    <x v="1"/>
    <x v="1"/>
    <x v="0"/>
    <x v="4"/>
  </r>
  <r>
    <n v="564"/>
    <x v="0"/>
    <x v="2"/>
    <m/>
    <d v="2025-01-09T00:00:00"/>
    <s v="Atraso na malha"/>
    <n v="163"/>
    <s v="Yasmin Jesus"/>
    <x v="1"/>
    <x v="5"/>
    <x v="0"/>
    <x v="0"/>
    <x v="0"/>
  </r>
  <r>
    <n v="565"/>
    <x v="0"/>
    <x v="3"/>
    <m/>
    <d v="2025-03-12T00:00:00"/>
    <s v="Extravio confirmado"/>
    <n v="53"/>
    <s v="Beatriz Pinto"/>
    <x v="1"/>
    <x v="0"/>
    <x v="0"/>
    <x v="0"/>
    <x v="0"/>
  </r>
  <r>
    <n v="566"/>
    <x v="2"/>
    <x v="1"/>
    <d v="2024-10-03T00:00:00"/>
    <d v="2024-10-02T00:00:00"/>
    <s v=""/>
    <n v="106"/>
    <s v="Thales da Rosa"/>
    <x v="1"/>
    <x v="2"/>
    <x v="1"/>
    <x v="0"/>
    <x v="4"/>
  </r>
  <r>
    <n v="567"/>
    <x v="1"/>
    <x v="1"/>
    <d v="2024-11-06T00:00:00"/>
    <d v="2024-11-01T00:00:00"/>
    <s v=""/>
    <n v="176"/>
    <s v="Benício Almeida"/>
    <x v="2"/>
    <x v="1"/>
    <x v="1"/>
    <x v="0"/>
    <x v="3"/>
  </r>
  <r>
    <n v="568"/>
    <x v="2"/>
    <x v="1"/>
    <d v="2024-12-02T00:00:00"/>
    <d v="2024-12-04T00:00:00"/>
    <s v=""/>
    <n v="184"/>
    <s v="Bernardo da Luz"/>
    <x v="1"/>
    <x v="6"/>
    <x v="1"/>
    <x v="0"/>
    <x v="0"/>
  </r>
  <r>
    <n v="569"/>
    <x v="3"/>
    <x v="1"/>
    <d v="2024-07-16T00:00:00"/>
    <d v="2024-07-18T00:00:00"/>
    <s v=""/>
    <n v="171"/>
    <s v="Esther Monteiro"/>
    <x v="4"/>
    <x v="7"/>
    <x v="1"/>
    <x v="0"/>
    <x v="0"/>
  </r>
  <r>
    <n v="570"/>
    <x v="1"/>
    <x v="2"/>
    <m/>
    <d v="2024-10-14T00:00:00"/>
    <s v="Atraso na malha"/>
    <n v="92"/>
    <s v="Enzo Gabriel Pires"/>
    <x v="4"/>
    <x v="5"/>
    <x v="0"/>
    <x v="0"/>
    <x v="0"/>
  </r>
  <r>
    <n v="571"/>
    <x v="2"/>
    <x v="1"/>
    <d v="2024-05-28T00:00:00"/>
    <d v="2024-05-28T00:00:00"/>
    <s v=""/>
    <n v="124"/>
    <s v="Carlos Eduardo Farias"/>
    <x v="1"/>
    <x v="5"/>
    <x v="1"/>
    <x v="0"/>
    <x v="0"/>
  </r>
  <r>
    <n v="572"/>
    <x v="0"/>
    <x v="3"/>
    <m/>
    <d v="2025-04-25T00:00:00"/>
    <s v="Extravio confirmado"/>
    <n v="175"/>
    <s v="Emanuel da Cunha"/>
    <x v="0"/>
    <x v="6"/>
    <x v="0"/>
    <x v="0"/>
    <x v="0"/>
  </r>
  <r>
    <n v="573"/>
    <x v="3"/>
    <x v="1"/>
    <d v="2024-08-20T00:00:00"/>
    <d v="2024-08-18T00:00:00"/>
    <s v=""/>
    <n v="93"/>
    <s v="Nina Ferreira"/>
    <x v="3"/>
    <x v="5"/>
    <x v="1"/>
    <x v="0"/>
    <x v="1"/>
  </r>
  <r>
    <n v="574"/>
    <x v="3"/>
    <x v="1"/>
    <d v="2024-10-15T00:00:00"/>
    <d v="2024-10-15T00:00:00"/>
    <s v=""/>
    <n v="26"/>
    <s v="Davi Lucas Cardoso"/>
    <x v="0"/>
    <x v="3"/>
    <x v="1"/>
    <x v="0"/>
    <x v="0"/>
  </r>
  <r>
    <n v="575"/>
    <x v="2"/>
    <x v="1"/>
    <d v="2024-08-26T00:00:00"/>
    <d v="2024-08-24T00:00:00"/>
    <s v=""/>
    <n v="49"/>
    <s v="Felipe Monteiro"/>
    <x v="2"/>
    <x v="5"/>
    <x v="1"/>
    <x v="0"/>
    <x v="1"/>
  </r>
  <r>
    <n v="576"/>
    <x v="0"/>
    <x v="1"/>
    <d v="2025-05-19T00:00:00"/>
    <d v="2025-05-16T00:00:00"/>
    <s v=""/>
    <n v="3"/>
    <s v="Rafaela Souza"/>
    <x v="4"/>
    <x v="1"/>
    <x v="1"/>
    <x v="0"/>
    <x v="2"/>
  </r>
  <r>
    <n v="577"/>
    <x v="0"/>
    <x v="3"/>
    <m/>
    <d v="2024-09-08T00:00:00"/>
    <s v="Extravio confirmado"/>
    <n v="182"/>
    <s v="Dra. Ana Correia"/>
    <x v="0"/>
    <x v="3"/>
    <x v="0"/>
    <x v="0"/>
    <x v="0"/>
  </r>
  <r>
    <n v="578"/>
    <x v="3"/>
    <x v="2"/>
    <m/>
    <d v="2025-04-21T00:00:00"/>
    <s v="Atraso na malha"/>
    <n v="44"/>
    <s v="Murilo Jesus"/>
    <x v="0"/>
    <x v="2"/>
    <x v="0"/>
    <x v="0"/>
    <x v="0"/>
  </r>
  <r>
    <n v="579"/>
    <x v="3"/>
    <x v="2"/>
    <m/>
    <d v="2024-11-03T00:00:00"/>
    <s v="Atraso na malha"/>
    <n v="3"/>
    <s v="Rafaela Souza"/>
    <x v="4"/>
    <x v="1"/>
    <x v="0"/>
    <x v="0"/>
    <x v="0"/>
  </r>
  <r>
    <n v="580"/>
    <x v="0"/>
    <x v="0"/>
    <m/>
    <d v="2024-07-25T00:00:00"/>
    <s v="Cliente recusou"/>
    <n v="57"/>
    <s v="Sr. Marcelo Monteiro"/>
    <x v="0"/>
    <x v="0"/>
    <x v="0"/>
    <x v="0"/>
    <x v="0"/>
  </r>
  <r>
    <n v="581"/>
    <x v="2"/>
    <x v="1"/>
    <d v="2024-11-23T00:00:00"/>
    <d v="2024-11-24T00:00:00"/>
    <s v=""/>
    <n v="6"/>
    <s v="Pietro da Luz"/>
    <x v="1"/>
    <x v="10"/>
    <x v="1"/>
    <x v="0"/>
    <x v="0"/>
  </r>
  <r>
    <n v="582"/>
    <x v="3"/>
    <x v="1"/>
    <d v="2025-01-11T00:00:00"/>
    <d v="2025-01-06T00:00:00"/>
    <s v=""/>
    <n v="144"/>
    <s v="Srta. Evelyn Rodrigues"/>
    <x v="3"/>
    <x v="7"/>
    <x v="1"/>
    <x v="0"/>
    <x v="3"/>
  </r>
  <r>
    <n v="583"/>
    <x v="0"/>
    <x v="1"/>
    <d v="2024-12-22T00:00:00"/>
    <d v="2024-12-23T00:00:00"/>
    <s v=""/>
    <n v="168"/>
    <s v="Gabriel Moreira"/>
    <x v="0"/>
    <x v="0"/>
    <x v="1"/>
    <x v="0"/>
    <x v="0"/>
  </r>
  <r>
    <n v="584"/>
    <x v="1"/>
    <x v="1"/>
    <d v="2024-09-09T00:00:00"/>
    <d v="2024-09-10T00:00:00"/>
    <s v=""/>
    <n v="133"/>
    <s v="Luiz Felipe Silva"/>
    <x v="1"/>
    <x v="10"/>
    <x v="1"/>
    <x v="0"/>
    <x v="0"/>
  </r>
  <r>
    <n v="585"/>
    <x v="0"/>
    <x v="1"/>
    <d v="2025-01-31T00:00:00"/>
    <d v="2025-02-01T00:00:00"/>
    <s v=""/>
    <n v="152"/>
    <s v="Sr. Pietro Nunes"/>
    <x v="3"/>
    <x v="6"/>
    <x v="1"/>
    <x v="0"/>
    <x v="0"/>
  </r>
  <r>
    <n v="586"/>
    <x v="1"/>
    <x v="2"/>
    <m/>
    <d v="2024-07-08T00:00:00"/>
    <s v="Atraso na malha"/>
    <n v="146"/>
    <s v="Juliana Mendes"/>
    <x v="1"/>
    <x v="4"/>
    <x v="0"/>
    <x v="0"/>
    <x v="0"/>
  </r>
  <r>
    <n v="587"/>
    <x v="2"/>
    <x v="1"/>
    <d v="2025-04-10T00:00:00"/>
    <d v="2025-04-10T00:00:00"/>
    <s v=""/>
    <n v="93"/>
    <s v="Nina Ferreira"/>
    <x v="3"/>
    <x v="5"/>
    <x v="1"/>
    <x v="0"/>
    <x v="0"/>
  </r>
  <r>
    <n v="588"/>
    <x v="3"/>
    <x v="1"/>
    <d v="2025-02-03T00:00:00"/>
    <d v="2025-02-04T00:00:00"/>
    <s v=""/>
    <n v="174"/>
    <s v="Felipe da Cruz"/>
    <x v="0"/>
    <x v="2"/>
    <x v="1"/>
    <x v="0"/>
    <x v="0"/>
  </r>
  <r>
    <n v="589"/>
    <x v="3"/>
    <x v="2"/>
    <m/>
    <d v="2024-08-04T00:00:00"/>
    <s v="Atraso na malha"/>
    <n v="63"/>
    <s v="Dr. Murilo Costa"/>
    <x v="4"/>
    <x v="6"/>
    <x v="0"/>
    <x v="0"/>
    <x v="0"/>
  </r>
  <r>
    <n v="590"/>
    <x v="1"/>
    <x v="1"/>
    <d v="2024-11-26T00:00:00"/>
    <d v="2024-11-22T00:00:00"/>
    <s v=""/>
    <n v="157"/>
    <s v="Luiza da Luz"/>
    <x v="0"/>
    <x v="2"/>
    <x v="1"/>
    <x v="0"/>
    <x v="5"/>
  </r>
  <r>
    <n v="591"/>
    <x v="1"/>
    <x v="1"/>
    <d v="2024-11-16T00:00:00"/>
    <d v="2024-11-11T00:00:00"/>
    <s v=""/>
    <n v="59"/>
    <s v="Samuel Vieira"/>
    <x v="2"/>
    <x v="9"/>
    <x v="1"/>
    <x v="0"/>
    <x v="3"/>
  </r>
  <r>
    <n v="592"/>
    <x v="0"/>
    <x v="1"/>
    <d v="2025-03-08T00:00:00"/>
    <d v="2025-03-09T00:00:00"/>
    <s v=""/>
    <n v="166"/>
    <s v="Gustavo Oliveira"/>
    <x v="1"/>
    <x v="7"/>
    <x v="1"/>
    <x v="0"/>
    <x v="0"/>
  </r>
  <r>
    <n v="593"/>
    <x v="2"/>
    <x v="1"/>
    <d v="2025-01-06T00:00:00"/>
    <d v="2025-01-01T00:00:00"/>
    <s v=""/>
    <n v="79"/>
    <s v="Vicente Fogaça"/>
    <x v="1"/>
    <x v="7"/>
    <x v="1"/>
    <x v="0"/>
    <x v="3"/>
  </r>
  <r>
    <n v="594"/>
    <x v="3"/>
    <x v="1"/>
    <d v="2024-11-26T00:00:00"/>
    <d v="2024-11-23T00:00:00"/>
    <s v=""/>
    <n v="62"/>
    <s v="Marina da Paz"/>
    <x v="2"/>
    <x v="7"/>
    <x v="1"/>
    <x v="0"/>
    <x v="2"/>
  </r>
  <r>
    <n v="595"/>
    <x v="0"/>
    <x v="2"/>
    <m/>
    <d v="2025-04-01T00:00:00"/>
    <s v="Atraso na malha"/>
    <n v="170"/>
    <s v="Fernanda das Neves"/>
    <x v="0"/>
    <x v="4"/>
    <x v="0"/>
    <x v="0"/>
    <x v="0"/>
  </r>
  <r>
    <n v="596"/>
    <x v="3"/>
    <x v="2"/>
    <m/>
    <d v="2025-03-13T00:00:00"/>
    <s v="Atraso na malha"/>
    <n v="161"/>
    <s v="Sr. João Vitor Costela"/>
    <x v="3"/>
    <x v="2"/>
    <x v="0"/>
    <x v="0"/>
    <x v="0"/>
  </r>
  <r>
    <n v="597"/>
    <x v="1"/>
    <x v="1"/>
    <d v="2024-10-08T00:00:00"/>
    <d v="2024-10-06T00:00:00"/>
    <s v=""/>
    <n v="93"/>
    <s v="Nina Ferreira"/>
    <x v="3"/>
    <x v="5"/>
    <x v="1"/>
    <x v="0"/>
    <x v="1"/>
  </r>
  <r>
    <n v="598"/>
    <x v="0"/>
    <x v="1"/>
    <d v="2024-11-02T00:00:00"/>
    <d v="2024-11-03T00:00:00"/>
    <s v=""/>
    <n v="92"/>
    <s v="Enzo Gabriel Pires"/>
    <x v="4"/>
    <x v="5"/>
    <x v="1"/>
    <x v="0"/>
    <x v="0"/>
  </r>
  <r>
    <n v="599"/>
    <x v="3"/>
    <x v="0"/>
    <m/>
    <d v="2024-07-09T00:00:00"/>
    <s v="Cliente recusou"/>
    <n v="29"/>
    <s v="Laís Rezende"/>
    <x v="3"/>
    <x v="5"/>
    <x v="0"/>
    <x v="0"/>
    <x v="0"/>
  </r>
  <r>
    <n v="600"/>
    <x v="1"/>
    <x v="1"/>
    <d v="2024-07-02T00:00:00"/>
    <d v="2024-06-27T00:00:00"/>
    <s v=""/>
    <n v="167"/>
    <s v="Mirella das Neves"/>
    <x v="0"/>
    <x v="3"/>
    <x v="1"/>
    <x v="0"/>
    <x v="3"/>
  </r>
  <r>
    <n v="601"/>
    <x v="2"/>
    <x v="1"/>
    <d v="2024-07-01T00:00:00"/>
    <d v="2024-06-27T00:00:00"/>
    <s v=""/>
    <n v="179"/>
    <s v="Natália Silveira"/>
    <x v="1"/>
    <x v="8"/>
    <x v="1"/>
    <x v="0"/>
    <x v="5"/>
  </r>
  <r>
    <n v="602"/>
    <x v="0"/>
    <x v="2"/>
    <m/>
    <d v="2024-12-18T00:00:00"/>
    <s v="Atraso na malha"/>
    <n v="18"/>
    <s v="Rafaela Cardoso"/>
    <x v="3"/>
    <x v="5"/>
    <x v="0"/>
    <x v="0"/>
    <x v="0"/>
  </r>
  <r>
    <n v="603"/>
    <x v="0"/>
    <x v="1"/>
    <d v="2024-11-10T00:00:00"/>
    <d v="2024-11-09T00:00:00"/>
    <s v=""/>
    <n v="85"/>
    <s v="Yuri da Costa"/>
    <x v="1"/>
    <x v="1"/>
    <x v="1"/>
    <x v="0"/>
    <x v="4"/>
  </r>
  <r>
    <n v="604"/>
    <x v="2"/>
    <x v="1"/>
    <d v="2024-12-12T00:00:00"/>
    <d v="2024-12-08T00:00:00"/>
    <s v=""/>
    <n v="193"/>
    <s v="Dr. Rodrigo Cardoso"/>
    <x v="3"/>
    <x v="10"/>
    <x v="1"/>
    <x v="0"/>
    <x v="5"/>
  </r>
  <r>
    <n v="605"/>
    <x v="3"/>
    <x v="2"/>
    <m/>
    <d v="2025-05-19T00:00:00"/>
    <s v="Atraso na malha"/>
    <n v="37"/>
    <s v="Maria Julia Jesus"/>
    <x v="3"/>
    <x v="6"/>
    <x v="0"/>
    <x v="0"/>
    <x v="0"/>
  </r>
  <r>
    <n v="606"/>
    <x v="3"/>
    <x v="1"/>
    <d v="2024-08-03T00:00:00"/>
    <d v="2024-08-01T00:00:00"/>
    <s v=""/>
    <n v="139"/>
    <s v="João Felipe Barros"/>
    <x v="0"/>
    <x v="10"/>
    <x v="1"/>
    <x v="0"/>
    <x v="1"/>
  </r>
  <r>
    <n v="607"/>
    <x v="1"/>
    <x v="2"/>
    <m/>
    <d v="2024-08-04T00:00:00"/>
    <s v="Atraso na malha"/>
    <n v="135"/>
    <s v="Alexia Teixeira"/>
    <x v="0"/>
    <x v="5"/>
    <x v="0"/>
    <x v="0"/>
    <x v="0"/>
  </r>
  <r>
    <n v="608"/>
    <x v="3"/>
    <x v="0"/>
    <m/>
    <d v="2025-02-07T00:00:00"/>
    <s v="Cliente recusou"/>
    <n v="133"/>
    <s v="Luiz Felipe Silva"/>
    <x v="1"/>
    <x v="10"/>
    <x v="0"/>
    <x v="0"/>
    <x v="0"/>
  </r>
  <r>
    <n v="609"/>
    <x v="1"/>
    <x v="3"/>
    <m/>
    <d v="2024-07-28T00:00:00"/>
    <s v="Extravio confirmado"/>
    <n v="125"/>
    <s v="Dra. Mariane Rodrigues"/>
    <x v="2"/>
    <x v="0"/>
    <x v="0"/>
    <x v="0"/>
    <x v="0"/>
  </r>
  <r>
    <n v="610"/>
    <x v="2"/>
    <x v="1"/>
    <d v="2025-02-01T00:00:00"/>
    <d v="2025-01-31T00:00:00"/>
    <s v=""/>
    <n v="142"/>
    <s v="Henrique da Luz"/>
    <x v="0"/>
    <x v="9"/>
    <x v="1"/>
    <x v="0"/>
    <x v="4"/>
  </r>
  <r>
    <n v="611"/>
    <x v="1"/>
    <x v="1"/>
    <d v="2024-09-25T00:00:00"/>
    <d v="2024-09-21T00:00:00"/>
    <s v=""/>
    <n v="73"/>
    <s v="Anthony da Mota"/>
    <x v="1"/>
    <x v="9"/>
    <x v="1"/>
    <x v="0"/>
    <x v="5"/>
  </r>
  <r>
    <n v="612"/>
    <x v="3"/>
    <x v="1"/>
    <d v="2024-11-24T00:00:00"/>
    <d v="2024-11-22T00:00:00"/>
    <s v=""/>
    <n v="2"/>
    <s v="Cecília Campos"/>
    <x v="0"/>
    <x v="0"/>
    <x v="1"/>
    <x v="0"/>
    <x v="1"/>
  </r>
  <r>
    <n v="613"/>
    <x v="2"/>
    <x v="1"/>
    <d v="2025-01-12T00:00:00"/>
    <d v="2025-01-10T00:00:00"/>
    <s v=""/>
    <n v="158"/>
    <s v="Milena Pereira"/>
    <x v="0"/>
    <x v="6"/>
    <x v="1"/>
    <x v="0"/>
    <x v="1"/>
  </r>
  <r>
    <n v="614"/>
    <x v="1"/>
    <x v="1"/>
    <d v="2024-12-31T00:00:00"/>
    <d v="2024-12-30T00:00:00"/>
    <s v=""/>
    <n v="9"/>
    <s v="Cauã Cavalcanti"/>
    <x v="1"/>
    <x v="7"/>
    <x v="1"/>
    <x v="0"/>
    <x v="4"/>
  </r>
  <r>
    <n v="615"/>
    <x v="3"/>
    <x v="2"/>
    <m/>
    <d v="2024-07-26T00:00:00"/>
    <s v="Atraso na malha"/>
    <n v="29"/>
    <s v="Laís Rezende"/>
    <x v="3"/>
    <x v="5"/>
    <x v="0"/>
    <x v="0"/>
    <x v="0"/>
  </r>
  <r>
    <n v="616"/>
    <x v="3"/>
    <x v="1"/>
    <d v="2024-07-04T00:00:00"/>
    <d v="2024-06-30T00:00:00"/>
    <s v=""/>
    <n v="131"/>
    <s v="Erick da Conceição"/>
    <x v="3"/>
    <x v="5"/>
    <x v="1"/>
    <x v="0"/>
    <x v="5"/>
  </r>
  <r>
    <n v="617"/>
    <x v="3"/>
    <x v="1"/>
    <d v="2025-05-10T00:00:00"/>
    <d v="2025-05-08T00:00:00"/>
    <s v=""/>
    <n v="117"/>
    <s v="Maria Cecília Viana"/>
    <x v="0"/>
    <x v="1"/>
    <x v="1"/>
    <x v="0"/>
    <x v="1"/>
  </r>
  <r>
    <n v="618"/>
    <x v="3"/>
    <x v="1"/>
    <d v="2025-03-17T00:00:00"/>
    <d v="2025-03-14T00:00:00"/>
    <s v=""/>
    <n v="162"/>
    <s v="Dra. Sophia Moraes"/>
    <x v="0"/>
    <x v="2"/>
    <x v="1"/>
    <x v="0"/>
    <x v="2"/>
  </r>
  <r>
    <n v="619"/>
    <x v="0"/>
    <x v="1"/>
    <d v="2024-07-23T00:00:00"/>
    <d v="2024-07-23T00:00:00"/>
    <s v=""/>
    <n v="9"/>
    <s v="Cauã Cavalcanti"/>
    <x v="1"/>
    <x v="7"/>
    <x v="1"/>
    <x v="0"/>
    <x v="0"/>
  </r>
  <r>
    <n v="620"/>
    <x v="3"/>
    <x v="2"/>
    <m/>
    <d v="2024-12-13T00:00:00"/>
    <s v="Atraso na malha"/>
    <n v="173"/>
    <s v="Vicente Teixeira"/>
    <x v="1"/>
    <x v="7"/>
    <x v="0"/>
    <x v="0"/>
    <x v="0"/>
  </r>
  <r>
    <n v="621"/>
    <x v="3"/>
    <x v="0"/>
    <m/>
    <d v="2025-04-12T00:00:00"/>
    <s v="Cliente recusou"/>
    <n v="120"/>
    <s v="Lucas Gabriel Vieira"/>
    <x v="1"/>
    <x v="7"/>
    <x v="0"/>
    <x v="0"/>
    <x v="0"/>
  </r>
  <r>
    <n v="622"/>
    <x v="0"/>
    <x v="1"/>
    <d v="2025-03-03T00:00:00"/>
    <d v="2025-02-28T00:00:00"/>
    <s v=""/>
    <n v="185"/>
    <s v="Danilo Azevedo"/>
    <x v="2"/>
    <x v="3"/>
    <x v="1"/>
    <x v="0"/>
    <x v="2"/>
  </r>
  <r>
    <n v="623"/>
    <x v="0"/>
    <x v="2"/>
    <m/>
    <d v="2025-04-15T00:00:00"/>
    <s v="Atraso na malha"/>
    <n v="79"/>
    <s v="Vicente Fogaça"/>
    <x v="1"/>
    <x v="7"/>
    <x v="0"/>
    <x v="0"/>
    <x v="0"/>
  </r>
  <r>
    <n v="624"/>
    <x v="0"/>
    <x v="3"/>
    <m/>
    <d v="2024-12-16T00:00:00"/>
    <s v="Extravio confirmado"/>
    <n v="85"/>
    <s v="Yuri da Costa"/>
    <x v="1"/>
    <x v="1"/>
    <x v="0"/>
    <x v="0"/>
    <x v="0"/>
  </r>
  <r>
    <n v="625"/>
    <x v="1"/>
    <x v="2"/>
    <m/>
    <d v="2025-01-17T00:00:00"/>
    <s v="Atraso na malha"/>
    <n v="133"/>
    <s v="Luiz Felipe Silva"/>
    <x v="1"/>
    <x v="10"/>
    <x v="0"/>
    <x v="0"/>
    <x v="0"/>
  </r>
  <r>
    <n v="626"/>
    <x v="1"/>
    <x v="1"/>
    <d v="2024-08-29T00:00:00"/>
    <d v="2024-08-24T00:00:00"/>
    <s v=""/>
    <n v="167"/>
    <s v="Mirella das Neves"/>
    <x v="0"/>
    <x v="3"/>
    <x v="1"/>
    <x v="0"/>
    <x v="3"/>
  </r>
  <r>
    <n v="627"/>
    <x v="3"/>
    <x v="1"/>
    <d v="2024-10-05T00:00:00"/>
    <d v="2024-10-01T00:00:00"/>
    <s v=""/>
    <n v="117"/>
    <s v="Maria Cecília Viana"/>
    <x v="0"/>
    <x v="1"/>
    <x v="1"/>
    <x v="0"/>
    <x v="5"/>
  </r>
  <r>
    <n v="628"/>
    <x v="3"/>
    <x v="3"/>
    <m/>
    <d v="2025-03-20T00:00:00"/>
    <s v="Extravio confirmado"/>
    <n v="14"/>
    <s v="Cauã Alves"/>
    <x v="2"/>
    <x v="0"/>
    <x v="0"/>
    <x v="0"/>
    <x v="0"/>
  </r>
  <r>
    <n v="629"/>
    <x v="0"/>
    <x v="1"/>
    <d v="2024-11-20T00:00:00"/>
    <d v="2024-11-21T00:00:00"/>
    <s v=""/>
    <n v="199"/>
    <s v="Isabelly Fernandes"/>
    <x v="1"/>
    <x v="4"/>
    <x v="1"/>
    <x v="0"/>
    <x v="0"/>
  </r>
  <r>
    <n v="630"/>
    <x v="1"/>
    <x v="1"/>
    <d v="2024-07-09T00:00:00"/>
    <d v="2024-07-05T00:00:00"/>
    <s v=""/>
    <n v="187"/>
    <s v="Srta. Olivia da Rocha"/>
    <x v="3"/>
    <x v="1"/>
    <x v="1"/>
    <x v="0"/>
    <x v="5"/>
  </r>
  <r>
    <n v="631"/>
    <x v="3"/>
    <x v="0"/>
    <m/>
    <d v="2025-02-09T00:00:00"/>
    <s v="Cliente recusou"/>
    <n v="16"/>
    <s v="Ana Carolina Souza"/>
    <x v="3"/>
    <x v="7"/>
    <x v="0"/>
    <x v="0"/>
    <x v="0"/>
  </r>
  <r>
    <n v="632"/>
    <x v="2"/>
    <x v="0"/>
    <m/>
    <d v="2024-10-11T00:00:00"/>
    <s v="Cliente recusou"/>
    <n v="6"/>
    <s v="Pietro da Luz"/>
    <x v="1"/>
    <x v="10"/>
    <x v="0"/>
    <x v="0"/>
    <x v="0"/>
  </r>
  <r>
    <n v="633"/>
    <x v="0"/>
    <x v="2"/>
    <m/>
    <d v="2025-01-29T00:00:00"/>
    <s v="Atraso na malha"/>
    <n v="186"/>
    <s v="Srta. Laura Fernandes"/>
    <x v="1"/>
    <x v="0"/>
    <x v="0"/>
    <x v="0"/>
    <x v="0"/>
  </r>
  <r>
    <n v="634"/>
    <x v="3"/>
    <x v="1"/>
    <d v="2024-12-06T00:00:00"/>
    <d v="2024-12-05T00:00:00"/>
    <s v=""/>
    <n v="149"/>
    <s v="Mariane Castro"/>
    <x v="3"/>
    <x v="4"/>
    <x v="1"/>
    <x v="0"/>
    <x v="4"/>
  </r>
  <r>
    <n v="635"/>
    <x v="2"/>
    <x v="1"/>
    <d v="2025-01-29T00:00:00"/>
    <d v="2025-01-27T00:00:00"/>
    <s v=""/>
    <n v="154"/>
    <s v="João Guilherme da Paz"/>
    <x v="1"/>
    <x v="4"/>
    <x v="1"/>
    <x v="0"/>
    <x v="1"/>
  </r>
  <r>
    <n v="636"/>
    <x v="3"/>
    <x v="1"/>
    <d v="2024-11-21T00:00:00"/>
    <d v="2024-11-23T00:00:00"/>
    <s v=""/>
    <n v="174"/>
    <s v="Felipe da Cruz"/>
    <x v="0"/>
    <x v="2"/>
    <x v="1"/>
    <x v="0"/>
    <x v="0"/>
  </r>
  <r>
    <n v="637"/>
    <x v="0"/>
    <x v="2"/>
    <m/>
    <d v="2024-09-06T00:00:00"/>
    <s v="Atraso na malha"/>
    <n v="157"/>
    <s v="Luiza da Luz"/>
    <x v="0"/>
    <x v="2"/>
    <x v="0"/>
    <x v="0"/>
    <x v="0"/>
  </r>
  <r>
    <n v="638"/>
    <x v="1"/>
    <x v="1"/>
    <d v="2025-04-25T00:00:00"/>
    <d v="2025-04-21T00:00:00"/>
    <s v=""/>
    <n v="71"/>
    <s v="Luigi Almeida"/>
    <x v="0"/>
    <x v="9"/>
    <x v="1"/>
    <x v="0"/>
    <x v="5"/>
  </r>
  <r>
    <n v="639"/>
    <x v="2"/>
    <x v="2"/>
    <m/>
    <d v="2024-12-26T00:00:00"/>
    <s v="Atraso na malha"/>
    <n v="114"/>
    <s v="Stephany Pires"/>
    <x v="1"/>
    <x v="1"/>
    <x v="0"/>
    <x v="0"/>
    <x v="0"/>
  </r>
  <r>
    <n v="640"/>
    <x v="2"/>
    <x v="3"/>
    <m/>
    <d v="2024-08-10T00:00:00"/>
    <s v="Extravio confirmado"/>
    <n v="114"/>
    <s v="Stephany Pires"/>
    <x v="1"/>
    <x v="1"/>
    <x v="0"/>
    <x v="0"/>
    <x v="0"/>
  </r>
  <r>
    <n v="641"/>
    <x v="2"/>
    <x v="0"/>
    <m/>
    <d v="2025-03-20T00:00:00"/>
    <s v="Cliente recusou"/>
    <n v="191"/>
    <s v="Noah Ribeiro"/>
    <x v="0"/>
    <x v="2"/>
    <x v="0"/>
    <x v="0"/>
    <x v="0"/>
  </r>
  <r>
    <n v="642"/>
    <x v="2"/>
    <x v="1"/>
    <d v="2024-06-21T00:00:00"/>
    <d v="2024-06-17T00:00:00"/>
    <s v=""/>
    <n v="114"/>
    <s v="Stephany Pires"/>
    <x v="1"/>
    <x v="1"/>
    <x v="1"/>
    <x v="0"/>
    <x v="5"/>
  </r>
  <r>
    <n v="643"/>
    <x v="3"/>
    <x v="1"/>
    <d v="2025-03-28T00:00:00"/>
    <d v="2025-03-24T00:00:00"/>
    <s v=""/>
    <n v="128"/>
    <s v="Enrico Vieira"/>
    <x v="3"/>
    <x v="7"/>
    <x v="1"/>
    <x v="0"/>
    <x v="5"/>
  </r>
  <r>
    <n v="644"/>
    <x v="2"/>
    <x v="1"/>
    <d v="2025-04-10T00:00:00"/>
    <d v="2025-04-11T00:00:00"/>
    <s v=""/>
    <n v="61"/>
    <s v="Dra. Sarah Melo"/>
    <x v="1"/>
    <x v="5"/>
    <x v="1"/>
    <x v="0"/>
    <x v="0"/>
  </r>
  <r>
    <n v="645"/>
    <x v="3"/>
    <x v="1"/>
    <d v="2024-09-06T00:00:00"/>
    <d v="2024-09-01T00:00:00"/>
    <s v=""/>
    <n v="131"/>
    <s v="Erick da Conceição"/>
    <x v="3"/>
    <x v="5"/>
    <x v="1"/>
    <x v="0"/>
    <x v="3"/>
  </r>
  <r>
    <n v="646"/>
    <x v="2"/>
    <x v="1"/>
    <d v="2025-05-12T00:00:00"/>
    <d v="2025-05-07T00:00:00"/>
    <s v=""/>
    <n v="77"/>
    <s v="Clara Caldeira"/>
    <x v="3"/>
    <x v="0"/>
    <x v="1"/>
    <x v="0"/>
    <x v="3"/>
  </r>
  <r>
    <n v="647"/>
    <x v="0"/>
    <x v="2"/>
    <m/>
    <d v="2024-10-12T00:00:00"/>
    <s v="Atraso na malha"/>
    <n v="45"/>
    <s v="Alana Monteiro"/>
    <x v="1"/>
    <x v="4"/>
    <x v="0"/>
    <x v="0"/>
    <x v="0"/>
  </r>
  <r>
    <n v="648"/>
    <x v="0"/>
    <x v="1"/>
    <d v="2024-06-02T00:00:00"/>
    <d v="2024-06-03T00:00:00"/>
    <s v=""/>
    <n v="104"/>
    <s v="Leonardo da Rocha"/>
    <x v="4"/>
    <x v="2"/>
    <x v="1"/>
    <x v="0"/>
    <x v="0"/>
  </r>
  <r>
    <n v="649"/>
    <x v="1"/>
    <x v="2"/>
    <m/>
    <d v="2025-04-02T00:00:00"/>
    <s v="Atraso na malha"/>
    <n v="200"/>
    <s v="Alícia Ribeiro"/>
    <x v="1"/>
    <x v="0"/>
    <x v="0"/>
    <x v="0"/>
    <x v="0"/>
  </r>
  <r>
    <n v="650"/>
    <x v="1"/>
    <x v="1"/>
    <d v="2024-09-25T00:00:00"/>
    <d v="2024-09-26T00:00:00"/>
    <s v=""/>
    <n v="80"/>
    <s v="Anthony Azevedo"/>
    <x v="1"/>
    <x v="0"/>
    <x v="1"/>
    <x v="0"/>
    <x v="0"/>
  </r>
  <r>
    <n v="651"/>
    <x v="3"/>
    <x v="1"/>
    <d v="2024-06-12T00:00:00"/>
    <d v="2024-06-10T00:00:00"/>
    <s v=""/>
    <n v="130"/>
    <s v="Dr. Pedro Lucas Santos"/>
    <x v="1"/>
    <x v="4"/>
    <x v="1"/>
    <x v="0"/>
    <x v="1"/>
  </r>
  <r>
    <n v="652"/>
    <x v="1"/>
    <x v="1"/>
    <d v="2025-03-03T00:00:00"/>
    <d v="2025-03-04T00:00:00"/>
    <s v=""/>
    <n v="115"/>
    <s v="Laís Nunes"/>
    <x v="0"/>
    <x v="6"/>
    <x v="1"/>
    <x v="0"/>
    <x v="0"/>
  </r>
  <r>
    <n v="653"/>
    <x v="1"/>
    <x v="1"/>
    <d v="2024-06-17T00:00:00"/>
    <d v="2024-06-14T00:00:00"/>
    <s v=""/>
    <n v="44"/>
    <s v="Murilo Jesus"/>
    <x v="0"/>
    <x v="2"/>
    <x v="1"/>
    <x v="0"/>
    <x v="2"/>
  </r>
  <r>
    <n v="654"/>
    <x v="0"/>
    <x v="1"/>
    <d v="2024-11-10T00:00:00"/>
    <d v="2024-11-11T00:00:00"/>
    <s v=""/>
    <n v="115"/>
    <s v="Laís Nunes"/>
    <x v="0"/>
    <x v="6"/>
    <x v="1"/>
    <x v="0"/>
    <x v="0"/>
  </r>
  <r>
    <n v="655"/>
    <x v="2"/>
    <x v="1"/>
    <d v="2024-06-03T00:00:00"/>
    <d v="2024-06-01T00:00:00"/>
    <s v=""/>
    <n v="186"/>
    <s v="Srta. Laura Fernandes"/>
    <x v="1"/>
    <x v="0"/>
    <x v="1"/>
    <x v="0"/>
    <x v="1"/>
  </r>
  <r>
    <n v="656"/>
    <x v="1"/>
    <x v="1"/>
    <d v="2024-07-30T00:00:00"/>
    <d v="2024-07-30T00:00:00"/>
    <s v=""/>
    <n v="90"/>
    <s v="Ryan da Paz"/>
    <x v="0"/>
    <x v="0"/>
    <x v="1"/>
    <x v="0"/>
    <x v="0"/>
  </r>
  <r>
    <n v="657"/>
    <x v="2"/>
    <x v="1"/>
    <d v="2024-09-30T00:00:00"/>
    <d v="2024-09-27T00:00:00"/>
    <s v=""/>
    <n v="67"/>
    <s v="Luna Jesus"/>
    <x v="1"/>
    <x v="8"/>
    <x v="1"/>
    <x v="0"/>
    <x v="2"/>
  </r>
  <r>
    <n v="658"/>
    <x v="1"/>
    <x v="1"/>
    <d v="2024-09-01T00:00:00"/>
    <d v="2024-08-30T00:00:00"/>
    <s v=""/>
    <n v="61"/>
    <s v="Dra. Sarah Melo"/>
    <x v="1"/>
    <x v="5"/>
    <x v="1"/>
    <x v="0"/>
    <x v="1"/>
  </r>
  <r>
    <n v="659"/>
    <x v="1"/>
    <x v="1"/>
    <d v="2024-09-16T00:00:00"/>
    <d v="2024-09-17T00:00:00"/>
    <s v=""/>
    <n v="53"/>
    <s v="Beatriz Pinto"/>
    <x v="1"/>
    <x v="0"/>
    <x v="1"/>
    <x v="0"/>
    <x v="0"/>
  </r>
  <r>
    <n v="660"/>
    <x v="1"/>
    <x v="1"/>
    <d v="2024-12-26T00:00:00"/>
    <d v="2024-12-27T00:00:00"/>
    <s v=""/>
    <n v="49"/>
    <s v="Felipe Monteiro"/>
    <x v="2"/>
    <x v="5"/>
    <x v="1"/>
    <x v="0"/>
    <x v="0"/>
  </r>
  <r>
    <n v="661"/>
    <x v="1"/>
    <x v="1"/>
    <d v="2024-08-02T00:00:00"/>
    <d v="2024-08-02T00:00:00"/>
    <s v=""/>
    <n v="175"/>
    <s v="Emanuel da Cunha"/>
    <x v="0"/>
    <x v="6"/>
    <x v="1"/>
    <x v="0"/>
    <x v="0"/>
  </r>
  <r>
    <n v="662"/>
    <x v="2"/>
    <x v="3"/>
    <m/>
    <d v="2024-08-10T00:00:00"/>
    <s v="Extravio confirmado"/>
    <n v="114"/>
    <s v="Stephany Pires"/>
    <x v="1"/>
    <x v="1"/>
    <x v="0"/>
    <x v="0"/>
    <x v="0"/>
  </r>
  <r>
    <n v="663"/>
    <x v="3"/>
    <x v="1"/>
    <d v="2025-01-19T00:00:00"/>
    <d v="2025-01-16T00:00:00"/>
    <s v=""/>
    <n v="51"/>
    <s v="Evelyn Ramos"/>
    <x v="1"/>
    <x v="10"/>
    <x v="1"/>
    <x v="0"/>
    <x v="2"/>
  </r>
  <r>
    <n v="664"/>
    <x v="2"/>
    <x v="0"/>
    <m/>
    <d v="2024-10-02T00:00:00"/>
    <s v="Cliente recusou"/>
    <n v="73"/>
    <s v="Anthony da Mota"/>
    <x v="1"/>
    <x v="9"/>
    <x v="0"/>
    <x v="0"/>
    <x v="0"/>
  </r>
  <r>
    <n v="665"/>
    <x v="2"/>
    <x v="1"/>
    <d v="2024-07-25T00:00:00"/>
    <d v="2024-07-26T00:00:00"/>
    <s v=""/>
    <n v="105"/>
    <s v="Sr. Enrico Silveira"/>
    <x v="4"/>
    <x v="1"/>
    <x v="1"/>
    <x v="0"/>
    <x v="0"/>
  </r>
  <r>
    <n v="666"/>
    <x v="2"/>
    <x v="1"/>
    <d v="2024-06-11T00:00:00"/>
    <d v="2024-06-13T00:00:00"/>
    <s v=""/>
    <n v="171"/>
    <s v="Esther Monteiro"/>
    <x v="4"/>
    <x v="7"/>
    <x v="1"/>
    <x v="0"/>
    <x v="0"/>
  </r>
  <r>
    <n v="667"/>
    <x v="0"/>
    <x v="1"/>
    <d v="2025-05-08T00:00:00"/>
    <d v="2025-05-10T00:00:00"/>
    <s v=""/>
    <n v="35"/>
    <s v="Dr. Paulo Sales"/>
    <x v="1"/>
    <x v="6"/>
    <x v="1"/>
    <x v="0"/>
    <x v="0"/>
  </r>
  <r>
    <n v="668"/>
    <x v="3"/>
    <x v="1"/>
    <d v="2024-09-16T00:00:00"/>
    <d v="2024-09-17T00:00:00"/>
    <s v=""/>
    <n v="136"/>
    <s v="Isabelly Alves"/>
    <x v="0"/>
    <x v="8"/>
    <x v="1"/>
    <x v="0"/>
    <x v="0"/>
  </r>
  <r>
    <n v="669"/>
    <x v="3"/>
    <x v="1"/>
    <d v="2025-04-13T00:00:00"/>
    <d v="2025-04-11T00:00:00"/>
    <s v=""/>
    <n v="174"/>
    <s v="Felipe da Cruz"/>
    <x v="0"/>
    <x v="2"/>
    <x v="1"/>
    <x v="0"/>
    <x v="1"/>
  </r>
  <r>
    <n v="670"/>
    <x v="3"/>
    <x v="1"/>
    <d v="2025-01-24T00:00:00"/>
    <d v="2025-01-19T00:00:00"/>
    <s v=""/>
    <n v="71"/>
    <s v="Luigi Almeida"/>
    <x v="0"/>
    <x v="9"/>
    <x v="1"/>
    <x v="0"/>
    <x v="3"/>
  </r>
  <r>
    <n v="671"/>
    <x v="2"/>
    <x v="1"/>
    <d v="2025-03-01T00:00:00"/>
    <d v="2025-02-24T00:00:00"/>
    <s v=""/>
    <n v="174"/>
    <s v="Felipe da Cruz"/>
    <x v="0"/>
    <x v="2"/>
    <x v="1"/>
    <x v="0"/>
    <x v="3"/>
  </r>
  <r>
    <n v="672"/>
    <x v="2"/>
    <x v="1"/>
    <d v="2025-05-14T00:00:00"/>
    <d v="2025-05-09T00:00:00"/>
    <s v=""/>
    <n v="109"/>
    <s v="Otávio Pereira"/>
    <x v="0"/>
    <x v="3"/>
    <x v="1"/>
    <x v="0"/>
    <x v="3"/>
  </r>
  <r>
    <n v="673"/>
    <x v="2"/>
    <x v="1"/>
    <d v="2024-10-27T00:00:00"/>
    <d v="2024-10-24T00:00:00"/>
    <s v=""/>
    <n v="46"/>
    <s v="Sra. Stephany Cardoso"/>
    <x v="3"/>
    <x v="5"/>
    <x v="1"/>
    <x v="0"/>
    <x v="2"/>
  </r>
  <r>
    <n v="674"/>
    <x v="1"/>
    <x v="1"/>
    <d v="2024-07-29T00:00:00"/>
    <d v="2024-07-28T00:00:00"/>
    <s v=""/>
    <n v="151"/>
    <s v="Sophia Souza"/>
    <x v="0"/>
    <x v="8"/>
    <x v="1"/>
    <x v="0"/>
    <x v="4"/>
  </r>
  <r>
    <n v="675"/>
    <x v="1"/>
    <x v="1"/>
    <d v="2025-04-07T00:00:00"/>
    <d v="2025-04-05T00:00:00"/>
    <s v=""/>
    <n v="75"/>
    <s v="Stephany Duarte"/>
    <x v="1"/>
    <x v="2"/>
    <x v="1"/>
    <x v="0"/>
    <x v="1"/>
  </r>
  <r>
    <n v="676"/>
    <x v="2"/>
    <x v="1"/>
    <d v="2024-11-04T00:00:00"/>
    <d v="2024-11-06T00:00:00"/>
    <s v=""/>
    <n v="11"/>
    <s v="Eduarda Porto"/>
    <x v="1"/>
    <x v="6"/>
    <x v="1"/>
    <x v="0"/>
    <x v="0"/>
  </r>
  <r>
    <n v="677"/>
    <x v="0"/>
    <x v="3"/>
    <m/>
    <d v="2024-12-05T00:00:00"/>
    <s v="Extravio confirmado"/>
    <n v="57"/>
    <s v="Sr. Marcelo Monteiro"/>
    <x v="0"/>
    <x v="0"/>
    <x v="0"/>
    <x v="0"/>
    <x v="0"/>
  </r>
  <r>
    <n v="678"/>
    <x v="3"/>
    <x v="1"/>
    <d v="2024-09-15T00:00:00"/>
    <d v="2024-09-17T00:00:00"/>
    <s v=""/>
    <n v="5"/>
    <s v="Yuri Mendes"/>
    <x v="1"/>
    <x v="9"/>
    <x v="1"/>
    <x v="0"/>
    <x v="0"/>
  </r>
  <r>
    <n v="679"/>
    <x v="1"/>
    <x v="3"/>
    <m/>
    <d v="2025-02-04T00:00:00"/>
    <s v="Extravio confirmado"/>
    <n v="82"/>
    <s v="Sofia da Cruz"/>
    <x v="3"/>
    <x v="0"/>
    <x v="0"/>
    <x v="1"/>
    <x v="0"/>
  </r>
  <r>
    <n v="680"/>
    <x v="1"/>
    <x v="3"/>
    <m/>
    <d v="2024-08-18T00:00:00"/>
    <s v="Extravio confirmado"/>
    <n v="90"/>
    <s v="Ryan da Paz"/>
    <x v="0"/>
    <x v="0"/>
    <x v="0"/>
    <x v="0"/>
    <x v="0"/>
  </r>
  <r>
    <n v="681"/>
    <x v="0"/>
    <x v="1"/>
    <d v="2024-06-22T00:00:00"/>
    <d v="2024-06-22T00:00:00"/>
    <s v=""/>
    <n v="46"/>
    <s v="Sra. Stephany Cardoso"/>
    <x v="3"/>
    <x v="5"/>
    <x v="1"/>
    <x v="0"/>
    <x v="0"/>
  </r>
  <r>
    <n v="682"/>
    <x v="3"/>
    <x v="1"/>
    <d v="2024-06-27T00:00:00"/>
    <d v="2024-06-22T00:00:00"/>
    <s v=""/>
    <n v="31"/>
    <s v="Clarice Vieira"/>
    <x v="1"/>
    <x v="6"/>
    <x v="1"/>
    <x v="0"/>
    <x v="3"/>
  </r>
  <r>
    <n v="683"/>
    <x v="3"/>
    <x v="1"/>
    <d v="2024-08-30T00:00:00"/>
    <d v="2024-08-31T00:00:00"/>
    <s v=""/>
    <n v="150"/>
    <s v="Gustavo Henrique Silva"/>
    <x v="0"/>
    <x v="5"/>
    <x v="1"/>
    <x v="0"/>
    <x v="0"/>
  </r>
  <r>
    <n v="684"/>
    <x v="2"/>
    <x v="1"/>
    <d v="2024-06-25T00:00:00"/>
    <d v="2024-06-22T00:00:00"/>
    <s v=""/>
    <n v="139"/>
    <s v="João Felipe Barros"/>
    <x v="0"/>
    <x v="10"/>
    <x v="1"/>
    <x v="0"/>
    <x v="2"/>
  </r>
  <r>
    <n v="685"/>
    <x v="1"/>
    <x v="1"/>
    <d v="2025-04-30T00:00:00"/>
    <d v="2025-05-01T00:00:00"/>
    <s v=""/>
    <n v="123"/>
    <s v="João Lucas Souza"/>
    <x v="4"/>
    <x v="9"/>
    <x v="1"/>
    <x v="0"/>
    <x v="0"/>
  </r>
  <r>
    <n v="686"/>
    <x v="2"/>
    <x v="1"/>
    <d v="2024-06-13T00:00:00"/>
    <d v="2024-06-12T00:00:00"/>
    <s v=""/>
    <n v="124"/>
    <s v="Carlos Eduardo Farias"/>
    <x v="1"/>
    <x v="5"/>
    <x v="1"/>
    <x v="0"/>
    <x v="4"/>
  </r>
  <r>
    <n v="687"/>
    <x v="3"/>
    <x v="1"/>
    <d v="2025-03-19T00:00:00"/>
    <d v="2025-03-16T00:00:00"/>
    <s v=""/>
    <n v="49"/>
    <s v="Felipe Monteiro"/>
    <x v="2"/>
    <x v="5"/>
    <x v="1"/>
    <x v="0"/>
    <x v="2"/>
  </r>
  <r>
    <n v="688"/>
    <x v="3"/>
    <x v="1"/>
    <d v="2024-09-01T00:00:00"/>
    <d v="2024-08-28T00:00:00"/>
    <s v=""/>
    <n v="8"/>
    <s v="Marina Caldeira"/>
    <x v="1"/>
    <x v="2"/>
    <x v="1"/>
    <x v="0"/>
    <x v="5"/>
  </r>
  <r>
    <n v="689"/>
    <x v="3"/>
    <x v="1"/>
    <d v="2024-07-17T00:00:00"/>
    <d v="2024-07-18T00:00:00"/>
    <s v=""/>
    <n v="37"/>
    <s v="Maria Julia Jesus"/>
    <x v="3"/>
    <x v="6"/>
    <x v="1"/>
    <x v="0"/>
    <x v="0"/>
  </r>
  <r>
    <n v="690"/>
    <x v="2"/>
    <x v="1"/>
    <d v="2024-09-03T00:00:00"/>
    <d v="2024-09-02T00:00:00"/>
    <s v=""/>
    <n v="80"/>
    <s v="Anthony Azevedo"/>
    <x v="1"/>
    <x v="0"/>
    <x v="1"/>
    <x v="0"/>
    <x v="4"/>
  </r>
  <r>
    <n v="691"/>
    <x v="0"/>
    <x v="1"/>
    <d v="2024-11-14T00:00:00"/>
    <d v="2024-11-15T00:00:00"/>
    <s v=""/>
    <n v="91"/>
    <s v="Dr. Leandro da Cunha"/>
    <x v="1"/>
    <x v="5"/>
    <x v="1"/>
    <x v="0"/>
    <x v="0"/>
  </r>
  <r>
    <n v="692"/>
    <x v="3"/>
    <x v="1"/>
    <d v="2024-12-24T00:00:00"/>
    <d v="2024-12-25T00:00:00"/>
    <s v=""/>
    <n v="180"/>
    <s v="Nathan da Paz"/>
    <x v="2"/>
    <x v="6"/>
    <x v="1"/>
    <x v="0"/>
    <x v="0"/>
  </r>
  <r>
    <n v="693"/>
    <x v="3"/>
    <x v="1"/>
    <d v="2024-12-06T00:00:00"/>
    <d v="2024-12-07T00:00:00"/>
    <s v=""/>
    <n v="93"/>
    <s v="Nina Ferreira"/>
    <x v="3"/>
    <x v="5"/>
    <x v="1"/>
    <x v="0"/>
    <x v="0"/>
  </r>
  <r>
    <n v="694"/>
    <x v="0"/>
    <x v="1"/>
    <d v="2025-03-06T00:00:00"/>
    <d v="2025-03-03T00:00:00"/>
    <s v=""/>
    <n v="137"/>
    <s v="Sra. Lívia Pinto"/>
    <x v="1"/>
    <x v="1"/>
    <x v="1"/>
    <x v="0"/>
    <x v="2"/>
  </r>
  <r>
    <n v="695"/>
    <x v="1"/>
    <x v="1"/>
    <d v="2024-09-30T00:00:00"/>
    <d v="2024-09-26T00:00:00"/>
    <s v=""/>
    <n v="193"/>
    <s v="Dr. Rodrigo Cardoso"/>
    <x v="3"/>
    <x v="10"/>
    <x v="1"/>
    <x v="0"/>
    <x v="5"/>
  </r>
  <r>
    <n v="696"/>
    <x v="2"/>
    <x v="1"/>
    <d v="2024-05-24T00:00:00"/>
    <d v="2024-05-19T00:00:00"/>
    <s v=""/>
    <n v="149"/>
    <s v="Mariane Castro"/>
    <x v="3"/>
    <x v="4"/>
    <x v="1"/>
    <x v="0"/>
    <x v="3"/>
  </r>
  <r>
    <n v="697"/>
    <x v="3"/>
    <x v="1"/>
    <d v="2024-07-14T00:00:00"/>
    <d v="2024-07-11T00:00:00"/>
    <s v=""/>
    <n v="58"/>
    <s v="Igor da Luz"/>
    <x v="2"/>
    <x v="3"/>
    <x v="1"/>
    <x v="0"/>
    <x v="2"/>
  </r>
  <r>
    <n v="698"/>
    <x v="3"/>
    <x v="1"/>
    <d v="2025-05-18T00:00:00"/>
    <d v="2025-05-14T00:00:00"/>
    <s v=""/>
    <n v="73"/>
    <s v="Anthony da Mota"/>
    <x v="1"/>
    <x v="9"/>
    <x v="1"/>
    <x v="0"/>
    <x v="5"/>
  </r>
  <r>
    <n v="699"/>
    <x v="0"/>
    <x v="1"/>
    <d v="2024-12-28T00:00:00"/>
    <d v="2024-12-30T00:00:00"/>
    <s v=""/>
    <n v="110"/>
    <s v="Theo Martins"/>
    <x v="1"/>
    <x v="4"/>
    <x v="1"/>
    <x v="0"/>
    <x v="0"/>
  </r>
  <r>
    <n v="700"/>
    <x v="0"/>
    <x v="1"/>
    <d v="2025-02-06T00:00:00"/>
    <d v="2025-02-06T00:00:00"/>
    <s v=""/>
    <n v="175"/>
    <s v="Emanuel da Cunha"/>
    <x v="0"/>
    <x v="6"/>
    <x v="1"/>
    <x v="0"/>
    <x v="0"/>
  </r>
  <r>
    <n v="701"/>
    <x v="1"/>
    <x v="1"/>
    <d v="2025-05-09T00:00:00"/>
    <d v="2025-05-10T00:00:00"/>
    <s v=""/>
    <n v="122"/>
    <s v="Gabrielly Moraes"/>
    <x v="0"/>
    <x v="5"/>
    <x v="1"/>
    <x v="0"/>
    <x v="0"/>
  </r>
  <r>
    <n v="702"/>
    <x v="3"/>
    <x v="1"/>
    <d v="2024-10-16T00:00:00"/>
    <d v="2024-10-12T00:00:00"/>
    <s v=""/>
    <n v="96"/>
    <s v="Júlia Santos"/>
    <x v="3"/>
    <x v="10"/>
    <x v="1"/>
    <x v="0"/>
    <x v="5"/>
  </r>
  <r>
    <n v="703"/>
    <x v="1"/>
    <x v="1"/>
    <d v="2024-06-02T00:00:00"/>
    <d v="2024-05-31T00:00:00"/>
    <s v=""/>
    <n v="188"/>
    <s v="Rafaela Porto"/>
    <x v="1"/>
    <x v="2"/>
    <x v="1"/>
    <x v="0"/>
    <x v="1"/>
  </r>
  <r>
    <n v="704"/>
    <x v="2"/>
    <x v="1"/>
    <d v="2024-07-01T00:00:00"/>
    <d v="2024-06-26T00:00:00"/>
    <s v=""/>
    <n v="16"/>
    <s v="Ana Carolina Souza"/>
    <x v="3"/>
    <x v="7"/>
    <x v="1"/>
    <x v="0"/>
    <x v="3"/>
  </r>
  <r>
    <n v="705"/>
    <x v="1"/>
    <x v="1"/>
    <d v="2025-03-06T00:00:00"/>
    <d v="2025-03-04T00:00:00"/>
    <s v=""/>
    <n v="189"/>
    <s v="Srta. Alícia Farias"/>
    <x v="1"/>
    <x v="6"/>
    <x v="1"/>
    <x v="0"/>
    <x v="1"/>
  </r>
  <r>
    <n v="706"/>
    <x v="0"/>
    <x v="1"/>
    <d v="2024-08-28T00:00:00"/>
    <d v="2024-08-23T00:00:00"/>
    <s v=""/>
    <n v="35"/>
    <s v="Dr. Paulo Sales"/>
    <x v="1"/>
    <x v="6"/>
    <x v="1"/>
    <x v="0"/>
    <x v="3"/>
  </r>
  <r>
    <n v="707"/>
    <x v="0"/>
    <x v="1"/>
    <d v="2024-05-31T00:00:00"/>
    <d v="2024-05-30T00:00:00"/>
    <s v=""/>
    <n v="52"/>
    <s v="Kaique Lopes"/>
    <x v="0"/>
    <x v="0"/>
    <x v="1"/>
    <x v="0"/>
    <x v="4"/>
  </r>
  <r>
    <n v="708"/>
    <x v="2"/>
    <x v="1"/>
    <d v="2024-12-19T00:00:00"/>
    <d v="2024-12-18T00:00:00"/>
    <s v=""/>
    <n v="85"/>
    <s v="Yuri da Costa"/>
    <x v="1"/>
    <x v="1"/>
    <x v="1"/>
    <x v="0"/>
    <x v="4"/>
  </r>
  <r>
    <n v="709"/>
    <x v="1"/>
    <x v="1"/>
    <d v="2025-01-17T00:00:00"/>
    <d v="2025-01-14T00:00:00"/>
    <s v=""/>
    <n v="160"/>
    <s v="Lara Rocha"/>
    <x v="4"/>
    <x v="3"/>
    <x v="1"/>
    <x v="0"/>
    <x v="2"/>
  </r>
  <r>
    <n v="710"/>
    <x v="1"/>
    <x v="3"/>
    <m/>
    <d v="2024-06-25T00:00:00"/>
    <s v="Extravio confirmado"/>
    <n v="97"/>
    <s v="João Felipe Fogaça"/>
    <x v="0"/>
    <x v="6"/>
    <x v="0"/>
    <x v="0"/>
    <x v="0"/>
  </r>
  <r>
    <n v="711"/>
    <x v="2"/>
    <x v="1"/>
    <d v="2025-02-07T00:00:00"/>
    <d v="2025-02-03T00:00:00"/>
    <s v=""/>
    <n v="137"/>
    <s v="Sra. Lívia Pinto"/>
    <x v="1"/>
    <x v="1"/>
    <x v="1"/>
    <x v="0"/>
    <x v="5"/>
  </r>
  <r>
    <n v="712"/>
    <x v="0"/>
    <x v="2"/>
    <m/>
    <d v="2024-09-25T00:00:00"/>
    <s v="Atraso na malha"/>
    <n v="31"/>
    <s v="Clarice Vieira"/>
    <x v="1"/>
    <x v="6"/>
    <x v="0"/>
    <x v="0"/>
    <x v="0"/>
  </r>
  <r>
    <n v="713"/>
    <x v="0"/>
    <x v="1"/>
    <d v="2024-10-03T00:00:00"/>
    <d v="2024-10-05T00:00:00"/>
    <s v=""/>
    <n v="4"/>
    <s v="Ana Lívia Sales"/>
    <x v="3"/>
    <x v="0"/>
    <x v="1"/>
    <x v="0"/>
    <x v="0"/>
  </r>
  <r>
    <n v="714"/>
    <x v="2"/>
    <x v="2"/>
    <m/>
    <d v="2024-08-02T00:00:00"/>
    <s v="Atraso na malha"/>
    <n v="21"/>
    <s v="Alice Martins"/>
    <x v="1"/>
    <x v="8"/>
    <x v="0"/>
    <x v="0"/>
    <x v="0"/>
  </r>
  <r>
    <n v="715"/>
    <x v="0"/>
    <x v="1"/>
    <d v="2025-01-30T00:00:00"/>
    <d v="2025-01-28T00:00:00"/>
    <s v=""/>
    <n v="155"/>
    <s v="Maysa Pires"/>
    <x v="3"/>
    <x v="6"/>
    <x v="1"/>
    <x v="0"/>
    <x v="1"/>
  </r>
  <r>
    <n v="716"/>
    <x v="3"/>
    <x v="1"/>
    <d v="2024-11-27T00:00:00"/>
    <d v="2024-11-22T00:00:00"/>
    <s v=""/>
    <n v="175"/>
    <s v="Emanuel da Cunha"/>
    <x v="0"/>
    <x v="6"/>
    <x v="1"/>
    <x v="0"/>
    <x v="3"/>
  </r>
  <r>
    <n v="717"/>
    <x v="0"/>
    <x v="1"/>
    <d v="2025-05-13T00:00:00"/>
    <d v="2025-05-15T00:00:00"/>
    <s v=""/>
    <n v="184"/>
    <s v="Bernardo da Luz"/>
    <x v="1"/>
    <x v="6"/>
    <x v="1"/>
    <x v="0"/>
    <x v="0"/>
  </r>
  <r>
    <n v="718"/>
    <x v="0"/>
    <x v="1"/>
    <d v="2025-02-05T00:00:00"/>
    <d v="2025-02-03T00:00:00"/>
    <s v=""/>
    <n v="175"/>
    <s v="Emanuel da Cunha"/>
    <x v="0"/>
    <x v="6"/>
    <x v="1"/>
    <x v="0"/>
    <x v="1"/>
  </r>
  <r>
    <n v="719"/>
    <x v="2"/>
    <x v="2"/>
    <m/>
    <d v="2024-12-30T00:00:00"/>
    <s v="Atraso na malha"/>
    <n v="136"/>
    <s v="Isabelly Alves"/>
    <x v="0"/>
    <x v="8"/>
    <x v="0"/>
    <x v="0"/>
    <x v="0"/>
  </r>
  <r>
    <n v="720"/>
    <x v="0"/>
    <x v="2"/>
    <m/>
    <d v="2025-01-05T00:00:00"/>
    <s v="Atraso na malha"/>
    <n v="186"/>
    <s v="Srta. Laura Fernandes"/>
    <x v="1"/>
    <x v="0"/>
    <x v="0"/>
    <x v="0"/>
    <x v="0"/>
  </r>
  <r>
    <n v="721"/>
    <x v="2"/>
    <x v="1"/>
    <d v="2024-07-28T00:00:00"/>
    <d v="2024-07-25T00:00:00"/>
    <s v=""/>
    <n v="121"/>
    <s v="Heitor Pinto"/>
    <x v="3"/>
    <x v="6"/>
    <x v="1"/>
    <x v="0"/>
    <x v="2"/>
  </r>
  <r>
    <n v="722"/>
    <x v="0"/>
    <x v="1"/>
    <d v="2025-02-13T00:00:00"/>
    <d v="2025-02-13T00:00:00"/>
    <s v=""/>
    <n v="175"/>
    <s v="Emanuel da Cunha"/>
    <x v="0"/>
    <x v="6"/>
    <x v="1"/>
    <x v="0"/>
    <x v="0"/>
  </r>
  <r>
    <n v="723"/>
    <x v="2"/>
    <x v="1"/>
    <d v="2024-05-31T00:00:00"/>
    <d v="2024-05-27T00:00:00"/>
    <s v=""/>
    <n v="68"/>
    <s v="Murilo Santos"/>
    <x v="0"/>
    <x v="1"/>
    <x v="1"/>
    <x v="0"/>
    <x v="5"/>
  </r>
  <r>
    <n v="724"/>
    <x v="2"/>
    <x v="1"/>
    <d v="2024-07-23T00:00:00"/>
    <d v="2024-07-24T00:00:00"/>
    <s v=""/>
    <n v="192"/>
    <s v="Levi Santos"/>
    <x v="4"/>
    <x v="10"/>
    <x v="1"/>
    <x v="0"/>
    <x v="0"/>
  </r>
  <r>
    <n v="725"/>
    <x v="3"/>
    <x v="1"/>
    <d v="2025-03-26T00:00:00"/>
    <d v="2025-03-21T00:00:00"/>
    <s v=""/>
    <n v="177"/>
    <s v="Renan Moreira"/>
    <x v="2"/>
    <x v="2"/>
    <x v="1"/>
    <x v="0"/>
    <x v="3"/>
  </r>
  <r>
    <n v="726"/>
    <x v="0"/>
    <x v="1"/>
    <d v="2024-06-23T00:00:00"/>
    <d v="2024-06-24T00:00:00"/>
    <s v=""/>
    <n v="154"/>
    <s v="João Guilherme da Paz"/>
    <x v="1"/>
    <x v="4"/>
    <x v="1"/>
    <x v="0"/>
    <x v="0"/>
  </r>
  <r>
    <n v="727"/>
    <x v="3"/>
    <x v="2"/>
    <m/>
    <d v="2024-08-29T00:00:00"/>
    <s v="Atraso na malha"/>
    <n v="87"/>
    <s v="Ana Clara Oliveira"/>
    <x v="1"/>
    <x v="1"/>
    <x v="0"/>
    <x v="0"/>
    <x v="0"/>
  </r>
  <r>
    <n v="728"/>
    <x v="2"/>
    <x v="2"/>
    <m/>
    <d v="2024-11-07T00:00:00"/>
    <s v="Atraso na malha"/>
    <n v="168"/>
    <s v="Gabriel Moreira"/>
    <x v="0"/>
    <x v="0"/>
    <x v="0"/>
    <x v="0"/>
    <x v="0"/>
  </r>
  <r>
    <n v="729"/>
    <x v="0"/>
    <x v="1"/>
    <d v="2024-11-24T00:00:00"/>
    <d v="2024-11-19T00:00:00"/>
    <s v=""/>
    <n v="196"/>
    <s v="Sr. João Vitor Azevedo"/>
    <x v="4"/>
    <x v="8"/>
    <x v="1"/>
    <x v="0"/>
    <x v="3"/>
  </r>
  <r>
    <n v="730"/>
    <x v="1"/>
    <x v="0"/>
    <m/>
    <d v="2024-12-17T00:00:00"/>
    <s v="Cliente recusou"/>
    <n v="113"/>
    <s v="Maria Cecília Aragão"/>
    <x v="3"/>
    <x v="3"/>
    <x v="0"/>
    <x v="0"/>
    <x v="0"/>
  </r>
  <r>
    <n v="731"/>
    <x v="3"/>
    <x v="2"/>
    <m/>
    <d v="2024-07-04T00:00:00"/>
    <s v="Atraso na malha"/>
    <n v="156"/>
    <s v="Sr. Benício Viana"/>
    <x v="1"/>
    <x v="1"/>
    <x v="0"/>
    <x v="0"/>
    <x v="0"/>
  </r>
  <r>
    <n v="732"/>
    <x v="3"/>
    <x v="1"/>
    <d v="2025-01-03T00:00:00"/>
    <d v="2025-01-03T00:00:00"/>
    <s v=""/>
    <n v="98"/>
    <s v="Dra. Stella Gomes"/>
    <x v="0"/>
    <x v="8"/>
    <x v="1"/>
    <x v="0"/>
    <x v="0"/>
  </r>
  <r>
    <n v="733"/>
    <x v="0"/>
    <x v="2"/>
    <m/>
    <d v="2025-01-01T00:00:00"/>
    <s v="Atraso na malha"/>
    <n v="55"/>
    <s v="Maria Eduarda da Cruz"/>
    <x v="1"/>
    <x v="2"/>
    <x v="0"/>
    <x v="0"/>
    <x v="0"/>
  </r>
  <r>
    <n v="734"/>
    <x v="3"/>
    <x v="1"/>
    <d v="2024-10-15T00:00:00"/>
    <d v="2024-10-14T00:00:00"/>
    <s v=""/>
    <n v="130"/>
    <s v="Dr. Pedro Lucas Santos"/>
    <x v="1"/>
    <x v="4"/>
    <x v="1"/>
    <x v="0"/>
    <x v="4"/>
  </r>
  <r>
    <n v="735"/>
    <x v="2"/>
    <x v="1"/>
    <d v="2025-04-19T00:00:00"/>
    <d v="2025-04-15T00:00:00"/>
    <s v=""/>
    <n v="118"/>
    <s v="Carlos Eduardo Barbosa"/>
    <x v="1"/>
    <x v="6"/>
    <x v="1"/>
    <x v="0"/>
    <x v="5"/>
  </r>
  <r>
    <n v="736"/>
    <x v="2"/>
    <x v="1"/>
    <d v="2024-09-20T00:00:00"/>
    <d v="2024-09-20T00:00:00"/>
    <s v=""/>
    <n v="123"/>
    <s v="João Lucas Souza"/>
    <x v="4"/>
    <x v="9"/>
    <x v="1"/>
    <x v="0"/>
    <x v="0"/>
  </r>
  <r>
    <n v="737"/>
    <x v="0"/>
    <x v="1"/>
    <d v="2025-02-15T00:00:00"/>
    <d v="2025-02-15T00:00:00"/>
    <s v=""/>
    <n v="127"/>
    <s v="João Miguel Ramos"/>
    <x v="4"/>
    <x v="6"/>
    <x v="1"/>
    <x v="0"/>
    <x v="0"/>
  </r>
  <r>
    <n v="738"/>
    <x v="0"/>
    <x v="1"/>
    <d v="2024-08-27T00:00:00"/>
    <d v="2024-08-27T00:00:00"/>
    <s v=""/>
    <n v="162"/>
    <s v="Dra. Sophia Moraes"/>
    <x v="0"/>
    <x v="2"/>
    <x v="1"/>
    <x v="0"/>
    <x v="0"/>
  </r>
  <r>
    <n v="739"/>
    <x v="2"/>
    <x v="1"/>
    <d v="2024-12-04T00:00:00"/>
    <d v="2024-11-30T00:00:00"/>
    <s v=""/>
    <n v="164"/>
    <s v="Cecília Costela"/>
    <x v="1"/>
    <x v="9"/>
    <x v="1"/>
    <x v="0"/>
    <x v="5"/>
  </r>
  <r>
    <n v="740"/>
    <x v="1"/>
    <x v="3"/>
    <m/>
    <d v="2025-03-06T00:00:00"/>
    <s v="Extravio confirmado"/>
    <n v="92"/>
    <s v="Enzo Gabriel Pires"/>
    <x v="4"/>
    <x v="5"/>
    <x v="0"/>
    <x v="0"/>
    <x v="0"/>
  </r>
  <r>
    <n v="741"/>
    <x v="3"/>
    <x v="1"/>
    <d v="2024-07-20T00:00:00"/>
    <d v="2024-07-18T00:00:00"/>
    <s v=""/>
    <n v="200"/>
    <s v="Alícia Ribeiro"/>
    <x v="1"/>
    <x v="0"/>
    <x v="1"/>
    <x v="0"/>
    <x v="1"/>
  </r>
  <r>
    <n v="742"/>
    <x v="3"/>
    <x v="1"/>
    <d v="2024-11-05T00:00:00"/>
    <d v="2024-10-31T00:00:00"/>
    <s v=""/>
    <n v="184"/>
    <s v="Bernardo da Luz"/>
    <x v="1"/>
    <x v="6"/>
    <x v="1"/>
    <x v="0"/>
    <x v="3"/>
  </r>
  <r>
    <n v="743"/>
    <x v="3"/>
    <x v="1"/>
    <d v="2025-05-13T00:00:00"/>
    <d v="2025-05-10T00:00:00"/>
    <s v=""/>
    <n v="111"/>
    <s v="Nathan da Rocha"/>
    <x v="1"/>
    <x v="0"/>
    <x v="1"/>
    <x v="0"/>
    <x v="2"/>
  </r>
  <r>
    <n v="744"/>
    <x v="2"/>
    <x v="1"/>
    <d v="2025-03-21T00:00:00"/>
    <d v="2025-03-20T00:00:00"/>
    <s v=""/>
    <n v="152"/>
    <s v="Sr. Pietro Nunes"/>
    <x v="3"/>
    <x v="6"/>
    <x v="1"/>
    <x v="0"/>
    <x v="4"/>
  </r>
  <r>
    <n v="745"/>
    <x v="3"/>
    <x v="1"/>
    <d v="2024-06-01T00:00:00"/>
    <d v="2024-05-31T00:00:00"/>
    <s v=""/>
    <n v="156"/>
    <s v="Sr. Benício Viana"/>
    <x v="1"/>
    <x v="1"/>
    <x v="1"/>
    <x v="0"/>
    <x v="4"/>
  </r>
  <r>
    <n v="746"/>
    <x v="3"/>
    <x v="3"/>
    <m/>
    <d v="2024-12-08T00:00:00"/>
    <s v="Extravio confirmado"/>
    <n v="41"/>
    <s v="Breno Nascimento"/>
    <x v="0"/>
    <x v="4"/>
    <x v="0"/>
    <x v="0"/>
    <x v="0"/>
  </r>
  <r>
    <n v="747"/>
    <x v="2"/>
    <x v="2"/>
    <m/>
    <d v="2024-06-20T00:00:00"/>
    <s v="Atraso na malha"/>
    <n v="78"/>
    <s v="Raul Costela"/>
    <x v="2"/>
    <x v="3"/>
    <x v="0"/>
    <x v="0"/>
    <x v="0"/>
  </r>
  <r>
    <n v="748"/>
    <x v="2"/>
    <x v="2"/>
    <m/>
    <d v="2025-01-25T00:00:00"/>
    <s v="Atraso na malha"/>
    <n v="123"/>
    <s v="João Lucas Souza"/>
    <x v="4"/>
    <x v="9"/>
    <x v="0"/>
    <x v="0"/>
    <x v="0"/>
  </r>
  <r>
    <n v="749"/>
    <x v="0"/>
    <x v="1"/>
    <d v="2025-05-03T00:00:00"/>
    <d v="2025-05-05T00:00:00"/>
    <s v=""/>
    <n v="189"/>
    <s v="Srta. Alícia Farias"/>
    <x v="1"/>
    <x v="6"/>
    <x v="1"/>
    <x v="0"/>
    <x v="0"/>
  </r>
  <r>
    <n v="750"/>
    <x v="3"/>
    <x v="3"/>
    <m/>
    <d v="2024-11-05T00:00:00"/>
    <s v="Extravio confirmado"/>
    <n v="52"/>
    <s v="Kaique Lopes"/>
    <x v="0"/>
    <x v="0"/>
    <x v="0"/>
    <x v="0"/>
    <x v="0"/>
  </r>
  <r>
    <n v="751"/>
    <x v="3"/>
    <x v="1"/>
    <d v="2024-06-14T00:00:00"/>
    <d v="2024-06-12T00:00:00"/>
    <s v=""/>
    <n v="43"/>
    <s v="Bryan Peixoto"/>
    <x v="1"/>
    <x v="6"/>
    <x v="1"/>
    <x v="0"/>
    <x v="1"/>
  </r>
  <r>
    <n v="752"/>
    <x v="1"/>
    <x v="1"/>
    <d v="2025-03-01T00:00:00"/>
    <d v="2025-03-01T00:00:00"/>
    <s v=""/>
    <n v="21"/>
    <s v="Alice Martins"/>
    <x v="1"/>
    <x v="8"/>
    <x v="1"/>
    <x v="0"/>
    <x v="0"/>
  </r>
  <r>
    <n v="753"/>
    <x v="1"/>
    <x v="1"/>
    <d v="2024-09-05T00:00:00"/>
    <d v="2024-09-05T00:00:00"/>
    <s v=""/>
    <n v="103"/>
    <s v="Bruno Cunha"/>
    <x v="1"/>
    <x v="10"/>
    <x v="1"/>
    <x v="0"/>
    <x v="0"/>
  </r>
  <r>
    <n v="754"/>
    <x v="0"/>
    <x v="1"/>
    <d v="2025-05-14T00:00:00"/>
    <d v="2025-05-11T00:00:00"/>
    <s v=""/>
    <n v="77"/>
    <s v="Clara Caldeira"/>
    <x v="3"/>
    <x v="0"/>
    <x v="1"/>
    <x v="0"/>
    <x v="2"/>
  </r>
  <r>
    <n v="755"/>
    <x v="1"/>
    <x v="0"/>
    <m/>
    <d v="2024-12-09T00:00:00"/>
    <s v="Cliente recusou"/>
    <n v="198"/>
    <s v="Srta. Sarah Nogueira"/>
    <x v="3"/>
    <x v="8"/>
    <x v="0"/>
    <x v="0"/>
    <x v="0"/>
  </r>
  <r>
    <n v="756"/>
    <x v="0"/>
    <x v="1"/>
    <d v="2025-04-10T00:00:00"/>
    <d v="2025-04-07T00:00:00"/>
    <s v=""/>
    <n v="123"/>
    <s v="João Lucas Souza"/>
    <x v="4"/>
    <x v="9"/>
    <x v="1"/>
    <x v="0"/>
    <x v="2"/>
  </r>
  <r>
    <n v="757"/>
    <x v="1"/>
    <x v="1"/>
    <d v="2024-08-23T00:00:00"/>
    <d v="2024-08-21T00:00:00"/>
    <s v=""/>
    <n v="162"/>
    <s v="Dra. Sophia Moraes"/>
    <x v="0"/>
    <x v="2"/>
    <x v="1"/>
    <x v="0"/>
    <x v="1"/>
  </r>
  <r>
    <n v="758"/>
    <x v="1"/>
    <x v="1"/>
    <d v="2024-07-18T00:00:00"/>
    <d v="2024-07-15T00:00:00"/>
    <s v=""/>
    <n v="34"/>
    <s v="Pedro Rodrigues"/>
    <x v="1"/>
    <x v="1"/>
    <x v="1"/>
    <x v="0"/>
    <x v="2"/>
  </r>
  <r>
    <n v="759"/>
    <x v="2"/>
    <x v="2"/>
    <m/>
    <d v="2024-10-12T00:00:00"/>
    <s v="Atraso na malha"/>
    <n v="47"/>
    <s v="Bryan Jesus"/>
    <x v="1"/>
    <x v="5"/>
    <x v="0"/>
    <x v="0"/>
    <x v="0"/>
  </r>
  <r>
    <n v="760"/>
    <x v="1"/>
    <x v="1"/>
    <d v="2024-08-11T00:00:00"/>
    <d v="2024-08-09T00:00:00"/>
    <s v=""/>
    <n v="62"/>
    <s v="Marina da Paz"/>
    <x v="2"/>
    <x v="7"/>
    <x v="1"/>
    <x v="0"/>
    <x v="1"/>
  </r>
  <r>
    <n v="761"/>
    <x v="1"/>
    <x v="1"/>
    <d v="2024-08-01T00:00:00"/>
    <d v="2024-08-03T00:00:00"/>
    <s v=""/>
    <n v="195"/>
    <s v="Letícia Nogueira"/>
    <x v="0"/>
    <x v="9"/>
    <x v="1"/>
    <x v="0"/>
    <x v="0"/>
  </r>
  <r>
    <n v="762"/>
    <x v="2"/>
    <x v="2"/>
    <m/>
    <d v="2024-08-23T00:00:00"/>
    <s v="Atraso na malha"/>
    <n v="111"/>
    <s v="Nathan da Rocha"/>
    <x v="1"/>
    <x v="0"/>
    <x v="0"/>
    <x v="0"/>
    <x v="0"/>
  </r>
  <r>
    <n v="763"/>
    <x v="0"/>
    <x v="1"/>
    <d v="2024-09-05T00:00:00"/>
    <d v="2024-09-03T00:00:00"/>
    <s v=""/>
    <n v="55"/>
    <s v="Maria Eduarda da Cruz"/>
    <x v="1"/>
    <x v="2"/>
    <x v="1"/>
    <x v="0"/>
    <x v="1"/>
  </r>
  <r>
    <n v="764"/>
    <x v="2"/>
    <x v="3"/>
    <m/>
    <d v="2024-10-29T00:00:00"/>
    <s v="Extravio confirmado"/>
    <n v="148"/>
    <s v="Otávio Ferreira"/>
    <x v="0"/>
    <x v="2"/>
    <x v="0"/>
    <x v="0"/>
    <x v="0"/>
  </r>
  <r>
    <n v="765"/>
    <x v="3"/>
    <x v="2"/>
    <m/>
    <d v="2024-11-23T00:00:00"/>
    <s v="Atraso na malha"/>
    <n v="28"/>
    <s v="Felipe Martins"/>
    <x v="1"/>
    <x v="4"/>
    <x v="0"/>
    <x v="0"/>
    <x v="0"/>
  </r>
  <r>
    <n v="766"/>
    <x v="0"/>
    <x v="2"/>
    <m/>
    <d v="2024-05-24T00:00:00"/>
    <s v="Atraso na malha"/>
    <n v="76"/>
    <s v="Benjamin Rezende"/>
    <x v="0"/>
    <x v="5"/>
    <x v="0"/>
    <x v="0"/>
    <x v="0"/>
  </r>
  <r>
    <n v="767"/>
    <x v="0"/>
    <x v="1"/>
    <d v="2024-08-31T00:00:00"/>
    <d v="2024-08-31T00:00:00"/>
    <s v=""/>
    <n v="145"/>
    <s v="João Miguel Aragão"/>
    <x v="1"/>
    <x v="9"/>
    <x v="1"/>
    <x v="0"/>
    <x v="0"/>
  </r>
  <r>
    <n v="768"/>
    <x v="3"/>
    <x v="1"/>
    <d v="2025-01-07T00:00:00"/>
    <d v="2025-01-04T00:00:00"/>
    <s v=""/>
    <n v="139"/>
    <s v="João Felipe Barros"/>
    <x v="0"/>
    <x v="10"/>
    <x v="1"/>
    <x v="0"/>
    <x v="2"/>
  </r>
  <r>
    <n v="769"/>
    <x v="0"/>
    <x v="2"/>
    <m/>
    <d v="2024-07-18T00:00:00"/>
    <s v="Atraso na malha"/>
    <n v="120"/>
    <s v="Lucas Gabriel Vieira"/>
    <x v="1"/>
    <x v="7"/>
    <x v="0"/>
    <x v="0"/>
    <x v="0"/>
  </r>
  <r>
    <n v="770"/>
    <x v="2"/>
    <x v="1"/>
    <d v="2024-12-12T00:00:00"/>
    <d v="2024-12-13T00:00:00"/>
    <s v=""/>
    <n v="200"/>
    <s v="Alícia Ribeiro"/>
    <x v="1"/>
    <x v="0"/>
    <x v="1"/>
    <x v="0"/>
    <x v="0"/>
  </r>
  <r>
    <n v="771"/>
    <x v="3"/>
    <x v="1"/>
    <d v="2025-02-14T00:00:00"/>
    <d v="2025-02-16T00:00:00"/>
    <s v=""/>
    <n v="104"/>
    <s v="Leonardo da Rocha"/>
    <x v="4"/>
    <x v="2"/>
    <x v="1"/>
    <x v="0"/>
    <x v="0"/>
  </r>
  <r>
    <n v="772"/>
    <x v="2"/>
    <x v="2"/>
    <m/>
    <d v="2024-08-01T00:00:00"/>
    <s v="Atraso na malha"/>
    <n v="77"/>
    <s v="Clara Caldeira"/>
    <x v="3"/>
    <x v="0"/>
    <x v="0"/>
    <x v="0"/>
    <x v="0"/>
  </r>
  <r>
    <n v="773"/>
    <x v="2"/>
    <x v="1"/>
    <d v="2024-10-18T00:00:00"/>
    <d v="2024-10-18T00:00:00"/>
    <s v=""/>
    <n v="127"/>
    <s v="João Miguel Ramos"/>
    <x v="4"/>
    <x v="6"/>
    <x v="1"/>
    <x v="0"/>
    <x v="0"/>
  </r>
  <r>
    <n v="774"/>
    <x v="2"/>
    <x v="1"/>
    <d v="2025-04-06T00:00:00"/>
    <d v="2025-04-04T00:00:00"/>
    <s v=""/>
    <n v="120"/>
    <s v="Lucas Gabriel Vieira"/>
    <x v="1"/>
    <x v="7"/>
    <x v="1"/>
    <x v="0"/>
    <x v="1"/>
  </r>
  <r>
    <n v="775"/>
    <x v="3"/>
    <x v="3"/>
    <m/>
    <d v="2025-01-23T00:00:00"/>
    <s v="Extravio confirmado"/>
    <n v="72"/>
    <s v="Thales Melo"/>
    <x v="3"/>
    <x v="0"/>
    <x v="0"/>
    <x v="0"/>
    <x v="0"/>
  </r>
  <r>
    <n v="776"/>
    <x v="1"/>
    <x v="1"/>
    <d v="2024-07-26T00:00:00"/>
    <d v="2024-07-25T00:00:00"/>
    <s v=""/>
    <n v="65"/>
    <s v="Maria Julia Barbosa"/>
    <x v="1"/>
    <x v="1"/>
    <x v="1"/>
    <x v="0"/>
    <x v="4"/>
  </r>
  <r>
    <n v="777"/>
    <x v="1"/>
    <x v="1"/>
    <d v="2024-11-27T00:00:00"/>
    <d v="2024-11-28T00:00:00"/>
    <s v=""/>
    <n v="172"/>
    <s v="Vitor Hugo Fernandes"/>
    <x v="1"/>
    <x v="4"/>
    <x v="1"/>
    <x v="0"/>
    <x v="0"/>
  </r>
  <r>
    <n v="778"/>
    <x v="2"/>
    <x v="1"/>
    <d v="2025-03-14T00:00:00"/>
    <d v="2025-03-15T00:00:00"/>
    <s v=""/>
    <n v="74"/>
    <s v="Milena Farias"/>
    <x v="0"/>
    <x v="4"/>
    <x v="1"/>
    <x v="0"/>
    <x v="0"/>
  </r>
  <r>
    <n v="779"/>
    <x v="2"/>
    <x v="2"/>
    <m/>
    <d v="2024-11-03T00:00:00"/>
    <s v="Atraso na malha"/>
    <n v="159"/>
    <s v="Melissa da Rocha"/>
    <x v="2"/>
    <x v="3"/>
    <x v="0"/>
    <x v="0"/>
    <x v="0"/>
  </r>
  <r>
    <n v="780"/>
    <x v="0"/>
    <x v="1"/>
    <d v="2024-06-16T00:00:00"/>
    <d v="2024-06-11T00:00:00"/>
    <s v=""/>
    <n v="155"/>
    <s v="Maysa Pires"/>
    <x v="3"/>
    <x v="6"/>
    <x v="1"/>
    <x v="0"/>
    <x v="3"/>
  </r>
  <r>
    <n v="781"/>
    <x v="2"/>
    <x v="0"/>
    <m/>
    <d v="2024-05-20T00:00:00"/>
    <s v="Cliente recusou"/>
    <n v="186"/>
    <s v="Srta. Laura Fernandes"/>
    <x v="1"/>
    <x v="0"/>
    <x v="0"/>
    <x v="0"/>
    <x v="0"/>
  </r>
  <r>
    <n v="782"/>
    <x v="1"/>
    <x v="1"/>
    <d v="2024-12-11T00:00:00"/>
    <d v="2024-12-09T00:00:00"/>
    <s v=""/>
    <n v="187"/>
    <s v="Srta. Olivia da Rocha"/>
    <x v="3"/>
    <x v="1"/>
    <x v="1"/>
    <x v="0"/>
    <x v="1"/>
  </r>
  <r>
    <n v="783"/>
    <x v="1"/>
    <x v="1"/>
    <d v="2025-01-28T00:00:00"/>
    <d v="2025-01-30T00:00:00"/>
    <s v=""/>
    <n v="50"/>
    <s v="Lara Sales"/>
    <x v="3"/>
    <x v="4"/>
    <x v="1"/>
    <x v="0"/>
    <x v="0"/>
  </r>
  <r>
    <n v="784"/>
    <x v="0"/>
    <x v="1"/>
    <d v="2025-03-03T00:00:00"/>
    <d v="2025-03-03T00:00:00"/>
    <s v=""/>
    <n v="95"/>
    <s v="Heloísa Pinto"/>
    <x v="2"/>
    <x v="1"/>
    <x v="1"/>
    <x v="0"/>
    <x v="0"/>
  </r>
  <r>
    <n v="785"/>
    <x v="1"/>
    <x v="1"/>
    <d v="2024-10-05T00:00:00"/>
    <d v="2024-10-02T00:00:00"/>
    <s v=""/>
    <n v="141"/>
    <s v="Ana Sophia Martins"/>
    <x v="1"/>
    <x v="9"/>
    <x v="1"/>
    <x v="0"/>
    <x v="2"/>
  </r>
  <r>
    <n v="786"/>
    <x v="2"/>
    <x v="1"/>
    <d v="2025-02-07T00:00:00"/>
    <d v="2025-02-02T00:00:00"/>
    <s v=""/>
    <n v="200"/>
    <s v="Alícia Ribeiro"/>
    <x v="1"/>
    <x v="0"/>
    <x v="1"/>
    <x v="0"/>
    <x v="3"/>
  </r>
  <r>
    <n v="787"/>
    <x v="3"/>
    <x v="1"/>
    <d v="2024-09-27T00:00:00"/>
    <d v="2024-09-22T00:00:00"/>
    <s v=""/>
    <n v="39"/>
    <s v="Luiz Henrique Peixoto"/>
    <x v="1"/>
    <x v="9"/>
    <x v="1"/>
    <x v="0"/>
    <x v="3"/>
  </r>
  <r>
    <n v="788"/>
    <x v="0"/>
    <x v="3"/>
    <m/>
    <d v="2025-04-24T00:00:00"/>
    <s v="Extravio confirmado"/>
    <n v="18"/>
    <s v="Rafaela Cardoso"/>
    <x v="3"/>
    <x v="5"/>
    <x v="0"/>
    <x v="0"/>
    <x v="0"/>
  </r>
  <r>
    <n v="789"/>
    <x v="0"/>
    <x v="3"/>
    <m/>
    <d v="2025-05-18T00:00:00"/>
    <s v="Extravio confirmado"/>
    <n v="38"/>
    <s v="Ana Clara Freitas"/>
    <x v="0"/>
    <x v="5"/>
    <x v="0"/>
    <x v="0"/>
    <x v="0"/>
  </r>
  <r>
    <n v="790"/>
    <x v="2"/>
    <x v="1"/>
    <d v="2024-07-17T00:00:00"/>
    <d v="2024-07-16T00:00:00"/>
    <s v=""/>
    <n v="157"/>
    <s v="Luiza da Luz"/>
    <x v="0"/>
    <x v="2"/>
    <x v="1"/>
    <x v="0"/>
    <x v="4"/>
  </r>
  <r>
    <n v="791"/>
    <x v="2"/>
    <x v="2"/>
    <m/>
    <d v="2024-07-06T00:00:00"/>
    <s v="Atraso na malha"/>
    <n v="31"/>
    <s v="Clarice Vieira"/>
    <x v="1"/>
    <x v="6"/>
    <x v="0"/>
    <x v="0"/>
    <x v="0"/>
  </r>
  <r>
    <n v="792"/>
    <x v="2"/>
    <x v="1"/>
    <d v="2025-03-04T00:00:00"/>
    <d v="2025-03-02T00:00:00"/>
    <s v=""/>
    <n v="91"/>
    <s v="Dr. Leandro da Cunha"/>
    <x v="1"/>
    <x v="5"/>
    <x v="1"/>
    <x v="0"/>
    <x v="1"/>
  </r>
  <r>
    <n v="793"/>
    <x v="0"/>
    <x v="1"/>
    <d v="2024-11-04T00:00:00"/>
    <d v="2024-11-06T00:00:00"/>
    <s v=""/>
    <n v="63"/>
    <s v="Dr. Murilo Costa"/>
    <x v="4"/>
    <x v="6"/>
    <x v="1"/>
    <x v="0"/>
    <x v="0"/>
  </r>
  <r>
    <n v="794"/>
    <x v="1"/>
    <x v="1"/>
    <d v="2024-07-17T00:00:00"/>
    <d v="2024-07-16T00:00:00"/>
    <s v=""/>
    <n v="46"/>
    <s v="Sra. Stephany Cardoso"/>
    <x v="3"/>
    <x v="5"/>
    <x v="1"/>
    <x v="0"/>
    <x v="4"/>
  </r>
  <r>
    <n v="795"/>
    <x v="0"/>
    <x v="1"/>
    <d v="2024-08-26T00:00:00"/>
    <d v="2024-08-23T00:00:00"/>
    <s v=""/>
    <n v="132"/>
    <s v="Lucas Monteiro"/>
    <x v="0"/>
    <x v="1"/>
    <x v="1"/>
    <x v="1"/>
    <x v="2"/>
  </r>
  <r>
    <n v="796"/>
    <x v="2"/>
    <x v="1"/>
    <d v="2024-07-10T00:00:00"/>
    <d v="2024-07-05T00:00:00"/>
    <s v=""/>
    <n v="141"/>
    <s v="Ana Sophia Martins"/>
    <x v="1"/>
    <x v="9"/>
    <x v="1"/>
    <x v="0"/>
    <x v="3"/>
  </r>
  <r>
    <n v="797"/>
    <x v="1"/>
    <x v="1"/>
    <d v="2024-08-17T00:00:00"/>
    <d v="2024-08-19T00:00:00"/>
    <s v=""/>
    <n v="145"/>
    <s v="João Miguel Aragão"/>
    <x v="1"/>
    <x v="9"/>
    <x v="1"/>
    <x v="0"/>
    <x v="0"/>
  </r>
  <r>
    <n v="798"/>
    <x v="1"/>
    <x v="1"/>
    <d v="2024-10-06T00:00:00"/>
    <d v="2024-10-02T00:00:00"/>
    <s v=""/>
    <n v="188"/>
    <s v="Rafaela Porto"/>
    <x v="1"/>
    <x v="2"/>
    <x v="1"/>
    <x v="0"/>
    <x v="5"/>
  </r>
  <r>
    <n v="799"/>
    <x v="1"/>
    <x v="1"/>
    <d v="2024-10-02T00:00:00"/>
    <d v="2024-10-02T00:00:00"/>
    <s v=""/>
    <n v="75"/>
    <s v="Stephany Duarte"/>
    <x v="1"/>
    <x v="2"/>
    <x v="1"/>
    <x v="0"/>
    <x v="0"/>
  </r>
  <r>
    <n v="800"/>
    <x v="0"/>
    <x v="1"/>
    <d v="2024-11-02T00:00:00"/>
    <d v="2024-10-29T00:00:00"/>
    <s v=""/>
    <n v="130"/>
    <s v="Dr. Pedro Lucas Santos"/>
    <x v="1"/>
    <x v="4"/>
    <x v="1"/>
    <x v="0"/>
    <x v="5"/>
  </r>
  <r>
    <n v="801"/>
    <x v="2"/>
    <x v="0"/>
    <m/>
    <d v="2025-04-24T00:00:00"/>
    <s v="Cliente recusou"/>
    <n v="162"/>
    <s v="Dra. Sophia Moraes"/>
    <x v="0"/>
    <x v="2"/>
    <x v="0"/>
    <x v="0"/>
    <x v="0"/>
  </r>
  <r>
    <n v="802"/>
    <x v="1"/>
    <x v="0"/>
    <m/>
    <d v="2025-04-15T00:00:00"/>
    <s v="Cliente recusou"/>
    <n v="8"/>
    <s v="Marina Caldeira"/>
    <x v="1"/>
    <x v="2"/>
    <x v="0"/>
    <x v="0"/>
    <x v="0"/>
  </r>
  <r>
    <n v="803"/>
    <x v="3"/>
    <x v="1"/>
    <d v="2025-01-16T00:00:00"/>
    <d v="2025-01-13T00:00:00"/>
    <s v=""/>
    <n v="187"/>
    <s v="Srta. Olivia da Rocha"/>
    <x v="3"/>
    <x v="1"/>
    <x v="1"/>
    <x v="0"/>
    <x v="2"/>
  </r>
  <r>
    <n v="804"/>
    <x v="1"/>
    <x v="1"/>
    <d v="2025-04-04T00:00:00"/>
    <d v="2025-04-05T00:00:00"/>
    <s v=""/>
    <n v="4"/>
    <s v="Ana Lívia Sales"/>
    <x v="3"/>
    <x v="0"/>
    <x v="1"/>
    <x v="0"/>
    <x v="0"/>
  </r>
  <r>
    <n v="805"/>
    <x v="2"/>
    <x v="1"/>
    <d v="2024-11-17T00:00:00"/>
    <d v="2024-11-18T00:00:00"/>
    <s v=""/>
    <n v="167"/>
    <s v="Mirella das Neves"/>
    <x v="0"/>
    <x v="3"/>
    <x v="1"/>
    <x v="0"/>
    <x v="0"/>
  </r>
  <r>
    <n v="806"/>
    <x v="1"/>
    <x v="1"/>
    <d v="2024-12-16T00:00:00"/>
    <d v="2024-12-15T00:00:00"/>
    <s v=""/>
    <n v="147"/>
    <s v="Melissa Nascimento"/>
    <x v="1"/>
    <x v="2"/>
    <x v="1"/>
    <x v="0"/>
    <x v="4"/>
  </r>
  <r>
    <n v="807"/>
    <x v="3"/>
    <x v="1"/>
    <d v="2024-12-28T00:00:00"/>
    <d v="2024-12-25T00:00:00"/>
    <s v=""/>
    <n v="55"/>
    <s v="Maria Eduarda da Cruz"/>
    <x v="1"/>
    <x v="2"/>
    <x v="1"/>
    <x v="0"/>
    <x v="2"/>
  </r>
  <r>
    <n v="808"/>
    <x v="0"/>
    <x v="1"/>
    <d v="2025-01-10T00:00:00"/>
    <d v="2025-01-09T00:00:00"/>
    <s v=""/>
    <n v="197"/>
    <s v="Eduarda da Paz"/>
    <x v="1"/>
    <x v="6"/>
    <x v="1"/>
    <x v="0"/>
    <x v="4"/>
  </r>
  <r>
    <n v="809"/>
    <x v="1"/>
    <x v="1"/>
    <d v="2024-12-12T00:00:00"/>
    <d v="2024-12-09T00:00:00"/>
    <s v=""/>
    <n v="84"/>
    <s v="Raul da Conceição"/>
    <x v="1"/>
    <x v="0"/>
    <x v="1"/>
    <x v="0"/>
    <x v="2"/>
  </r>
  <r>
    <n v="810"/>
    <x v="3"/>
    <x v="2"/>
    <m/>
    <d v="2025-03-30T00:00:00"/>
    <s v="Atraso na malha"/>
    <n v="11"/>
    <s v="Eduarda Porto"/>
    <x v="1"/>
    <x v="6"/>
    <x v="0"/>
    <x v="0"/>
    <x v="0"/>
  </r>
  <r>
    <n v="811"/>
    <x v="1"/>
    <x v="1"/>
    <d v="2025-03-31T00:00:00"/>
    <d v="2025-03-27T00:00:00"/>
    <s v=""/>
    <n v="48"/>
    <s v="Sr. Heitor Cunha"/>
    <x v="3"/>
    <x v="4"/>
    <x v="1"/>
    <x v="0"/>
    <x v="5"/>
  </r>
  <r>
    <n v="812"/>
    <x v="1"/>
    <x v="1"/>
    <d v="2025-05-06T00:00:00"/>
    <d v="2025-05-05T00:00:00"/>
    <s v=""/>
    <n v="158"/>
    <s v="Milena Pereira"/>
    <x v="0"/>
    <x v="6"/>
    <x v="1"/>
    <x v="0"/>
    <x v="4"/>
  </r>
  <r>
    <n v="813"/>
    <x v="0"/>
    <x v="1"/>
    <d v="2025-03-10T00:00:00"/>
    <d v="2025-03-11T00:00:00"/>
    <s v=""/>
    <n v="87"/>
    <s v="Ana Clara Oliveira"/>
    <x v="1"/>
    <x v="1"/>
    <x v="1"/>
    <x v="0"/>
    <x v="0"/>
  </r>
  <r>
    <n v="814"/>
    <x v="1"/>
    <x v="1"/>
    <d v="2025-01-06T00:00:00"/>
    <d v="2025-01-05T00:00:00"/>
    <s v=""/>
    <n v="168"/>
    <s v="Gabriel Moreira"/>
    <x v="0"/>
    <x v="0"/>
    <x v="1"/>
    <x v="0"/>
    <x v="4"/>
  </r>
  <r>
    <n v="815"/>
    <x v="3"/>
    <x v="2"/>
    <m/>
    <d v="2024-08-23T00:00:00"/>
    <s v="Atraso na malha"/>
    <n v="133"/>
    <s v="Luiz Felipe Silva"/>
    <x v="1"/>
    <x v="10"/>
    <x v="0"/>
    <x v="0"/>
    <x v="0"/>
  </r>
  <r>
    <n v="816"/>
    <x v="0"/>
    <x v="3"/>
    <m/>
    <d v="2025-02-02T00:00:00"/>
    <s v="Extravio confirmado"/>
    <n v="18"/>
    <s v="Rafaela Cardoso"/>
    <x v="3"/>
    <x v="5"/>
    <x v="0"/>
    <x v="0"/>
    <x v="0"/>
  </r>
  <r>
    <n v="817"/>
    <x v="1"/>
    <x v="1"/>
    <d v="2025-03-25T00:00:00"/>
    <d v="2025-03-22T00:00:00"/>
    <s v=""/>
    <n v="128"/>
    <s v="Enrico Vieira"/>
    <x v="3"/>
    <x v="7"/>
    <x v="1"/>
    <x v="0"/>
    <x v="2"/>
  </r>
  <r>
    <n v="818"/>
    <x v="1"/>
    <x v="1"/>
    <d v="2024-07-13T00:00:00"/>
    <d v="2024-07-10T00:00:00"/>
    <s v=""/>
    <n v="34"/>
    <s v="Pedro Rodrigues"/>
    <x v="1"/>
    <x v="1"/>
    <x v="1"/>
    <x v="0"/>
    <x v="2"/>
  </r>
  <r>
    <n v="819"/>
    <x v="0"/>
    <x v="1"/>
    <d v="2024-11-28T00:00:00"/>
    <d v="2024-11-27T00:00:00"/>
    <s v=""/>
    <n v="171"/>
    <s v="Esther Monteiro"/>
    <x v="4"/>
    <x v="7"/>
    <x v="1"/>
    <x v="0"/>
    <x v="4"/>
  </r>
  <r>
    <n v="820"/>
    <x v="0"/>
    <x v="1"/>
    <d v="2024-09-04T00:00:00"/>
    <d v="2024-09-05T00:00:00"/>
    <s v=""/>
    <n v="61"/>
    <s v="Dra. Sarah Melo"/>
    <x v="1"/>
    <x v="5"/>
    <x v="1"/>
    <x v="0"/>
    <x v="0"/>
  </r>
  <r>
    <n v="821"/>
    <x v="3"/>
    <x v="1"/>
    <d v="2025-04-06T00:00:00"/>
    <d v="2025-04-04T00:00:00"/>
    <s v=""/>
    <n v="65"/>
    <s v="Maria Julia Barbosa"/>
    <x v="1"/>
    <x v="1"/>
    <x v="1"/>
    <x v="0"/>
    <x v="1"/>
  </r>
  <r>
    <n v="822"/>
    <x v="0"/>
    <x v="1"/>
    <d v="2024-11-05T00:00:00"/>
    <d v="2024-11-07T00:00:00"/>
    <s v=""/>
    <n v="192"/>
    <s v="Levi Santos"/>
    <x v="4"/>
    <x v="10"/>
    <x v="1"/>
    <x v="0"/>
    <x v="0"/>
  </r>
  <r>
    <n v="823"/>
    <x v="1"/>
    <x v="2"/>
    <m/>
    <d v="2025-05-18T00:00:00"/>
    <s v="Atraso na malha"/>
    <n v="134"/>
    <s v="Brenda Ferreira"/>
    <x v="0"/>
    <x v="10"/>
    <x v="0"/>
    <x v="0"/>
    <x v="0"/>
  </r>
  <r>
    <n v="824"/>
    <x v="3"/>
    <x v="1"/>
    <d v="2024-11-26T00:00:00"/>
    <d v="2024-11-23T00:00:00"/>
    <s v=""/>
    <n v="167"/>
    <s v="Mirella das Neves"/>
    <x v="0"/>
    <x v="3"/>
    <x v="1"/>
    <x v="0"/>
    <x v="2"/>
  </r>
  <r>
    <n v="825"/>
    <x v="0"/>
    <x v="1"/>
    <d v="2024-07-08T00:00:00"/>
    <d v="2024-07-03T00:00:00"/>
    <s v=""/>
    <n v="45"/>
    <s v="Alana Monteiro"/>
    <x v="1"/>
    <x v="4"/>
    <x v="1"/>
    <x v="0"/>
    <x v="3"/>
  </r>
  <r>
    <n v="826"/>
    <x v="0"/>
    <x v="1"/>
    <d v="2024-07-06T00:00:00"/>
    <d v="2024-07-05T00:00:00"/>
    <s v=""/>
    <n v="10"/>
    <s v="Lucca Moraes"/>
    <x v="2"/>
    <x v="2"/>
    <x v="1"/>
    <x v="0"/>
    <x v="4"/>
  </r>
  <r>
    <n v="827"/>
    <x v="0"/>
    <x v="1"/>
    <d v="2024-08-23T00:00:00"/>
    <d v="2024-08-24T00:00:00"/>
    <s v=""/>
    <n v="191"/>
    <s v="Noah Ribeiro"/>
    <x v="0"/>
    <x v="2"/>
    <x v="1"/>
    <x v="0"/>
    <x v="0"/>
  </r>
  <r>
    <n v="828"/>
    <x v="1"/>
    <x v="1"/>
    <d v="2025-02-03T00:00:00"/>
    <d v="2025-02-02T00:00:00"/>
    <s v=""/>
    <n v="47"/>
    <s v="Bryan Jesus"/>
    <x v="1"/>
    <x v="5"/>
    <x v="1"/>
    <x v="0"/>
    <x v="4"/>
  </r>
  <r>
    <n v="829"/>
    <x v="1"/>
    <x v="2"/>
    <m/>
    <d v="2025-02-11T00:00:00"/>
    <s v="Atraso na malha"/>
    <n v="61"/>
    <s v="Dra. Sarah Melo"/>
    <x v="1"/>
    <x v="5"/>
    <x v="0"/>
    <x v="0"/>
    <x v="0"/>
  </r>
  <r>
    <n v="830"/>
    <x v="0"/>
    <x v="2"/>
    <m/>
    <d v="2025-04-08T00:00:00"/>
    <s v="Atraso na malha"/>
    <n v="95"/>
    <s v="Heloísa Pinto"/>
    <x v="2"/>
    <x v="1"/>
    <x v="0"/>
    <x v="0"/>
    <x v="0"/>
  </r>
  <r>
    <n v="831"/>
    <x v="0"/>
    <x v="0"/>
    <m/>
    <d v="2024-09-01T00:00:00"/>
    <s v="Cliente recusou"/>
    <n v="197"/>
    <s v="Eduarda da Paz"/>
    <x v="1"/>
    <x v="6"/>
    <x v="0"/>
    <x v="0"/>
    <x v="0"/>
  </r>
  <r>
    <n v="832"/>
    <x v="0"/>
    <x v="2"/>
    <m/>
    <d v="2024-09-28T00:00:00"/>
    <s v="Atraso na malha"/>
    <n v="175"/>
    <s v="Emanuel da Cunha"/>
    <x v="0"/>
    <x v="6"/>
    <x v="0"/>
    <x v="0"/>
    <x v="0"/>
  </r>
  <r>
    <n v="833"/>
    <x v="3"/>
    <x v="1"/>
    <d v="2025-03-03T00:00:00"/>
    <d v="2025-03-01T00:00:00"/>
    <s v=""/>
    <n v="189"/>
    <s v="Srta. Alícia Farias"/>
    <x v="1"/>
    <x v="6"/>
    <x v="1"/>
    <x v="0"/>
    <x v="1"/>
  </r>
  <r>
    <n v="834"/>
    <x v="0"/>
    <x v="1"/>
    <d v="2024-07-02T00:00:00"/>
    <d v="2024-06-30T00:00:00"/>
    <s v=""/>
    <n v="97"/>
    <s v="João Felipe Fogaça"/>
    <x v="0"/>
    <x v="6"/>
    <x v="1"/>
    <x v="0"/>
    <x v="1"/>
  </r>
  <r>
    <n v="835"/>
    <x v="3"/>
    <x v="0"/>
    <m/>
    <d v="2025-03-18T00:00:00"/>
    <s v="Cliente recusou"/>
    <n v="169"/>
    <s v="Dra. Maria Vitória Lopes"/>
    <x v="0"/>
    <x v="10"/>
    <x v="0"/>
    <x v="0"/>
    <x v="0"/>
  </r>
  <r>
    <n v="836"/>
    <x v="0"/>
    <x v="1"/>
    <d v="2025-01-05T00:00:00"/>
    <d v="2025-01-03T00:00:00"/>
    <s v=""/>
    <n v="140"/>
    <s v="Gabriel Sales"/>
    <x v="1"/>
    <x v="4"/>
    <x v="1"/>
    <x v="0"/>
    <x v="1"/>
  </r>
  <r>
    <n v="837"/>
    <x v="3"/>
    <x v="1"/>
    <d v="2024-05-25T00:00:00"/>
    <d v="2024-05-26T00:00:00"/>
    <s v=""/>
    <n v="20"/>
    <s v="Cecília Ramos"/>
    <x v="0"/>
    <x v="3"/>
    <x v="1"/>
    <x v="1"/>
    <x v="0"/>
  </r>
  <r>
    <n v="838"/>
    <x v="2"/>
    <x v="0"/>
    <m/>
    <d v="2024-11-14T00:00:00"/>
    <s v="Cliente recusou"/>
    <n v="194"/>
    <s v="Isabel Teixeira"/>
    <x v="0"/>
    <x v="7"/>
    <x v="0"/>
    <x v="0"/>
    <x v="0"/>
  </r>
  <r>
    <n v="839"/>
    <x v="0"/>
    <x v="1"/>
    <d v="2024-06-15T00:00:00"/>
    <d v="2024-06-16T00:00:00"/>
    <s v=""/>
    <n v="115"/>
    <s v="Laís Nunes"/>
    <x v="0"/>
    <x v="6"/>
    <x v="1"/>
    <x v="0"/>
    <x v="0"/>
  </r>
  <r>
    <n v="840"/>
    <x v="1"/>
    <x v="2"/>
    <m/>
    <d v="2024-09-18T00:00:00"/>
    <s v="Atraso na malha"/>
    <n v="130"/>
    <s v="Dr. Pedro Lucas Santos"/>
    <x v="1"/>
    <x v="4"/>
    <x v="0"/>
    <x v="0"/>
    <x v="0"/>
  </r>
  <r>
    <n v="841"/>
    <x v="0"/>
    <x v="1"/>
    <d v="2024-10-21T00:00:00"/>
    <d v="2024-10-18T00:00:00"/>
    <s v=""/>
    <n v="198"/>
    <s v="Srta. Sarah Nogueira"/>
    <x v="3"/>
    <x v="8"/>
    <x v="1"/>
    <x v="0"/>
    <x v="2"/>
  </r>
  <r>
    <n v="842"/>
    <x v="2"/>
    <x v="2"/>
    <m/>
    <d v="2024-05-27T00:00:00"/>
    <s v="Atraso na malha"/>
    <n v="200"/>
    <s v="Alícia Ribeiro"/>
    <x v="1"/>
    <x v="0"/>
    <x v="0"/>
    <x v="0"/>
    <x v="0"/>
  </r>
  <r>
    <n v="843"/>
    <x v="0"/>
    <x v="1"/>
    <d v="2025-04-17T00:00:00"/>
    <d v="2025-04-13T00:00:00"/>
    <s v=""/>
    <n v="110"/>
    <s v="Theo Martins"/>
    <x v="1"/>
    <x v="4"/>
    <x v="1"/>
    <x v="0"/>
    <x v="5"/>
  </r>
  <r>
    <n v="844"/>
    <x v="2"/>
    <x v="1"/>
    <d v="2025-05-01T00:00:00"/>
    <d v="2025-05-03T00:00:00"/>
    <s v=""/>
    <n v="155"/>
    <s v="Maysa Pires"/>
    <x v="3"/>
    <x v="6"/>
    <x v="1"/>
    <x v="0"/>
    <x v="0"/>
  </r>
  <r>
    <n v="845"/>
    <x v="2"/>
    <x v="2"/>
    <m/>
    <d v="2024-07-09T00:00:00"/>
    <s v="Atraso na malha"/>
    <n v="75"/>
    <s v="Stephany Duarte"/>
    <x v="1"/>
    <x v="2"/>
    <x v="0"/>
    <x v="0"/>
    <x v="0"/>
  </r>
  <r>
    <n v="846"/>
    <x v="2"/>
    <x v="1"/>
    <d v="2025-01-14T00:00:00"/>
    <d v="2025-01-10T00:00:00"/>
    <s v=""/>
    <n v="73"/>
    <s v="Anthony da Mota"/>
    <x v="1"/>
    <x v="9"/>
    <x v="1"/>
    <x v="0"/>
    <x v="5"/>
  </r>
  <r>
    <n v="847"/>
    <x v="2"/>
    <x v="2"/>
    <m/>
    <d v="2025-03-28T00:00:00"/>
    <s v="Atraso na malha"/>
    <n v="6"/>
    <s v="Pietro da Luz"/>
    <x v="1"/>
    <x v="10"/>
    <x v="0"/>
    <x v="0"/>
    <x v="0"/>
  </r>
  <r>
    <n v="848"/>
    <x v="0"/>
    <x v="0"/>
    <m/>
    <d v="2024-10-10T00:00:00"/>
    <s v="Cliente recusou"/>
    <n v="189"/>
    <s v="Srta. Alícia Farias"/>
    <x v="1"/>
    <x v="6"/>
    <x v="0"/>
    <x v="0"/>
    <x v="0"/>
  </r>
  <r>
    <n v="849"/>
    <x v="3"/>
    <x v="1"/>
    <d v="2025-04-27T00:00:00"/>
    <d v="2025-04-24T00:00:00"/>
    <s v=""/>
    <n v="16"/>
    <s v="Ana Carolina Souza"/>
    <x v="3"/>
    <x v="7"/>
    <x v="1"/>
    <x v="0"/>
    <x v="2"/>
  </r>
  <r>
    <n v="850"/>
    <x v="2"/>
    <x v="1"/>
    <d v="2024-07-20T00:00:00"/>
    <d v="2024-07-16T00:00:00"/>
    <s v=""/>
    <n v="153"/>
    <s v="Theo da Paz"/>
    <x v="0"/>
    <x v="0"/>
    <x v="1"/>
    <x v="0"/>
    <x v="5"/>
  </r>
  <r>
    <n v="851"/>
    <x v="3"/>
    <x v="1"/>
    <d v="2025-03-14T00:00:00"/>
    <d v="2025-03-16T00:00:00"/>
    <s v=""/>
    <n v="19"/>
    <s v="Sr. Eduardo Pereira"/>
    <x v="2"/>
    <x v="3"/>
    <x v="1"/>
    <x v="0"/>
    <x v="0"/>
  </r>
  <r>
    <n v="852"/>
    <x v="2"/>
    <x v="1"/>
    <d v="2025-03-02T00:00:00"/>
    <d v="2025-03-01T00:00:00"/>
    <s v=""/>
    <n v="86"/>
    <s v="Luiza das Neves"/>
    <x v="4"/>
    <x v="8"/>
    <x v="1"/>
    <x v="0"/>
    <x v="4"/>
  </r>
  <r>
    <n v="853"/>
    <x v="2"/>
    <x v="2"/>
    <m/>
    <d v="2025-02-14T00:00:00"/>
    <s v="Atraso na malha"/>
    <n v="105"/>
    <s v="Sr. Enrico Silveira"/>
    <x v="4"/>
    <x v="1"/>
    <x v="0"/>
    <x v="0"/>
    <x v="0"/>
  </r>
  <r>
    <n v="854"/>
    <x v="1"/>
    <x v="1"/>
    <d v="2024-08-27T00:00:00"/>
    <d v="2024-08-24T00:00:00"/>
    <s v=""/>
    <n v="16"/>
    <s v="Ana Carolina Souza"/>
    <x v="3"/>
    <x v="7"/>
    <x v="1"/>
    <x v="0"/>
    <x v="2"/>
  </r>
  <r>
    <n v="855"/>
    <x v="2"/>
    <x v="1"/>
    <d v="2025-04-02T00:00:00"/>
    <d v="2025-04-03T00:00:00"/>
    <s v=""/>
    <n v="125"/>
    <s v="Dra. Mariane Rodrigues"/>
    <x v="2"/>
    <x v="0"/>
    <x v="1"/>
    <x v="0"/>
    <x v="0"/>
  </r>
  <r>
    <n v="856"/>
    <x v="3"/>
    <x v="1"/>
    <d v="2024-08-15T00:00:00"/>
    <d v="2024-08-16T00:00:00"/>
    <s v=""/>
    <n v="147"/>
    <s v="Melissa Nascimento"/>
    <x v="1"/>
    <x v="2"/>
    <x v="1"/>
    <x v="0"/>
    <x v="0"/>
  </r>
  <r>
    <n v="857"/>
    <x v="0"/>
    <x v="1"/>
    <d v="2025-02-14T00:00:00"/>
    <d v="2025-02-12T00:00:00"/>
    <s v=""/>
    <n v="36"/>
    <s v="Milena Nascimento"/>
    <x v="3"/>
    <x v="4"/>
    <x v="1"/>
    <x v="0"/>
    <x v="1"/>
  </r>
  <r>
    <n v="858"/>
    <x v="2"/>
    <x v="1"/>
    <d v="2025-02-24T00:00:00"/>
    <d v="2025-02-26T00:00:00"/>
    <s v=""/>
    <n v="98"/>
    <s v="Dra. Stella Gomes"/>
    <x v="0"/>
    <x v="8"/>
    <x v="1"/>
    <x v="0"/>
    <x v="0"/>
  </r>
  <r>
    <n v="859"/>
    <x v="1"/>
    <x v="1"/>
    <d v="2024-09-24T00:00:00"/>
    <d v="2024-09-26T00:00:00"/>
    <s v=""/>
    <n v="167"/>
    <s v="Mirella das Neves"/>
    <x v="0"/>
    <x v="3"/>
    <x v="1"/>
    <x v="0"/>
    <x v="0"/>
  </r>
  <r>
    <n v="860"/>
    <x v="3"/>
    <x v="1"/>
    <d v="2024-12-16T00:00:00"/>
    <d v="2024-12-17T00:00:00"/>
    <s v=""/>
    <n v="27"/>
    <s v="Evelyn Aragão"/>
    <x v="0"/>
    <x v="3"/>
    <x v="1"/>
    <x v="0"/>
    <x v="0"/>
  </r>
  <r>
    <n v="861"/>
    <x v="0"/>
    <x v="1"/>
    <d v="2024-11-25T00:00:00"/>
    <d v="2024-11-26T00:00:00"/>
    <s v=""/>
    <n v="91"/>
    <s v="Dr. Leandro da Cunha"/>
    <x v="1"/>
    <x v="5"/>
    <x v="1"/>
    <x v="0"/>
    <x v="0"/>
  </r>
  <r>
    <n v="862"/>
    <x v="3"/>
    <x v="1"/>
    <d v="2025-02-21T00:00:00"/>
    <d v="2025-02-20T00:00:00"/>
    <s v=""/>
    <n v="32"/>
    <s v="Bernardo Araújo"/>
    <x v="1"/>
    <x v="2"/>
    <x v="1"/>
    <x v="0"/>
    <x v="4"/>
  </r>
  <r>
    <n v="863"/>
    <x v="0"/>
    <x v="1"/>
    <d v="2024-08-04T00:00:00"/>
    <d v="2024-08-03T00:00:00"/>
    <s v=""/>
    <n v="145"/>
    <s v="João Miguel Aragão"/>
    <x v="1"/>
    <x v="9"/>
    <x v="1"/>
    <x v="0"/>
    <x v="4"/>
  </r>
  <r>
    <n v="864"/>
    <x v="2"/>
    <x v="1"/>
    <d v="2024-10-21T00:00:00"/>
    <d v="2024-10-20T00:00:00"/>
    <s v=""/>
    <n v="10"/>
    <s v="Lucca Moraes"/>
    <x v="2"/>
    <x v="2"/>
    <x v="1"/>
    <x v="0"/>
    <x v="4"/>
  </r>
  <r>
    <n v="865"/>
    <x v="2"/>
    <x v="1"/>
    <d v="2025-03-01T00:00:00"/>
    <d v="2025-02-26T00:00:00"/>
    <s v=""/>
    <n v="182"/>
    <s v="Dra. Ana Correia"/>
    <x v="0"/>
    <x v="3"/>
    <x v="1"/>
    <x v="0"/>
    <x v="2"/>
  </r>
  <r>
    <n v="866"/>
    <x v="1"/>
    <x v="1"/>
    <d v="2024-07-22T00:00:00"/>
    <d v="2024-07-19T00:00:00"/>
    <s v=""/>
    <n v="166"/>
    <s v="Gustavo Oliveira"/>
    <x v="1"/>
    <x v="7"/>
    <x v="1"/>
    <x v="0"/>
    <x v="2"/>
  </r>
  <r>
    <n v="867"/>
    <x v="1"/>
    <x v="1"/>
    <d v="2024-10-02T00:00:00"/>
    <d v="2024-10-01T00:00:00"/>
    <s v=""/>
    <n v="200"/>
    <s v="Alícia Ribeiro"/>
    <x v="1"/>
    <x v="0"/>
    <x v="1"/>
    <x v="0"/>
    <x v="4"/>
  </r>
  <r>
    <n v="868"/>
    <x v="3"/>
    <x v="1"/>
    <d v="2025-04-22T00:00:00"/>
    <d v="2025-04-21T00:00:00"/>
    <s v=""/>
    <n v="130"/>
    <s v="Dr. Pedro Lucas Santos"/>
    <x v="1"/>
    <x v="4"/>
    <x v="1"/>
    <x v="0"/>
    <x v="4"/>
  </r>
  <r>
    <n v="869"/>
    <x v="1"/>
    <x v="2"/>
    <m/>
    <d v="2025-03-12T00:00:00"/>
    <s v="Atraso na malha"/>
    <n v="169"/>
    <s v="Dra. Maria Vitória Lopes"/>
    <x v="0"/>
    <x v="10"/>
    <x v="0"/>
    <x v="0"/>
    <x v="0"/>
  </r>
  <r>
    <n v="870"/>
    <x v="1"/>
    <x v="0"/>
    <m/>
    <d v="2025-01-10T00:00:00"/>
    <s v="Cliente recusou"/>
    <n v="19"/>
    <s v="Sr. Eduardo Pereira"/>
    <x v="2"/>
    <x v="3"/>
    <x v="0"/>
    <x v="0"/>
    <x v="0"/>
  </r>
  <r>
    <n v="871"/>
    <x v="0"/>
    <x v="1"/>
    <d v="2024-07-06T00:00:00"/>
    <d v="2024-07-04T00:00:00"/>
    <s v=""/>
    <n v="125"/>
    <s v="Dra. Mariane Rodrigues"/>
    <x v="2"/>
    <x v="0"/>
    <x v="1"/>
    <x v="0"/>
    <x v="1"/>
  </r>
  <r>
    <n v="872"/>
    <x v="2"/>
    <x v="2"/>
    <m/>
    <d v="2024-12-31T00:00:00"/>
    <s v="Atraso na malha"/>
    <n v="149"/>
    <s v="Mariane Castro"/>
    <x v="3"/>
    <x v="4"/>
    <x v="0"/>
    <x v="0"/>
    <x v="0"/>
  </r>
  <r>
    <n v="873"/>
    <x v="2"/>
    <x v="1"/>
    <d v="2025-04-04T00:00:00"/>
    <d v="2025-04-06T00:00:00"/>
    <s v=""/>
    <n v="153"/>
    <s v="Theo da Paz"/>
    <x v="0"/>
    <x v="0"/>
    <x v="1"/>
    <x v="0"/>
    <x v="0"/>
  </r>
  <r>
    <n v="874"/>
    <x v="3"/>
    <x v="1"/>
    <d v="2024-07-05T00:00:00"/>
    <d v="2024-07-05T00:00:00"/>
    <s v=""/>
    <n v="177"/>
    <s v="Renan Moreira"/>
    <x v="2"/>
    <x v="2"/>
    <x v="1"/>
    <x v="0"/>
    <x v="0"/>
  </r>
  <r>
    <n v="875"/>
    <x v="1"/>
    <x v="3"/>
    <m/>
    <d v="2024-11-08T00:00:00"/>
    <s v="Extravio confirmado"/>
    <n v="192"/>
    <s v="Levi Santos"/>
    <x v="4"/>
    <x v="10"/>
    <x v="0"/>
    <x v="0"/>
    <x v="0"/>
  </r>
  <r>
    <n v="876"/>
    <x v="2"/>
    <x v="1"/>
    <d v="2025-02-13T00:00:00"/>
    <d v="2025-02-13T00:00:00"/>
    <s v=""/>
    <n v="49"/>
    <s v="Felipe Monteiro"/>
    <x v="2"/>
    <x v="5"/>
    <x v="1"/>
    <x v="0"/>
    <x v="0"/>
  </r>
  <r>
    <n v="877"/>
    <x v="2"/>
    <x v="2"/>
    <m/>
    <d v="2024-11-23T00:00:00"/>
    <s v="Atraso na malha"/>
    <n v="96"/>
    <s v="Júlia Santos"/>
    <x v="3"/>
    <x v="10"/>
    <x v="0"/>
    <x v="0"/>
    <x v="0"/>
  </r>
  <r>
    <n v="878"/>
    <x v="3"/>
    <x v="2"/>
    <m/>
    <d v="2024-12-20T00:00:00"/>
    <s v="Atraso na malha"/>
    <n v="17"/>
    <s v="Ana Beatriz Freitas"/>
    <x v="0"/>
    <x v="6"/>
    <x v="0"/>
    <x v="0"/>
    <x v="0"/>
  </r>
  <r>
    <n v="879"/>
    <x v="3"/>
    <x v="2"/>
    <m/>
    <d v="2024-08-04T00:00:00"/>
    <s v="Atraso na malha"/>
    <n v="150"/>
    <s v="Gustavo Henrique Silva"/>
    <x v="0"/>
    <x v="5"/>
    <x v="0"/>
    <x v="0"/>
    <x v="0"/>
  </r>
  <r>
    <n v="880"/>
    <x v="1"/>
    <x v="1"/>
    <d v="2024-09-05T00:00:00"/>
    <d v="2024-09-06T00:00:00"/>
    <s v=""/>
    <n v="162"/>
    <s v="Dra. Sophia Moraes"/>
    <x v="0"/>
    <x v="2"/>
    <x v="1"/>
    <x v="0"/>
    <x v="0"/>
  </r>
  <r>
    <n v="881"/>
    <x v="3"/>
    <x v="2"/>
    <m/>
    <d v="2024-09-27T00:00:00"/>
    <s v="Atraso na malha"/>
    <n v="159"/>
    <s v="Melissa da Rocha"/>
    <x v="2"/>
    <x v="3"/>
    <x v="0"/>
    <x v="0"/>
    <x v="0"/>
  </r>
  <r>
    <n v="882"/>
    <x v="2"/>
    <x v="1"/>
    <d v="2024-06-09T00:00:00"/>
    <d v="2024-06-10T00:00:00"/>
    <s v=""/>
    <n v="200"/>
    <s v="Alícia Ribeiro"/>
    <x v="1"/>
    <x v="0"/>
    <x v="1"/>
    <x v="0"/>
    <x v="0"/>
  </r>
  <r>
    <n v="883"/>
    <x v="0"/>
    <x v="1"/>
    <d v="2025-03-03T00:00:00"/>
    <d v="2025-02-27T00:00:00"/>
    <s v=""/>
    <n v="140"/>
    <s v="Gabriel Sales"/>
    <x v="1"/>
    <x v="4"/>
    <x v="1"/>
    <x v="0"/>
    <x v="5"/>
  </r>
  <r>
    <n v="884"/>
    <x v="3"/>
    <x v="1"/>
    <d v="2024-09-08T00:00:00"/>
    <d v="2024-09-03T00:00:00"/>
    <s v=""/>
    <n v="167"/>
    <s v="Mirella das Neves"/>
    <x v="0"/>
    <x v="3"/>
    <x v="1"/>
    <x v="0"/>
    <x v="3"/>
  </r>
  <r>
    <n v="885"/>
    <x v="3"/>
    <x v="2"/>
    <m/>
    <d v="2024-08-28T00:00:00"/>
    <s v="Atraso na malha"/>
    <n v="116"/>
    <s v="Maria Julia Alves"/>
    <x v="1"/>
    <x v="6"/>
    <x v="0"/>
    <x v="0"/>
    <x v="0"/>
  </r>
  <r>
    <n v="886"/>
    <x v="2"/>
    <x v="1"/>
    <d v="2024-06-13T00:00:00"/>
    <d v="2024-06-10T00:00:00"/>
    <s v=""/>
    <n v="134"/>
    <s v="Brenda Ferreira"/>
    <x v="0"/>
    <x v="10"/>
    <x v="1"/>
    <x v="0"/>
    <x v="2"/>
  </r>
  <r>
    <n v="887"/>
    <x v="0"/>
    <x v="1"/>
    <d v="2024-09-13T00:00:00"/>
    <d v="2024-09-15T00:00:00"/>
    <s v=""/>
    <n v="10"/>
    <s v="Lucca Moraes"/>
    <x v="2"/>
    <x v="2"/>
    <x v="1"/>
    <x v="0"/>
    <x v="0"/>
  </r>
  <r>
    <n v="888"/>
    <x v="0"/>
    <x v="1"/>
    <d v="2025-01-22T00:00:00"/>
    <d v="2025-01-24T00:00:00"/>
    <s v=""/>
    <n v="186"/>
    <s v="Srta. Laura Fernandes"/>
    <x v="1"/>
    <x v="0"/>
    <x v="1"/>
    <x v="0"/>
    <x v="0"/>
  </r>
  <r>
    <n v="889"/>
    <x v="0"/>
    <x v="1"/>
    <d v="2025-01-31T00:00:00"/>
    <d v="2025-01-29T00:00:00"/>
    <s v=""/>
    <n v="159"/>
    <s v="Melissa da Rocha"/>
    <x v="2"/>
    <x v="3"/>
    <x v="1"/>
    <x v="0"/>
    <x v="1"/>
  </r>
  <r>
    <n v="890"/>
    <x v="2"/>
    <x v="3"/>
    <m/>
    <d v="2024-09-25T00:00:00"/>
    <s v="Extravio confirmado"/>
    <n v="197"/>
    <s v="Eduarda da Paz"/>
    <x v="1"/>
    <x v="6"/>
    <x v="0"/>
    <x v="0"/>
    <x v="0"/>
  </r>
  <r>
    <n v="891"/>
    <x v="2"/>
    <x v="2"/>
    <m/>
    <d v="2024-12-15T00:00:00"/>
    <s v="Atraso na malha"/>
    <n v="9"/>
    <s v="Cauã Cavalcanti"/>
    <x v="1"/>
    <x v="7"/>
    <x v="0"/>
    <x v="0"/>
    <x v="0"/>
  </r>
  <r>
    <n v="892"/>
    <x v="3"/>
    <x v="2"/>
    <m/>
    <d v="2025-03-23T00:00:00"/>
    <s v="Atraso na malha"/>
    <n v="103"/>
    <s v="Bruno Cunha"/>
    <x v="1"/>
    <x v="10"/>
    <x v="0"/>
    <x v="0"/>
    <x v="0"/>
  </r>
  <r>
    <n v="893"/>
    <x v="1"/>
    <x v="1"/>
    <d v="2024-10-29T00:00:00"/>
    <d v="2024-10-25T00:00:00"/>
    <s v=""/>
    <n v="185"/>
    <s v="Danilo Azevedo"/>
    <x v="2"/>
    <x v="3"/>
    <x v="1"/>
    <x v="0"/>
    <x v="5"/>
  </r>
  <r>
    <n v="894"/>
    <x v="3"/>
    <x v="1"/>
    <d v="2024-09-17T00:00:00"/>
    <d v="2024-09-19T00:00:00"/>
    <s v=""/>
    <n v="21"/>
    <s v="Alice Martins"/>
    <x v="1"/>
    <x v="8"/>
    <x v="1"/>
    <x v="0"/>
    <x v="0"/>
  </r>
  <r>
    <n v="895"/>
    <x v="1"/>
    <x v="1"/>
    <d v="2025-02-22T00:00:00"/>
    <d v="2025-02-22T00:00:00"/>
    <s v=""/>
    <n v="100"/>
    <s v="Gabriel Novaes"/>
    <x v="4"/>
    <x v="7"/>
    <x v="1"/>
    <x v="0"/>
    <x v="0"/>
  </r>
  <r>
    <n v="896"/>
    <x v="0"/>
    <x v="3"/>
    <m/>
    <d v="2025-03-25T00:00:00"/>
    <s v="Extravio confirmado"/>
    <n v="93"/>
    <s v="Nina Ferreira"/>
    <x v="3"/>
    <x v="5"/>
    <x v="0"/>
    <x v="0"/>
    <x v="0"/>
  </r>
  <r>
    <n v="897"/>
    <x v="1"/>
    <x v="1"/>
    <d v="2025-02-11T00:00:00"/>
    <d v="2025-02-06T00:00:00"/>
    <s v=""/>
    <n v="119"/>
    <s v="Srta. Evelyn Alves"/>
    <x v="4"/>
    <x v="1"/>
    <x v="1"/>
    <x v="0"/>
    <x v="3"/>
  </r>
  <r>
    <n v="898"/>
    <x v="0"/>
    <x v="1"/>
    <d v="2024-10-22T00:00:00"/>
    <d v="2024-10-23T00:00:00"/>
    <s v=""/>
    <n v="63"/>
    <s v="Dr. Murilo Costa"/>
    <x v="4"/>
    <x v="6"/>
    <x v="1"/>
    <x v="0"/>
    <x v="0"/>
  </r>
  <r>
    <n v="899"/>
    <x v="1"/>
    <x v="1"/>
    <d v="2024-06-06T00:00:00"/>
    <d v="2024-06-08T00:00:00"/>
    <s v=""/>
    <n v="14"/>
    <s v="Cauã Alves"/>
    <x v="2"/>
    <x v="0"/>
    <x v="1"/>
    <x v="0"/>
    <x v="0"/>
  </r>
  <r>
    <n v="900"/>
    <x v="1"/>
    <x v="2"/>
    <m/>
    <d v="2024-12-20T00:00:00"/>
    <s v="Atraso na malha"/>
    <n v="62"/>
    <s v="Marina da Paz"/>
    <x v="2"/>
    <x v="7"/>
    <x v="0"/>
    <x v="0"/>
    <x v="0"/>
  </r>
  <r>
    <n v="901"/>
    <x v="2"/>
    <x v="1"/>
    <d v="2024-07-17T00:00:00"/>
    <d v="2024-07-17T00:00:00"/>
    <s v=""/>
    <n v="67"/>
    <s v="Luna Jesus"/>
    <x v="1"/>
    <x v="8"/>
    <x v="1"/>
    <x v="0"/>
    <x v="0"/>
  </r>
  <r>
    <n v="902"/>
    <x v="2"/>
    <x v="1"/>
    <d v="2024-12-04T00:00:00"/>
    <d v="2024-11-30T00:00:00"/>
    <s v=""/>
    <n v="39"/>
    <s v="Luiz Henrique Peixoto"/>
    <x v="1"/>
    <x v="9"/>
    <x v="1"/>
    <x v="0"/>
    <x v="5"/>
  </r>
  <r>
    <n v="903"/>
    <x v="1"/>
    <x v="1"/>
    <d v="2024-08-17T00:00:00"/>
    <d v="2024-08-13T00:00:00"/>
    <s v=""/>
    <n v="134"/>
    <s v="Brenda Ferreira"/>
    <x v="0"/>
    <x v="10"/>
    <x v="1"/>
    <x v="0"/>
    <x v="5"/>
  </r>
  <r>
    <n v="904"/>
    <x v="3"/>
    <x v="3"/>
    <m/>
    <d v="2024-08-13T00:00:00"/>
    <s v="Extravio confirmado"/>
    <n v="7"/>
    <s v="Gustavo Henrique Nascimento"/>
    <x v="1"/>
    <x v="3"/>
    <x v="0"/>
    <x v="0"/>
    <x v="0"/>
  </r>
  <r>
    <n v="905"/>
    <x v="2"/>
    <x v="1"/>
    <d v="2024-08-18T00:00:00"/>
    <d v="2024-08-13T00:00:00"/>
    <s v=""/>
    <n v="107"/>
    <s v="Agatha Costa"/>
    <x v="0"/>
    <x v="8"/>
    <x v="1"/>
    <x v="0"/>
    <x v="3"/>
  </r>
  <r>
    <n v="906"/>
    <x v="0"/>
    <x v="1"/>
    <d v="2025-02-23T00:00:00"/>
    <d v="2025-02-20T00:00:00"/>
    <s v=""/>
    <n v="101"/>
    <s v="Benício Lopes"/>
    <x v="1"/>
    <x v="5"/>
    <x v="1"/>
    <x v="0"/>
    <x v="2"/>
  </r>
  <r>
    <n v="907"/>
    <x v="1"/>
    <x v="0"/>
    <m/>
    <d v="2024-10-06T00:00:00"/>
    <s v="Cliente recusou"/>
    <n v="192"/>
    <s v="Levi Santos"/>
    <x v="4"/>
    <x v="10"/>
    <x v="0"/>
    <x v="0"/>
    <x v="0"/>
  </r>
  <r>
    <n v="908"/>
    <x v="0"/>
    <x v="1"/>
    <d v="2025-01-11T00:00:00"/>
    <d v="2025-01-12T00:00:00"/>
    <s v=""/>
    <n v="7"/>
    <s v="Gustavo Henrique Nascimento"/>
    <x v="1"/>
    <x v="3"/>
    <x v="1"/>
    <x v="0"/>
    <x v="0"/>
  </r>
  <r>
    <n v="909"/>
    <x v="2"/>
    <x v="2"/>
    <m/>
    <d v="2025-03-16T00:00:00"/>
    <s v="Atraso na malha"/>
    <n v="65"/>
    <s v="Maria Julia Barbosa"/>
    <x v="1"/>
    <x v="1"/>
    <x v="0"/>
    <x v="0"/>
    <x v="0"/>
  </r>
  <r>
    <n v="910"/>
    <x v="2"/>
    <x v="2"/>
    <m/>
    <d v="2024-06-02T00:00:00"/>
    <s v="Atraso na malha"/>
    <n v="46"/>
    <s v="Sra. Stephany Cardoso"/>
    <x v="3"/>
    <x v="5"/>
    <x v="0"/>
    <x v="0"/>
    <x v="0"/>
  </r>
  <r>
    <n v="911"/>
    <x v="1"/>
    <x v="1"/>
    <d v="2024-09-11T00:00:00"/>
    <d v="2024-09-13T00:00:00"/>
    <s v=""/>
    <n v="141"/>
    <s v="Ana Sophia Martins"/>
    <x v="1"/>
    <x v="9"/>
    <x v="1"/>
    <x v="0"/>
    <x v="0"/>
  </r>
  <r>
    <n v="912"/>
    <x v="2"/>
    <x v="1"/>
    <d v="2024-08-30T00:00:00"/>
    <d v="2024-08-31T00:00:00"/>
    <s v=""/>
    <n v="173"/>
    <s v="Vicente Teixeira"/>
    <x v="1"/>
    <x v="7"/>
    <x v="1"/>
    <x v="0"/>
    <x v="0"/>
  </r>
  <r>
    <n v="913"/>
    <x v="1"/>
    <x v="1"/>
    <d v="2024-12-08T00:00:00"/>
    <d v="2024-12-03T00:00:00"/>
    <s v=""/>
    <n v="149"/>
    <s v="Mariane Castro"/>
    <x v="3"/>
    <x v="4"/>
    <x v="1"/>
    <x v="0"/>
    <x v="3"/>
  </r>
  <r>
    <n v="914"/>
    <x v="0"/>
    <x v="1"/>
    <d v="2025-01-23T00:00:00"/>
    <d v="2025-01-18T00:00:00"/>
    <s v=""/>
    <n v="97"/>
    <s v="João Felipe Fogaça"/>
    <x v="0"/>
    <x v="6"/>
    <x v="1"/>
    <x v="0"/>
    <x v="3"/>
  </r>
  <r>
    <n v="915"/>
    <x v="1"/>
    <x v="1"/>
    <d v="2025-04-23T00:00:00"/>
    <d v="2025-04-19T00:00:00"/>
    <s v=""/>
    <n v="44"/>
    <s v="Murilo Jesus"/>
    <x v="0"/>
    <x v="2"/>
    <x v="1"/>
    <x v="0"/>
    <x v="5"/>
  </r>
  <r>
    <n v="916"/>
    <x v="3"/>
    <x v="0"/>
    <m/>
    <d v="2025-01-04T00:00:00"/>
    <s v="Cliente recusou"/>
    <n v="103"/>
    <s v="Bruno Cunha"/>
    <x v="1"/>
    <x v="10"/>
    <x v="0"/>
    <x v="0"/>
    <x v="0"/>
  </r>
  <r>
    <n v="917"/>
    <x v="1"/>
    <x v="1"/>
    <d v="2025-02-28T00:00:00"/>
    <d v="2025-02-25T00:00:00"/>
    <s v=""/>
    <n v="187"/>
    <s v="Srta. Olivia da Rocha"/>
    <x v="3"/>
    <x v="1"/>
    <x v="1"/>
    <x v="0"/>
    <x v="2"/>
  </r>
  <r>
    <n v="918"/>
    <x v="3"/>
    <x v="1"/>
    <d v="2024-06-02T00:00:00"/>
    <d v="2024-06-01T00:00:00"/>
    <s v=""/>
    <n v="131"/>
    <s v="Erick da Conceição"/>
    <x v="3"/>
    <x v="5"/>
    <x v="1"/>
    <x v="0"/>
    <x v="4"/>
  </r>
  <r>
    <n v="919"/>
    <x v="3"/>
    <x v="3"/>
    <m/>
    <d v="2024-11-09T00:00:00"/>
    <s v="Extravio confirmado"/>
    <n v="23"/>
    <s v="Srta. Clarice Barbosa"/>
    <x v="0"/>
    <x v="0"/>
    <x v="0"/>
    <x v="0"/>
    <x v="0"/>
  </r>
  <r>
    <n v="920"/>
    <x v="1"/>
    <x v="1"/>
    <d v="2025-04-26T00:00:00"/>
    <d v="2025-04-22T00:00:00"/>
    <s v=""/>
    <n v="181"/>
    <s v="Stella Pinto"/>
    <x v="1"/>
    <x v="8"/>
    <x v="1"/>
    <x v="0"/>
    <x v="5"/>
  </r>
  <r>
    <n v="921"/>
    <x v="1"/>
    <x v="2"/>
    <m/>
    <d v="2025-02-27T00:00:00"/>
    <s v="Atraso na malha"/>
    <n v="118"/>
    <s v="Carlos Eduardo Barbosa"/>
    <x v="1"/>
    <x v="6"/>
    <x v="0"/>
    <x v="0"/>
    <x v="0"/>
  </r>
  <r>
    <n v="922"/>
    <x v="0"/>
    <x v="1"/>
    <d v="2025-03-23T00:00:00"/>
    <d v="2025-03-19T00:00:00"/>
    <s v=""/>
    <n v="104"/>
    <s v="Leonardo da Rocha"/>
    <x v="4"/>
    <x v="2"/>
    <x v="1"/>
    <x v="0"/>
    <x v="5"/>
  </r>
  <r>
    <n v="923"/>
    <x v="3"/>
    <x v="1"/>
    <d v="2024-09-13T00:00:00"/>
    <d v="2024-09-12T00:00:00"/>
    <s v=""/>
    <n v="194"/>
    <s v="Isabel Teixeira"/>
    <x v="0"/>
    <x v="7"/>
    <x v="1"/>
    <x v="0"/>
    <x v="4"/>
  </r>
  <r>
    <n v="924"/>
    <x v="3"/>
    <x v="1"/>
    <d v="2024-12-28T00:00:00"/>
    <d v="2024-12-28T00:00:00"/>
    <s v=""/>
    <n v="199"/>
    <s v="Isabelly Fernandes"/>
    <x v="1"/>
    <x v="4"/>
    <x v="1"/>
    <x v="0"/>
    <x v="0"/>
  </r>
  <r>
    <n v="925"/>
    <x v="2"/>
    <x v="1"/>
    <d v="2025-02-10T00:00:00"/>
    <d v="2025-02-12T00:00:00"/>
    <s v=""/>
    <n v="11"/>
    <s v="Eduarda Porto"/>
    <x v="1"/>
    <x v="6"/>
    <x v="1"/>
    <x v="0"/>
    <x v="0"/>
  </r>
  <r>
    <n v="926"/>
    <x v="1"/>
    <x v="1"/>
    <d v="2024-08-18T00:00:00"/>
    <d v="2024-08-17T00:00:00"/>
    <s v=""/>
    <n v="156"/>
    <s v="Sr. Benício Viana"/>
    <x v="1"/>
    <x v="1"/>
    <x v="1"/>
    <x v="0"/>
    <x v="4"/>
  </r>
  <r>
    <n v="927"/>
    <x v="2"/>
    <x v="1"/>
    <d v="2024-10-22T00:00:00"/>
    <d v="2024-10-19T00:00:00"/>
    <s v=""/>
    <n v="189"/>
    <s v="Srta. Alícia Farias"/>
    <x v="1"/>
    <x v="6"/>
    <x v="1"/>
    <x v="0"/>
    <x v="2"/>
  </r>
  <r>
    <n v="928"/>
    <x v="3"/>
    <x v="1"/>
    <d v="2025-04-15T00:00:00"/>
    <d v="2025-04-10T00:00:00"/>
    <s v=""/>
    <n v="181"/>
    <s v="Stella Pinto"/>
    <x v="1"/>
    <x v="8"/>
    <x v="1"/>
    <x v="0"/>
    <x v="3"/>
  </r>
  <r>
    <n v="929"/>
    <x v="0"/>
    <x v="1"/>
    <d v="2024-11-14T00:00:00"/>
    <d v="2024-11-14T00:00:00"/>
    <s v=""/>
    <n v="193"/>
    <s v="Dr. Rodrigo Cardoso"/>
    <x v="3"/>
    <x v="10"/>
    <x v="1"/>
    <x v="0"/>
    <x v="0"/>
  </r>
  <r>
    <n v="930"/>
    <x v="1"/>
    <x v="1"/>
    <d v="2024-05-28T00:00:00"/>
    <d v="2024-05-29T00:00:00"/>
    <s v=""/>
    <n v="169"/>
    <s v="Dra. Maria Vitória Lopes"/>
    <x v="0"/>
    <x v="10"/>
    <x v="1"/>
    <x v="0"/>
    <x v="0"/>
  </r>
  <r>
    <n v="931"/>
    <x v="2"/>
    <x v="1"/>
    <d v="2025-01-26T00:00:00"/>
    <d v="2025-01-22T00:00:00"/>
    <s v=""/>
    <n v="167"/>
    <s v="Mirella das Neves"/>
    <x v="0"/>
    <x v="3"/>
    <x v="1"/>
    <x v="0"/>
    <x v="5"/>
  </r>
  <r>
    <n v="932"/>
    <x v="3"/>
    <x v="0"/>
    <m/>
    <d v="2025-05-17T00:00:00"/>
    <s v="Cliente recusou"/>
    <n v="162"/>
    <s v="Dra. Sophia Moraes"/>
    <x v="0"/>
    <x v="2"/>
    <x v="0"/>
    <x v="0"/>
    <x v="0"/>
  </r>
  <r>
    <n v="933"/>
    <x v="3"/>
    <x v="1"/>
    <d v="2024-09-16T00:00:00"/>
    <d v="2024-09-16T00:00:00"/>
    <s v=""/>
    <n v="65"/>
    <s v="Maria Julia Barbosa"/>
    <x v="1"/>
    <x v="1"/>
    <x v="1"/>
    <x v="0"/>
    <x v="0"/>
  </r>
  <r>
    <n v="934"/>
    <x v="0"/>
    <x v="0"/>
    <m/>
    <d v="2025-02-25T00:00:00"/>
    <s v="Cliente recusou"/>
    <n v="122"/>
    <s v="Gabrielly Moraes"/>
    <x v="0"/>
    <x v="5"/>
    <x v="0"/>
    <x v="0"/>
    <x v="0"/>
  </r>
  <r>
    <n v="935"/>
    <x v="2"/>
    <x v="2"/>
    <m/>
    <d v="2024-10-06T00:00:00"/>
    <s v="Atraso na malha"/>
    <n v="17"/>
    <s v="Ana Beatriz Freitas"/>
    <x v="0"/>
    <x v="6"/>
    <x v="0"/>
    <x v="0"/>
    <x v="0"/>
  </r>
  <r>
    <n v="936"/>
    <x v="1"/>
    <x v="2"/>
    <m/>
    <d v="2024-10-20T00:00:00"/>
    <s v="Atraso na malha"/>
    <n v="160"/>
    <s v="Lara Rocha"/>
    <x v="4"/>
    <x v="3"/>
    <x v="0"/>
    <x v="0"/>
    <x v="0"/>
  </r>
  <r>
    <n v="937"/>
    <x v="2"/>
    <x v="1"/>
    <d v="2025-05-11T00:00:00"/>
    <d v="2025-05-10T00:00:00"/>
    <s v=""/>
    <n v="169"/>
    <s v="Dra. Maria Vitória Lopes"/>
    <x v="0"/>
    <x v="10"/>
    <x v="1"/>
    <x v="0"/>
    <x v="4"/>
  </r>
  <r>
    <n v="938"/>
    <x v="3"/>
    <x v="1"/>
    <d v="2024-08-04T00:00:00"/>
    <d v="2024-08-02T00:00:00"/>
    <s v=""/>
    <n v="63"/>
    <s v="Dr. Murilo Costa"/>
    <x v="4"/>
    <x v="6"/>
    <x v="1"/>
    <x v="0"/>
    <x v="1"/>
  </r>
  <r>
    <n v="939"/>
    <x v="0"/>
    <x v="3"/>
    <m/>
    <d v="2024-09-06T00:00:00"/>
    <s v="Extravio confirmado"/>
    <n v="81"/>
    <s v="Nathan Pinto"/>
    <x v="1"/>
    <x v="8"/>
    <x v="0"/>
    <x v="0"/>
    <x v="0"/>
  </r>
  <r>
    <n v="940"/>
    <x v="2"/>
    <x v="1"/>
    <d v="2025-01-19T00:00:00"/>
    <d v="2025-01-16T00:00:00"/>
    <s v=""/>
    <n v="81"/>
    <s v="Nathan Pinto"/>
    <x v="1"/>
    <x v="8"/>
    <x v="1"/>
    <x v="0"/>
    <x v="2"/>
  </r>
  <r>
    <n v="941"/>
    <x v="0"/>
    <x v="1"/>
    <d v="2025-04-02T00:00:00"/>
    <d v="2025-03-28T00:00:00"/>
    <s v=""/>
    <n v="83"/>
    <s v="Dra. Larissa Vieira"/>
    <x v="1"/>
    <x v="8"/>
    <x v="1"/>
    <x v="0"/>
    <x v="3"/>
  </r>
  <r>
    <n v="942"/>
    <x v="1"/>
    <x v="3"/>
    <m/>
    <d v="2024-07-18T00:00:00"/>
    <s v="Extravio confirmado"/>
    <n v="12"/>
    <s v="Arthur Moura"/>
    <x v="1"/>
    <x v="2"/>
    <x v="0"/>
    <x v="0"/>
    <x v="0"/>
  </r>
  <r>
    <n v="943"/>
    <x v="1"/>
    <x v="1"/>
    <d v="2025-05-20T00:00:00"/>
    <d v="2025-05-15T00:00:00"/>
    <s v=""/>
    <n v="53"/>
    <s v="Beatriz Pinto"/>
    <x v="1"/>
    <x v="0"/>
    <x v="1"/>
    <x v="0"/>
    <x v="3"/>
  </r>
  <r>
    <n v="944"/>
    <x v="0"/>
    <x v="1"/>
    <d v="2024-11-25T00:00:00"/>
    <d v="2024-11-20T00:00:00"/>
    <s v=""/>
    <n v="90"/>
    <s v="Ryan da Paz"/>
    <x v="0"/>
    <x v="0"/>
    <x v="1"/>
    <x v="0"/>
    <x v="3"/>
  </r>
  <r>
    <n v="945"/>
    <x v="0"/>
    <x v="2"/>
    <m/>
    <d v="2025-05-19T00:00:00"/>
    <s v="Atraso na malha"/>
    <n v="118"/>
    <s v="Carlos Eduardo Barbosa"/>
    <x v="1"/>
    <x v="6"/>
    <x v="0"/>
    <x v="0"/>
    <x v="0"/>
  </r>
  <r>
    <n v="946"/>
    <x v="0"/>
    <x v="1"/>
    <d v="2025-04-17T00:00:00"/>
    <d v="2025-04-15T00:00:00"/>
    <s v=""/>
    <n v="79"/>
    <s v="Vicente Fogaça"/>
    <x v="1"/>
    <x v="7"/>
    <x v="1"/>
    <x v="0"/>
    <x v="1"/>
  </r>
  <r>
    <n v="947"/>
    <x v="0"/>
    <x v="2"/>
    <m/>
    <d v="2024-09-24T00:00:00"/>
    <s v="Atraso na malha"/>
    <n v="39"/>
    <s v="Luiz Henrique Peixoto"/>
    <x v="1"/>
    <x v="9"/>
    <x v="0"/>
    <x v="0"/>
    <x v="0"/>
  </r>
  <r>
    <n v="948"/>
    <x v="0"/>
    <x v="1"/>
    <d v="2024-09-22T00:00:00"/>
    <d v="2024-09-22T00:00:00"/>
    <s v=""/>
    <n v="40"/>
    <s v="Juliana Almeida"/>
    <x v="4"/>
    <x v="6"/>
    <x v="1"/>
    <x v="0"/>
    <x v="0"/>
  </r>
  <r>
    <n v="949"/>
    <x v="2"/>
    <x v="1"/>
    <d v="2024-12-06T00:00:00"/>
    <d v="2024-12-05T00:00:00"/>
    <s v=""/>
    <n v="74"/>
    <s v="Milena Farias"/>
    <x v="0"/>
    <x v="4"/>
    <x v="1"/>
    <x v="0"/>
    <x v="4"/>
  </r>
  <r>
    <n v="950"/>
    <x v="2"/>
    <x v="1"/>
    <d v="2024-11-25T00:00:00"/>
    <d v="2024-11-21T00:00:00"/>
    <s v=""/>
    <n v="60"/>
    <s v="Gustavo Novaes"/>
    <x v="4"/>
    <x v="8"/>
    <x v="1"/>
    <x v="0"/>
    <x v="5"/>
  </r>
  <r>
    <n v="951"/>
    <x v="1"/>
    <x v="1"/>
    <d v="2024-07-28T00:00:00"/>
    <d v="2024-07-30T00:00:00"/>
    <s v=""/>
    <n v="14"/>
    <s v="Cauã Alves"/>
    <x v="2"/>
    <x v="0"/>
    <x v="1"/>
    <x v="0"/>
    <x v="0"/>
  </r>
  <r>
    <n v="952"/>
    <x v="0"/>
    <x v="1"/>
    <d v="2025-02-15T00:00:00"/>
    <d v="2025-02-11T00:00:00"/>
    <s v=""/>
    <n v="108"/>
    <s v="Vitor Hugo Ramos"/>
    <x v="0"/>
    <x v="4"/>
    <x v="1"/>
    <x v="0"/>
    <x v="5"/>
  </r>
  <r>
    <n v="953"/>
    <x v="3"/>
    <x v="1"/>
    <d v="2025-03-01T00:00:00"/>
    <d v="2025-02-27T00:00:00"/>
    <s v=""/>
    <n v="42"/>
    <s v="Elisa Moura"/>
    <x v="2"/>
    <x v="3"/>
    <x v="1"/>
    <x v="0"/>
    <x v="1"/>
  </r>
  <r>
    <n v="954"/>
    <x v="1"/>
    <x v="3"/>
    <m/>
    <d v="2024-10-03T00:00:00"/>
    <s v="Extravio confirmado"/>
    <n v="166"/>
    <s v="Gustavo Oliveira"/>
    <x v="1"/>
    <x v="7"/>
    <x v="0"/>
    <x v="0"/>
    <x v="0"/>
  </r>
  <r>
    <n v="955"/>
    <x v="2"/>
    <x v="1"/>
    <d v="2025-01-13T00:00:00"/>
    <d v="2025-01-08T00:00:00"/>
    <s v=""/>
    <n v="8"/>
    <s v="Marina Caldeira"/>
    <x v="1"/>
    <x v="2"/>
    <x v="1"/>
    <x v="0"/>
    <x v="3"/>
  </r>
  <r>
    <n v="956"/>
    <x v="2"/>
    <x v="1"/>
    <d v="2025-01-30T00:00:00"/>
    <d v="2025-01-29T00:00:00"/>
    <s v=""/>
    <n v="138"/>
    <s v="Maria Fernanda Vieira"/>
    <x v="0"/>
    <x v="2"/>
    <x v="1"/>
    <x v="0"/>
    <x v="4"/>
  </r>
  <r>
    <n v="957"/>
    <x v="3"/>
    <x v="1"/>
    <d v="2025-04-19T00:00:00"/>
    <d v="2025-04-19T00:00:00"/>
    <s v=""/>
    <n v="93"/>
    <s v="Nina Ferreira"/>
    <x v="3"/>
    <x v="5"/>
    <x v="1"/>
    <x v="0"/>
    <x v="0"/>
  </r>
  <r>
    <n v="958"/>
    <x v="2"/>
    <x v="1"/>
    <d v="2025-05-01T00:00:00"/>
    <d v="2025-04-28T00:00:00"/>
    <s v=""/>
    <n v="115"/>
    <s v="Laís Nunes"/>
    <x v="0"/>
    <x v="6"/>
    <x v="1"/>
    <x v="0"/>
    <x v="2"/>
  </r>
  <r>
    <n v="959"/>
    <x v="3"/>
    <x v="2"/>
    <m/>
    <d v="2024-10-23T00:00:00"/>
    <s v="Atraso na malha"/>
    <n v="158"/>
    <s v="Milena Pereira"/>
    <x v="0"/>
    <x v="6"/>
    <x v="0"/>
    <x v="0"/>
    <x v="0"/>
  </r>
  <r>
    <n v="960"/>
    <x v="3"/>
    <x v="0"/>
    <m/>
    <d v="2024-11-01T00:00:00"/>
    <s v="Cliente recusou"/>
    <n v="144"/>
    <s v="Srta. Evelyn Rodrigues"/>
    <x v="3"/>
    <x v="7"/>
    <x v="0"/>
    <x v="0"/>
    <x v="0"/>
  </r>
  <r>
    <n v="961"/>
    <x v="2"/>
    <x v="1"/>
    <d v="2024-10-11T00:00:00"/>
    <d v="2024-10-13T00:00:00"/>
    <s v=""/>
    <n v="111"/>
    <s v="Nathan da Rocha"/>
    <x v="1"/>
    <x v="0"/>
    <x v="1"/>
    <x v="0"/>
    <x v="0"/>
  </r>
  <r>
    <n v="962"/>
    <x v="2"/>
    <x v="1"/>
    <d v="2024-12-13T00:00:00"/>
    <d v="2024-12-11T00:00:00"/>
    <s v=""/>
    <n v="77"/>
    <s v="Clara Caldeira"/>
    <x v="3"/>
    <x v="0"/>
    <x v="1"/>
    <x v="0"/>
    <x v="1"/>
  </r>
  <r>
    <n v="963"/>
    <x v="2"/>
    <x v="1"/>
    <d v="2025-01-10T00:00:00"/>
    <d v="2025-01-10T00:00:00"/>
    <s v=""/>
    <n v="161"/>
    <s v="Sr. João Vitor Costela"/>
    <x v="3"/>
    <x v="2"/>
    <x v="1"/>
    <x v="0"/>
    <x v="0"/>
  </r>
  <r>
    <n v="964"/>
    <x v="2"/>
    <x v="1"/>
    <d v="2024-07-11T00:00:00"/>
    <d v="2024-07-08T00:00:00"/>
    <s v=""/>
    <n v="190"/>
    <s v="João Miguel Pinto"/>
    <x v="1"/>
    <x v="2"/>
    <x v="1"/>
    <x v="0"/>
    <x v="2"/>
  </r>
  <r>
    <n v="965"/>
    <x v="2"/>
    <x v="1"/>
    <d v="2025-05-12T00:00:00"/>
    <d v="2025-05-13T00:00:00"/>
    <s v=""/>
    <n v="153"/>
    <s v="Theo da Paz"/>
    <x v="0"/>
    <x v="0"/>
    <x v="1"/>
    <x v="0"/>
    <x v="0"/>
  </r>
  <r>
    <n v="966"/>
    <x v="3"/>
    <x v="1"/>
    <d v="2025-01-10T00:00:00"/>
    <d v="2025-01-08T00:00:00"/>
    <s v=""/>
    <n v="164"/>
    <s v="Cecília Costela"/>
    <x v="1"/>
    <x v="9"/>
    <x v="1"/>
    <x v="0"/>
    <x v="1"/>
  </r>
  <r>
    <n v="967"/>
    <x v="3"/>
    <x v="2"/>
    <m/>
    <d v="2024-11-08T00:00:00"/>
    <s v="Atraso na malha"/>
    <n v="79"/>
    <s v="Vicente Fogaça"/>
    <x v="1"/>
    <x v="7"/>
    <x v="0"/>
    <x v="0"/>
    <x v="0"/>
  </r>
  <r>
    <n v="968"/>
    <x v="0"/>
    <x v="1"/>
    <d v="2025-01-11T00:00:00"/>
    <d v="2025-01-12T00:00:00"/>
    <s v=""/>
    <n v="103"/>
    <s v="Bruno Cunha"/>
    <x v="1"/>
    <x v="10"/>
    <x v="1"/>
    <x v="0"/>
    <x v="0"/>
  </r>
  <r>
    <n v="969"/>
    <x v="3"/>
    <x v="1"/>
    <d v="2025-03-10T00:00:00"/>
    <d v="2025-03-06T00:00:00"/>
    <s v=""/>
    <n v="24"/>
    <s v="Gabriela Martins"/>
    <x v="0"/>
    <x v="7"/>
    <x v="1"/>
    <x v="0"/>
    <x v="5"/>
  </r>
  <r>
    <n v="970"/>
    <x v="2"/>
    <x v="1"/>
    <d v="2024-06-07T00:00:00"/>
    <d v="2024-06-08T00:00:00"/>
    <s v=""/>
    <n v="87"/>
    <s v="Ana Clara Oliveira"/>
    <x v="1"/>
    <x v="1"/>
    <x v="1"/>
    <x v="0"/>
    <x v="0"/>
  </r>
  <r>
    <n v="971"/>
    <x v="1"/>
    <x v="1"/>
    <d v="2025-03-01T00:00:00"/>
    <d v="2025-02-24T00:00:00"/>
    <s v=""/>
    <n v="195"/>
    <s v="Letícia Nogueira"/>
    <x v="0"/>
    <x v="9"/>
    <x v="1"/>
    <x v="0"/>
    <x v="3"/>
  </r>
  <r>
    <n v="972"/>
    <x v="2"/>
    <x v="3"/>
    <m/>
    <d v="2025-02-01T00:00:00"/>
    <s v="Extravio confirmado"/>
    <n v="198"/>
    <s v="Srta. Sarah Nogueira"/>
    <x v="3"/>
    <x v="8"/>
    <x v="0"/>
    <x v="0"/>
    <x v="0"/>
  </r>
  <r>
    <n v="973"/>
    <x v="0"/>
    <x v="0"/>
    <m/>
    <d v="2024-12-04T00:00:00"/>
    <s v="Cliente recusou"/>
    <n v="5"/>
    <s v="Yuri Mendes"/>
    <x v="1"/>
    <x v="9"/>
    <x v="0"/>
    <x v="0"/>
    <x v="0"/>
  </r>
  <r>
    <n v="974"/>
    <x v="2"/>
    <x v="2"/>
    <m/>
    <d v="2025-01-24T00:00:00"/>
    <s v="Atraso na malha"/>
    <n v="186"/>
    <s v="Srta. Laura Fernandes"/>
    <x v="1"/>
    <x v="0"/>
    <x v="0"/>
    <x v="0"/>
    <x v="0"/>
  </r>
  <r>
    <n v="975"/>
    <x v="3"/>
    <x v="1"/>
    <d v="2024-06-02T00:00:00"/>
    <d v="2024-05-28T00:00:00"/>
    <s v=""/>
    <n v="95"/>
    <s v="Heloísa Pinto"/>
    <x v="2"/>
    <x v="1"/>
    <x v="1"/>
    <x v="0"/>
    <x v="3"/>
  </r>
  <r>
    <n v="976"/>
    <x v="1"/>
    <x v="1"/>
    <d v="2025-03-10T00:00:00"/>
    <d v="2025-03-08T00:00:00"/>
    <s v=""/>
    <n v="36"/>
    <s v="Milena Nascimento"/>
    <x v="3"/>
    <x v="4"/>
    <x v="1"/>
    <x v="0"/>
    <x v="1"/>
  </r>
  <r>
    <n v="977"/>
    <x v="3"/>
    <x v="2"/>
    <m/>
    <d v="2024-12-07T00:00:00"/>
    <s v="Atraso na malha"/>
    <n v="79"/>
    <s v="Vicente Fogaça"/>
    <x v="1"/>
    <x v="7"/>
    <x v="0"/>
    <x v="0"/>
    <x v="0"/>
  </r>
  <r>
    <n v="978"/>
    <x v="0"/>
    <x v="1"/>
    <d v="2025-04-29T00:00:00"/>
    <d v="2025-04-30T00:00:00"/>
    <s v=""/>
    <n v="129"/>
    <s v="Sr. Rafael Nascimento"/>
    <x v="0"/>
    <x v="9"/>
    <x v="1"/>
    <x v="0"/>
    <x v="0"/>
  </r>
  <r>
    <n v="979"/>
    <x v="1"/>
    <x v="2"/>
    <m/>
    <d v="2025-03-13T00:00:00"/>
    <s v="Atraso na malha"/>
    <n v="42"/>
    <s v="Elisa Moura"/>
    <x v="2"/>
    <x v="3"/>
    <x v="0"/>
    <x v="0"/>
    <x v="0"/>
  </r>
  <r>
    <n v="980"/>
    <x v="1"/>
    <x v="1"/>
    <d v="2024-09-08T00:00:00"/>
    <d v="2024-09-05T00:00:00"/>
    <s v=""/>
    <n v="85"/>
    <s v="Yuri da Costa"/>
    <x v="1"/>
    <x v="1"/>
    <x v="1"/>
    <x v="0"/>
    <x v="2"/>
  </r>
  <r>
    <n v="981"/>
    <x v="2"/>
    <x v="1"/>
    <d v="2024-10-05T00:00:00"/>
    <d v="2024-10-03T00:00:00"/>
    <s v=""/>
    <n v="81"/>
    <s v="Nathan Pinto"/>
    <x v="1"/>
    <x v="8"/>
    <x v="1"/>
    <x v="0"/>
    <x v="1"/>
  </r>
  <r>
    <n v="982"/>
    <x v="0"/>
    <x v="1"/>
    <d v="2024-06-26T00:00:00"/>
    <d v="2024-06-27T00:00:00"/>
    <s v=""/>
    <n v="184"/>
    <s v="Bernardo da Luz"/>
    <x v="1"/>
    <x v="6"/>
    <x v="1"/>
    <x v="0"/>
    <x v="0"/>
  </r>
  <r>
    <n v="983"/>
    <x v="3"/>
    <x v="1"/>
    <d v="2025-02-09T00:00:00"/>
    <d v="2025-02-10T00:00:00"/>
    <s v=""/>
    <n v="43"/>
    <s v="Bryan Peixoto"/>
    <x v="1"/>
    <x v="6"/>
    <x v="1"/>
    <x v="0"/>
    <x v="0"/>
  </r>
  <r>
    <n v="984"/>
    <x v="3"/>
    <x v="1"/>
    <d v="2024-09-05T00:00:00"/>
    <d v="2024-09-04T00:00:00"/>
    <s v=""/>
    <n v="91"/>
    <s v="Dr. Leandro da Cunha"/>
    <x v="1"/>
    <x v="5"/>
    <x v="1"/>
    <x v="0"/>
    <x v="4"/>
  </r>
  <r>
    <n v="985"/>
    <x v="0"/>
    <x v="1"/>
    <d v="2024-09-23T00:00:00"/>
    <d v="2024-09-22T00:00:00"/>
    <s v=""/>
    <n v="175"/>
    <s v="Emanuel da Cunha"/>
    <x v="0"/>
    <x v="6"/>
    <x v="1"/>
    <x v="0"/>
    <x v="4"/>
  </r>
  <r>
    <n v="986"/>
    <x v="2"/>
    <x v="1"/>
    <d v="2025-01-01T00:00:00"/>
    <d v="2024-12-29T00:00:00"/>
    <s v=""/>
    <n v="187"/>
    <s v="Srta. Olivia da Rocha"/>
    <x v="3"/>
    <x v="1"/>
    <x v="1"/>
    <x v="0"/>
    <x v="2"/>
  </r>
  <r>
    <n v="987"/>
    <x v="2"/>
    <x v="2"/>
    <m/>
    <d v="2025-03-08T00:00:00"/>
    <s v="Atraso na malha"/>
    <n v="78"/>
    <s v="Raul Costela"/>
    <x v="2"/>
    <x v="3"/>
    <x v="0"/>
    <x v="0"/>
    <x v="0"/>
  </r>
  <r>
    <n v="988"/>
    <x v="3"/>
    <x v="1"/>
    <d v="2024-07-31T00:00:00"/>
    <d v="2024-07-27T00:00:00"/>
    <s v=""/>
    <n v="22"/>
    <s v="Ana Sophia Caldeira"/>
    <x v="1"/>
    <x v="3"/>
    <x v="1"/>
    <x v="0"/>
    <x v="5"/>
  </r>
  <r>
    <n v="989"/>
    <x v="2"/>
    <x v="1"/>
    <d v="2024-11-10T00:00:00"/>
    <d v="2024-11-08T00:00:00"/>
    <s v=""/>
    <n v="21"/>
    <s v="Alice Martins"/>
    <x v="1"/>
    <x v="8"/>
    <x v="1"/>
    <x v="0"/>
    <x v="1"/>
  </r>
  <r>
    <n v="990"/>
    <x v="2"/>
    <x v="1"/>
    <d v="2025-02-19T00:00:00"/>
    <d v="2025-02-16T00:00:00"/>
    <s v=""/>
    <n v="167"/>
    <s v="Mirella das Neves"/>
    <x v="0"/>
    <x v="3"/>
    <x v="1"/>
    <x v="0"/>
    <x v="2"/>
  </r>
  <r>
    <n v="991"/>
    <x v="0"/>
    <x v="1"/>
    <d v="2024-10-30T00:00:00"/>
    <d v="2024-10-28T00:00:00"/>
    <s v=""/>
    <n v="74"/>
    <s v="Milena Farias"/>
    <x v="0"/>
    <x v="4"/>
    <x v="1"/>
    <x v="0"/>
    <x v="1"/>
  </r>
  <r>
    <n v="992"/>
    <x v="1"/>
    <x v="0"/>
    <m/>
    <d v="2024-08-17T00:00:00"/>
    <s v="Cliente recusou"/>
    <n v="124"/>
    <s v="Carlos Eduardo Farias"/>
    <x v="1"/>
    <x v="5"/>
    <x v="0"/>
    <x v="0"/>
    <x v="0"/>
  </r>
  <r>
    <n v="993"/>
    <x v="3"/>
    <x v="0"/>
    <m/>
    <d v="2024-12-18T00:00:00"/>
    <s v="Cliente recusou"/>
    <n v="190"/>
    <s v="João Miguel Pinto"/>
    <x v="1"/>
    <x v="2"/>
    <x v="0"/>
    <x v="0"/>
    <x v="0"/>
  </r>
  <r>
    <n v="994"/>
    <x v="1"/>
    <x v="1"/>
    <d v="2025-03-08T00:00:00"/>
    <d v="2025-03-06T00:00:00"/>
    <s v=""/>
    <n v="11"/>
    <s v="Eduarda Porto"/>
    <x v="1"/>
    <x v="6"/>
    <x v="1"/>
    <x v="0"/>
    <x v="1"/>
  </r>
  <r>
    <n v="995"/>
    <x v="3"/>
    <x v="2"/>
    <m/>
    <d v="2024-10-25T00:00:00"/>
    <s v="Atraso na malha"/>
    <n v="17"/>
    <s v="Ana Beatriz Freitas"/>
    <x v="0"/>
    <x v="6"/>
    <x v="0"/>
    <x v="0"/>
    <x v="0"/>
  </r>
  <r>
    <n v="996"/>
    <x v="1"/>
    <x v="0"/>
    <m/>
    <d v="2024-08-06T00:00:00"/>
    <s v="Cliente recusou"/>
    <n v="133"/>
    <s v="Luiz Felipe Silva"/>
    <x v="1"/>
    <x v="10"/>
    <x v="0"/>
    <x v="0"/>
    <x v="0"/>
  </r>
  <r>
    <n v="997"/>
    <x v="0"/>
    <x v="1"/>
    <d v="2024-10-10T00:00:00"/>
    <d v="2024-10-06T00:00:00"/>
    <s v=""/>
    <n v="69"/>
    <s v="João Felipe Cunha"/>
    <x v="2"/>
    <x v="5"/>
    <x v="1"/>
    <x v="0"/>
    <x v="5"/>
  </r>
  <r>
    <n v="998"/>
    <x v="2"/>
    <x v="2"/>
    <m/>
    <d v="2025-02-24T00:00:00"/>
    <s v="Atraso na malha"/>
    <n v="120"/>
    <s v="Lucas Gabriel Vieira"/>
    <x v="1"/>
    <x v="7"/>
    <x v="0"/>
    <x v="0"/>
    <x v="0"/>
  </r>
  <r>
    <n v="999"/>
    <x v="3"/>
    <x v="3"/>
    <m/>
    <d v="2025-02-27T00:00:00"/>
    <s v="Extravio confirmado"/>
    <n v="53"/>
    <s v="Beatriz Pinto"/>
    <x v="1"/>
    <x v="0"/>
    <x v="0"/>
    <x v="0"/>
    <x v="0"/>
  </r>
  <r>
    <n v="1000"/>
    <x v="3"/>
    <x v="2"/>
    <m/>
    <d v="2025-05-06T00:00:00"/>
    <s v="Atraso na malha"/>
    <n v="181"/>
    <s v="Stella Pinto"/>
    <x v="1"/>
    <x v="8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2710A-856F-4CF5-8476-EAA3519E526D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nal">
  <location ref="K14:L18" firstHeaderRow="1" firstDataRow="1" firstDataCol="1"/>
  <pivotFields count="6">
    <pivotField numFmtId="1" showAll="0"/>
    <pivotField numFmtId="14"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Freq Ab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3C72B-A622-457C-9280-43BEAF9D4677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Região">
  <location ref="A12:C18" firstHeaderRow="0" firstDataRow="1" firstDataCol="1"/>
  <pivotFields count="10">
    <pivotField numFmtId="1" showAll="0"/>
    <pivotField showAll="0"/>
    <pivotField numFmtId="14" showAll="0">
      <items count="166">
        <item x="157"/>
        <item x="53"/>
        <item x="37"/>
        <item x="92"/>
        <item x="15"/>
        <item x="27"/>
        <item x="51"/>
        <item x="148"/>
        <item x="142"/>
        <item x="81"/>
        <item x="149"/>
        <item x="127"/>
        <item x="48"/>
        <item x="38"/>
        <item x="134"/>
        <item x="78"/>
        <item x="45"/>
        <item x="35"/>
        <item x="12"/>
        <item x="65"/>
        <item x="154"/>
        <item x="109"/>
        <item x="99"/>
        <item x="123"/>
        <item x="83"/>
        <item x="11"/>
        <item x="73"/>
        <item x="108"/>
        <item x="62"/>
        <item x="104"/>
        <item x="93"/>
        <item x="49"/>
        <item x="59"/>
        <item x="138"/>
        <item x="137"/>
        <item x="58"/>
        <item x="103"/>
        <item x="16"/>
        <item x="128"/>
        <item x="133"/>
        <item x="89"/>
        <item x="130"/>
        <item x="79"/>
        <item x="13"/>
        <item x="31"/>
        <item x="56"/>
        <item x="63"/>
        <item x="36"/>
        <item x="88"/>
        <item x="20"/>
        <item x="107"/>
        <item x="5"/>
        <item x="91"/>
        <item x="19"/>
        <item x="28"/>
        <item x="97"/>
        <item x="95"/>
        <item x="144"/>
        <item x="146"/>
        <item x="129"/>
        <item x="68"/>
        <item x="119"/>
        <item x="7"/>
        <item x="100"/>
        <item x="155"/>
        <item x="80"/>
        <item x="26"/>
        <item x="124"/>
        <item x="30"/>
        <item x="105"/>
        <item x="14"/>
        <item x="139"/>
        <item x="158"/>
        <item x="86"/>
        <item x="66"/>
        <item x="47"/>
        <item x="152"/>
        <item x="67"/>
        <item x="121"/>
        <item x="164"/>
        <item x="122"/>
        <item x="0"/>
        <item x="120"/>
        <item x="54"/>
        <item x="46"/>
        <item x="75"/>
        <item x="41"/>
        <item x="61"/>
        <item x="118"/>
        <item x="60"/>
        <item x="163"/>
        <item x="135"/>
        <item x="57"/>
        <item x="143"/>
        <item x="147"/>
        <item x="150"/>
        <item x="161"/>
        <item x="40"/>
        <item x="159"/>
        <item x="1"/>
        <item x="153"/>
        <item x="76"/>
        <item x="85"/>
        <item x="141"/>
        <item x="21"/>
        <item x="162"/>
        <item x="111"/>
        <item x="117"/>
        <item x="101"/>
        <item x="29"/>
        <item x="70"/>
        <item x="44"/>
        <item x="32"/>
        <item x="10"/>
        <item x="136"/>
        <item x="160"/>
        <item x="114"/>
        <item x="3"/>
        <item x="24"/>
        <item x="96"/>
        <item x="6"/>
        <item x="34"/>
        <item x="39"/>
        <item x="2"/>
        <item x="132"/>
        <item x="74"/>
        <item x="22"/>
        <item x="23"/>
        <item x="64"/>
        <item x="4"/>
        <item x="90"/>
        <item x="106"/>
        <item x="140"/>
        <item x="145"/>
        <item x="113"/>
        <item x="69"/>
        <item x="126"/>
        <item x="112"/>
        <item x="116"/>
        <item x="125"/>
        <item x="156"/>
        <item x="72"/>
        <item x="8"/>
        <item x="42"/>
        <item x="25"/>
        <item x="71"/>
        <item x="110"/>
        <item x="82"/>
        <item x="50"/>
        <item x="77"/>
        <item x="17"/>
        <item x="115"/>
        <item x="151"/>
        <item x="94"/>
        <item x="84"/>
        <item x="131"/>
        <item x="33"/>
        <item x="52"/>
        <item x="55"/>
        <item x="43"/>
        <item x="87"/>
        <item x="102"/>
        <item x="18"/>
        <item x="9"/>
        <item x="98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axis="axisRow" dataField="1" showAll="0" sortType="descending">
      <items count="6">
        <item x="2"/>
        <item x="0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 v="1"/>
    </i>
    <i>
      <x v="2"/>
    </i>
    <i>
      <x v="4"/>
    </i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Freq Abs" fld="6" subtotal="count" baseField="0" baseItem="0"/>
    <dataField name="Freq Acum" fld="6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">
      <pivotArea collapsedLevelsAreSubtotals="1" fieldPosition="0">
        <references count="2">
          <reference field="4294967294" count="1" selected="0">
            <x v="1"/>
          </reference>
          <reference field="6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6" count="4">
            <x v="0"/>
            <x v="2"/>
            <x v="3"/>
            <x v="4"/>
          </reference>
        </references>
      </pivotArea>
    </format>
  </format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38371-CC2F-467F-9500-509421BA821B}" name="Tabela dinâmica5" cacheId="3" dataPosition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Dias de Atraso">
  <location ref="A70:E79" firstHeaderRow="1" firstDataRow="3" firstDataCol="1"/>
  <pivotFields count="13">
    <pivotField numFmtId="1"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7">
        <item x="0"/>
        <item x="4"/>
        <item x="1"/>
        <item x="2"/>
        <item x="5"/>
        <item x="3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-2"/>
    <field x="11"/>
  </colFields>
  <colItems count="4">
    <i>
      <x/>
      <x/>
    </i>
    <i r="1">
      <x v="1"/>
    </i>
    <i i="1">
      <x v="1"/>
      <x/>
    </i>
    <i r="1" i="1">
      <x v="1"/>
    </i>
  </colItems>
  <dataFields count="2">
    <dataField name="Contagem de id_cliente2" fld="6" subtotal="count" baseField="0" baseItem="0"/>
    <dataField name="Contagem de id_cliente" fld="6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D838D-7F6D-422C-8CC2-2E8B554E234D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s de Traso">
  <location ref="A59:D67" firstHeaderRow="1" firstDataRow="2" firstDataCol="1"/>
  <pivotFields count="13">
    <pivotField numFmtId="1"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7">
        <item x="0"/>
        <item x="4"/>
        <item x="1"/>
        <item x="2"/>
        <item x="5"/>
        <item x="3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ntagem de id_clien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0A595-242C-43A7-ABEE-ABBAE15E1A84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tatus">
  <location ref="A50:D56" firstHeaderRow="1" firstDataRow="2" firstDataCol="1"/>
  <pivotFields count="13">
    <pivotField numFmtId="1"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ntagem de id_clien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C1880-5F75-49B3-B1FC-636A53BD0E83}" name="Tabela dinâmica12" cacheId="2" dataPosition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Nota">
  <location ref="A31:E45" firstHeaderRow="1" firstDataRow="3" firstDataCol="1"/>
  <pivotFields count="6">
    <pivotField dataField="1" numFmtId="1" showAll="0"/>
    <pivotField numFmtId="14"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12">
        <item x="4"/>
        <item x="8"/>
        <item x="10"/>
        <item x="9"/>
        <item x="7"/>
        <item x="6"/>
        <item x="5"/>
        <item x="3"/>
        <item x="2"/>
        <item x="0"/>
        <item x="1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3"/>
  </colFields>
  <colItems count="4">
    <i>
      <x/>
      <x/>
    </i>
    <i r="1">
      <x v="1"/>
    </i>
    <i i="1">
      <x v="1"/>
      <x/>
    </i>
    <i r="1" i="1">
      <x v="1"/>
    </i>
  </colItems>
  <dataFields count="2">
    <dataField name="Contagem de id_cliente" fld="0" subtotal="count" baseField="0" baseItem="0"/>
    <dataField name="Soma de id_cliente" fld="0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0B28A-0CBC-480B-9328-9157815D25A4}" name="Tabela dinâmica11" cacheId="3" dataPosition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Nota">
  <location ref="A13:E27" firstHeaderRow="1" firstDataRow="3" firstDataCol="1"/>
  <pivotFields count="13">
    <pivotField dataField="1" numFmtI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/>
    <pivotField showAll="0"/>
    <pivotField numFmtId="14" showAll="0"/>
    <pivotField showAll="0"/>
    <pivotField showAll="0"/>
    <pivotField showAll="0"/>
    <pivotField showAll="0"/>
    <pivotField axis="axisRow" showAll="0">
      <items count="12">
        <item x="10"/>
        <item x="4"/>
        <item x="5"/>
        <item x="8"/>
        <item x="6"/>
        <item x="7"/>
        <item x="2"/>
        <item x="9"/>
        <item x="1"/>
        <item x="3"/>
        <item x="0"/>
        <item t="default"/>
      </items>
    </pivotField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10"/>
  </colFields>
  <colItems count="4">
    <i>
      <x/>
      <x v="2"/>
    </i>
    <i r="1">
      <x v="3"/>
    </i>
    <i i="1">
      <x v="1"/>
      <x v="2"/>
    </i>
    <i r="1" i="1">
      <x v="3"/>
    </i>
  </colItems>
  <dataFields count="2">
    <dataField name="Contagem de id_pedido" fld="0" subtotal="count" baseField="0" baseItem="0"/>
    <dataField name="Contagem de id_pedido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D15CF-5832-4BA3-9781-DBEE40EE0CD6}" name="Tabela dinâmica10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9" firstHeaderRow="1" firstDataRow="2" firstDataCol="1" rowPageCount="1" colPageCount="1"/>
  <pivotFields count="13">
    <pivotField dataField="1" numFmtId="1" showAll="0"/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2"/>
        <item x="0"/>
        <item h="1" x="1"/>
        <item x="3"/>
        <item t="default"/>
      </items>
    </pivotField>
    <pivotField showAll="0"/>
    <pivotField numFmtId="14" showAll="0"/>
    <pivotField showAll="0"/>
    <pivotField showAll="0"/>
    <pivotField showAll="0"/>
    <pivotField axis="axisCol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2"/>
    </i>
    <i>
      <x v="3"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ontagem de id_pedido" fld="0" subtotal="count" baseField="0" baseItem="0"/>
  </dataFields>
  <conditionalFormats count="1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4">
              <x v="0"/>
              <x v="1"/>
              <x v="2"/>
              <x v="3"/>
            </reference>
            <reference field="8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DEAAB-E6EF-41A0-9B48-841C9453EBE7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solvido?">
  <location ref="K8:L11" firstHeaderRow="1" firstDataRow="1" firstDataCol="1"/>
  <pivotFields count="6">
    <pivotField numFmtId="1" showAll="0"/>
    <pivotField numFmtId="14"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Freq Ab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27868-3E30-4367-9C1F-AF3E0CEF8F29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Atendimento">
  <location ref="K1:L5" firstHeaderRow="1" firstDataRow="1" firstDataCol="1"/>
  <pivotFields count="6">
    <pivotField numFmtId="1" showAll="0"/>
    <pivotField numFmtId="14"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Freq Ab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05508-2900-489B-9B5A-F387F305BF9B}" name="Tabela dinâmica6" cacheId="2" dataPosition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Tipo Atendimento">
  <location ref="A23:E38" firstHeaderRow="1" firstDataRow="3" firstDataCol="1"/>
  <pivotFields count="6">
    <pivotField numFmtId="1" showAll="0"/>
    <pivotField numFmtId="14" showAll="0"/>
    <pivotField axis="axisRow" dataField="1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2">
    <field x="2"/>
    <field x="4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2">
    <field x="-2"/>
    <field x="3"/>
  </colFields>
  <colItems count="4">
    <i>
      <x/>
      <x/>
    </i>
    <i r="1">
      <x v="1"/>
    </i>
    <i i="1">
      <x v="1"/>
      <x/>
    </i>
    <i r="1" i="1">
      <x v="1"/>
    </i>
  </colItems>
  <dataFields count="2">
    <dataField name="Freq Abs" fld="2" subtotal="count" baseField="0" baseItem="0"/>
    <dataField name="Freq Rel" fld="2" subtotal="count" showDataAs="percentOfCol" baseField="0" baseItem="0" numFmtId="10"/>
  </dataFields>
  <conditionalFormats count="3">
    <conditionalFormat priority="1">
      <pivotAreas count="1"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3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1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2F455-4E32-4164-8D3A-22133F54664D}" name="Tabela dinâmica5" cacheId="2" dataPosition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Canal">
  <location ref="A14:E20" firstHeaderRow="1" firstDataRow="3" firstDataCol="1"/>
  <pivotFields count="6">
    <pivotField numFmtId="1" showAll="0"/>
    <pivotField numFmtId="14" showAll="0"/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2">
    <field x="-2"/>
    <field x="3"/>
  </colFields>
  <colItems count="4">
    <i>
      <x/>
      <x/>
    </i>
    <i r="1">
      <x v="1"/>
    </i>
    <i i="1">
      <x v="1"/>
      <x/>
    </i>
    <i r="1" i="1">
      <x v="1"/>
    </i>
  </colItems>
  <dataFields count="2">
    <dataField name="Freq Abs" fld="2" subtotal="count" baseField="0" baseItem="0"/>
    <dataField name="Freq Rel" fld="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1CB2B-EF28-466C-A926-204F60B01098}" name="Tabela dinâmica4" cacheId="2" dataPosition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rowHeaderCaption="Tipo Atendimento">
  <location ref="A1:E7" firstHeaderRow="1" firstDataRow="3" firstDataCol="1"/>
  <pivotFields count="6">
    <pivotField numFmtId="1" showAll="0"/>
    <pivotField numFmtId="14" showAll="0"/>
    <pivotField axis="axisRow" dataField="1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-2"/>
    <field x="3"/>
  </colFields>
  <colItems count="4">
    <i>
      <x/>
      <x/>
    </i>
    <i r="1">
      <x v="1"/>
    </i>
    <i i="1">
      <x v="1"/>
      <x/>
    </i>
    <i r="1" i="1">
      <x v="1"/>
    </i>
  </colItems>
  <dataFields count="2">
    <dataField name="Freq Abs" fld="2" subtotal="count" baseField="0" baseItem="0"/>
    <dataField name="Freq Rel" fld="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F8FD0-7924-4904-88DF-F24F02E29037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2:B90" firstHeaderRow="1" firstDataRow="1" firstDataCol="1"/>
  <pivotFields count="10">
    <pivotField numFmtId="1" showAll="0"/>
    <pivotField showAll="0"/>
    <pivotField numFmtId="14" showAll="0">
      <items count="166">
        <item x="157"/>
        <item x="53"/>
        <item x="37"/>
        <item x="92"/>
        <item x="15"/>
        <item x="27"/>
        <item x="51"/>
        <item x="148"/>
        <item x="142"/>
        <item x="81"/>
        <item x="149"/>
        <item x="127"/>
        <item x="48"/>
        <item x="38"/>
        <item x="134"/>
        <item x="78"/>
        <item x="45"/>
        <item x="35"/>
        <item x="12"/>
        <item x="65"/>
        <item x="154"/>
        <item x="109"/>
        <item x="99"/>
        <item x="123"/>
        <item x="83"/>
        <item x="11"/>
        <item x="73"/>
        <item x="108"/>
        <item x="62"/>
        <item x="104"/>
        <item x="93"/>
        <item x="49"/>
        <item x="59"/>
        <item x="138"/>
        <item x="137"/>
        <item x="58"/>
        <item x="103"/>
        <item x="16"/>
        <item x="128"/>
        <item x="133"/>
        <item x="89"/>
        <item x="130"/>
        <item x="79"/>
        <item x="13"/>
        <item x="31"/>
        <item x="56"/>
        <item x="63"/>
        <item x="36"/>
        <item x="88"/>
        <item x="20"/>
        <item x="107"/>
        <item x="5"/>
        <item x="91"/>
        <item x="19"/>
        <item x="28"/>
        <item x="97"/>
        <item x="95"/>
        <item x="144"/>
        <item x="146"/>
        <item x="129"/>
        <item x="68"/>
        <item x="119"/>
        <item x="7"/>
        <item x="100"/>
        <item x="155"/>
        <item x="80"/>
        <item x="26"/>
        <item x="124"/>
        <item x="30"/>
        <item x="105"/>
        <item x="14"/>
        <item x="139"/>
        <item x="158"/>
        <item x="86"/>
        <item x="66"/>
        <item x="47"/>
        <item x="152"/>
        <item x="67"/>
        <item x="121"/>
        <item x="164"/>
        <item x="122"/>
        <item x="0"/>
        <item x="120"/>
        <item x="54"/>
        <item x="46"/>
        <item x="75"/>
        <item x="41"/>
        <item x="61"/>
        <item x="118"/>
        <item x="60"/>
        <item x="163"/>
        <item x="135"/>
        <item x="57"/>
        <item x="143"/>
        <item x="147"/>
        <item x="150"/>
        <item x="161"/>
        <item x="40"/>
        <item x="159"/>
        <item x="1"/>
        <item x="153"/>
        <item x="76"/>
        <item x="85"/>
        <item x="141"/>
        <item x="21"/>
        <item x="162"/>
        <item x="111"/>
        <item x="117"/>
        <item x="101"/>
        <item x="29"/>
        <item x="70"/>
        <item x="44"/>
        <item x="32"/>
        <item x="10"/>
        <item x="136"/>
        <item x="160"/>
        <item x="114"/>
        <item x="3"/>
        <item x="24"/>
        <item x="96"/>
        <item x="6"/>
        <item x="34"/>
        <item x="39"/>
        <item x="2"/>
        <item x="132"/>
        <item x="74"/>
        <item x="22"/>
        <item x="23"/>
        <item x="64"/>
        <item x="4"/>
        <item x="90"/>
        <item x="106"/>
        <item x="140"/>
        <item x="145"/>
        <item x="113"/>
        <item x="69"/>
        <item x="126"/>
        <item x="112"/>
        <item x="116"/>
        <item x="125"/>
        <item x="156"/>
        <item x="72"/>
        <item x="8"/>
        <item x="42"/>
        <item x="25"/>
        <item x="71"/>
        <item x="110"/>
        <item x="82"/>
        <item x="50"/>
        <item x="77"/>
        <item x="17"/>
        <item x="115"/>
        <item x="151"/>
        <item x="94"/>
        <item x="84"/>
        <item x="131"/>
        <item x="33"/>
        <item x="52"/>
        <item x="55"/>
        <item x="43"/>
        <item x="87"/>
        <item x="102"/>
        <item x="18"/>
        <item x="9"/>
        <item x="98"/>
        <item t="default"/>
      </items>
    </pivotField>
    <pivotField showAll="0"/>
    <pivotField axis="axisRow" dataField="1" showAll="0" sortType="descending">
      <items count="28">
        <item x="13"/>
        <item x="4"/>
        <item x="15"/>
        <item x="18"/>
        <item x="14"/>
        <item x="23"/>
        <item x="24"/>
        <item x="21"/>
        <item x="10"/>
        <item x="19"/>
        <item x="7"/>
        <item x="2"/>
        <item x="25"/>
        <item x="1"/>
        <item x="0"/>
        <item x="6"/>
        <item x="20"/>
        <item x="11"/>
        <item x="9"/>
        <item x="5"/>
        <item x="26"/>
        <item x="22"/>
        <item x="12"/>
        <item x="3"/>
        <item x="8"/>
        <item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28">
    <i>
      <x v="22"/>
    </i>
    <i>
      <x v="19"/>
    </i>
    <i>
      <x v="4"/>
    </i>
    <i>
      <x v="1"/>
    </i>
    <i>
      <x v="3"/>
    </i>
    <i>
      <x v="13"/>
    </i>
    <i>
      <x v="24"/>
    </i>
    <i>
      <x v="23"/>
    </i>
    <i>
      <x v="11"/>
    </i>
    <i>
      <x v="16"/>
    </i>
    <i>
      <x v="5"/>
    </i>
    <i>
      <x v="14"/>
    </i>
    <i>
      <x/>
    </i>
    <i>
      <x v="26"/>
    </i>
    <i>
      <x v="21"/>
    </i>
    <i>
      <x v="8"/>
    </i>
    <i>
      <x v="15"/>
    </i>
    <i>
      <x v="2"/>
    </i>
    <i>
      <x v="20"/>
    </i>
    <i>
      <x v="10"/>
    </i>
    <i>
      <x v="25"/>
    </i>
    <i>
      <x v="9"/>
    </i>
    <i>
      <x v="7"/>
    </i>
    <i>
      <x v="6"/>
    </i>
    <i>
      <x v="18"/>
    </i>
    <i>
      <x v="12"/>
    </i>
    <i>
      <x v="17"/>
    </i>
    <i t="grand">
      <x/>
    </i>
  </rowItems>
  <colItems count="1">
    <i/>
  </colItems>
  <dataFields count="1">
    <dataField name="Contagem de estad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18343-3F9E-4A95-9FCC-4A54BC72289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1:B55" firstHeaderRow="1" firstDataRow="1" firstDataCol="1"/>
  <pivotFields count="10">
    <pivotField numFmtId="1" showAll="0"/>
    <pivotField showAll="0"/>
    <pivotField axis="axisRow" numFmtId="14" showAll="0">
      <items count="166">
        <item x="157"/>
        <item x="53"/>
        <item x="37"/>
        <item x="92"/>
        <item x="15"/>
        <item x="27"/>
        <item x="51"/>
        <item x="148"/>
        <item x="142"/>
        <item x="81"/>
        <item x="149"/>
        <item x="127"/>
        <item x="48"/>
        <item x="38"/>
        <item x="134"/>
        <item x="78"/>
        <item x="45"/>
        <item x="35"/>
        <item x="12"/>
        <item x="65"/>
        <item x="154"/>
        <item x="109"/>
        <item x="99"/>
        <item x="123"/>
        <item x="83"/>
        <item x="11"/>
        <item x="73"/>
        <item x="108"/>
        <item x="62"/>
        <item x="104"/>
        <item x="93"/>
        <item x="49"/>
        <item x="59"/>
        <item x="138"/>
        <item x="137"/>
        <item x="58"/>
        <item x="103"/>
        <item x="16"/>
        <item x="128"/>
        <item x="133"/>
        <item x="89"/>
        <item x="130"/>
        <item x="79"/>
        <item x="13"/>
        <item x="31"/>
        <item x="56"/>
        <item x="63"/>
        <item x="36"/>
        <item x="88"/>
        <item x="20"/>
        <item x="107"/>
        <item x="5"/>
        <item x="91"/>
        <item x="19"/>
        <item x="28"/>
        <item x="97"/>
        <item x="95"/>
        <item x="144"/>
        <item x="146"/>
        <item x="129"/>
        <item x="68"/>
        <item x="119"/>
        <item x="7"/>
        <item x="100"/>
        <item x="155"/>
        <item x="80"/>
        <item x="26"/>
        <item x="124"/>
        <item x="30"/>
        <item x="105"/>
        <item x="14"/>
        <item x="139"/>
        <item x="158"/>
        <item x="86"/>
        <item x="66"/>
        <item x="47"/>
        <item x="152"/>
        <item x="67"/>
        <item x="121"/>
        <item x="164"/>
        <item x="122"/>
        <item x="0"/>
        <item x="120"/>
        <item x="54"/>
        <item x="46"/>
        <item x="75"/>
        <item x="41"/>
        <item x="61"/>
        <item x="118"/>
        <item x="60"/>
        <item x="163"/>
        <item x="135"/>
        <item x="57"/>
        <item x="143"/>
        <item x="147"/>
        <item x="150"/>
        <item x="161"/>
        <item x="40"/>
        <item x="159"/>
        <item x="1"/>
        <item x="153"/>
        <item x="76"/>
        <item x="85"/>
        <item x="141"/>
        <item x="21"/>
        <item x="162"/>
        <item x="111"/>
        <item x="117"/>
        <item x="101"/>
        <item x="29"/>
        <item x="70"/>
        <item x="44"/>
        <item x="32"/>
        <item x="10"/>
        <item x="136"/>
        <item x="160"/>
        <item x="114"/>
        <item x="3"/>
        <item x="24"/>
        <item x="96"/>
        <item x="6"/>
        <item x="34"/>
        <item x="39"/>
        <item x="2"/>
        <item x="132"/>
        <item x="74"/>
        <item x="22"/>
        <item x="23"/>
        <item x="64"/>
        <item x="4"/>
        <item x="90"/>
        <item x="106"/>
        <item x="140"/>
        <item x="145"/>
        <item x="113"/>
        <item x="69"/>
        <item x="126"/>
        <item x="112"/>
        <item x="116"/>
        <item x="125"/>
        <item x="156"/>
        <item x="72"/>
        <item x="8"/>
        <item x="42"/>
        <item x="25"/>
        <item x="71"/>
        <item x="110"/>
        <item x="82"/>
        <item x="50"/>
        <item x="77"/>
        <item x="17"/>
        <item x="115"/>
        <item x="151"/>
        <item x="94"/>
        <item x="84"/>
        <item x="131"/>
        <item x="33"/>
        <item x="52"/>
        <item x="55"/>
        <item x="43"/>
        <item x="87"/>
        <item x="102"/>
        <item x="18"/>
        <item x="9"/>
        <item x="98"/>
        <item t="default"/>
      </items>
    </pivotField>
    <pivotField dataFiel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4">
    <field x="9"/>
    <field x="8"/>
    <field x="7"/>
    <field x="2"/>
  </rowFields>
  <rowItems count="34">
    <i>
      <x v="1"/>
    </i>
    <i r="1">
      <x v="2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t="grand">
      <x/>
    </i>
  </rowItems>
  <colItems count="1">
    <i/>
  </colItems>
  <dataFields count="1">
    <dataField name="Contagem de segmento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00BEE-D5E0-4B3F-87B6-9E7541D3D74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Segmentos">
  <location ref="A3:C9" firstHeaderRow="0" firstDataRow="1" firstDataCol="1"/>
  <pivotFields count="10">
    <pivotField numFmtId="1" showAll="0"/>
    <pivotField showAll="0"/>
    <pivotField numFmtId="14" showAll="0">
      <items count="166">
        <item x="157"/>
        <item x="53"/>
        <item x="37"/>
        <item x="92"/>
        <item x="15"/>
        <item x="27"/>
        <item x="51"/>
        <item x="148"/>
        <item x="142"/>
        <item x="81"/>
        <item x="149"/>
        <item x="127"/>
        <item x="48"/>
        <item x="38"/>
        <item x="134"/>
        <item x="78"/>
        <item x="45"/>
        <item x="35"/>
        <item x="12"/>
        <item x="65"/>
        <item x="154"/>
        <item x="109"/>
        <item x="99"/>
        <item x="123"/>
        <item x="83"/>
        <item x="11"/>
        <item x="73"/>
        <item x="108"/>
        <item x="62"/>
        <item x="104"/>
        <item x="93"/>
        <item x="49"/>
        <item x="59"/>
        <item x="138"/>
        <item x="137"/>
        <item x="58"/>
        <item x="103"/>
        <item x="16"/>
        <item x="128"/>
        <item x="133"/>
        <item x="89"/>
        <item x="130"/>
        <item x="79"/>
        <item x="13"/>
        <item x="31"/>
        <item x="56"/>
        <item x="63"/>
        <item x="36"/>
        <item x="88"/>
        <item x="20"/>
        <item x="107"/>
        <item x="5"/>
        <item x="91"/>
        <item x="19"/>
        <item x="28"/>
        <item x="97"/>
        <item x="95"/>
        <item x="144"/>
        <item x="146"/>
        <item x="129"/>
        <item x="68"/>
        <item x="119"/>
        <item x="7"/>
        <item x="100"/>
        <item x="155"/>
        <item x="80"/>
        <item x="26"/>
        <item x="124"/>
        <item x="30"/>
        <item x="105"/>
        <item x="14"/>
        <item x="139"/>
        <item x="158"/>
        <item x="86"/>
        <item x="66"/>
        <item x="47"/>
        <item x="152"/>
        <item x="67"/>
        <item x="121"/>
        <item x="164"/>
        <item x="122"/>
        <item x="0"/>
        <item x="120"/>
        <item x="54"/>
        <item x="46"/>
        <item x="75"/>
        <item x="41"/>
        <item x="61"/>
        <item x="118"/>
        <item x="60"/>
        <item x="163"/>
        <item x="135"/>
        <item x="57"/>
        <item x="143"/>
        <item x="147"/>
        <item x="150"/>
        <item x="161"/>
        <item x="40"/>
        <item x="159"/>
        <item x="1"/>
        <item x="153"/>
        <item x="76"/>
        <item x="85"/>
        <item x="141"/>
        <item x="21"/>
        <item x="162"/>
        <item x="111"/>
        <item x="117"/>
        <item x="101"/>
        <item x="29"/>
        <item x="70"/>
        <item x="44"/>
        <item x="32"/>
        <item x="10"/>
        <item x="136"/>
        <item x="160"/>
        <item x="114"/>
        <item x="3"/>
        <item x="24"/>
        <item x="96"/>
        <item x="6"/>
        <item x="34"/>
        <item x="39"/>
        <item x="2"/>
        <item x="132"/>
        <item x="74"/>
        <item x="22"/>
        <item x="23"/>
        <item x="64"/>
        <item x="4"/>
        <item x="90"/>
        <item x="106"/>
        <item x="140"/>
        <item x="145"/>
        <item x="113"/>
        <item x="69"/>
        <item x="126"/>
        <item x="112"/>
        <item x="116"/>
        <item x="125"/>
        <item x="156"/>
        <item x="72"/>
        <item x="8"/>
        <item x="42"/>
        <item x="25"/>
        <item x="71"/>
        <item x="110"/>
        <item x="82"/>
        <item x="50"/>
        <item x="77"/>
        <item x="17"/>
        <item x="115"/>
        <item x="151"/>
        <item x="94"/>
        <item x="84"/>
        <item x="131"/>
        <item x="33"/>
        <item x="52"/>
        <item x="55"/>
        <item x="43"/>
        <item x="87"/>
        <item x="102"/>
        <item x="18"/>
        <item x="9"/>
        <item x="98"/>
        <item t="default"/>
      </items>
    </pivotField>
    <pivotField axis="axisRow" dataField="1" showAll="0" sortType="descending">
      <items count="6">
        <item x="3"/>
        <item x="0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 v="4"/>
    </i>
    <i>
      <x v="3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req Abs" fld="3" subtotal="count" baseField="0" baseItem="0"/>
    <dataField name="Freq Acum" fld="3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72B6436-8019-41FE-B155-089701C0DA0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_cliente" tableColumnId="1"/>
      <queryTableField id="2" name="data" tableColumnId="2"/>
      <queryTableField id="3" name="tipo" tableColumnId="3"/>
      <queryTableField id="4" name="resolvido" tableColumnId="4"/>
      <queryTableField id="5" name="canal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65DFEB5-FFF6-4E54-8D6D-FA5A2A31F6AA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id" tableColumnId="1"/>
      <queryTableField id="2" name="nome" tableColumnId="2"/>
      <queryTableField id="3" name="data_entrada" tableColumnId="3"/>
      <queryTableField id="4" name="segmento" tableColumnId="4"/>
      <queryTableField id="5" name="estado" tableColumnId="5"/>
      <queryTableField id="6" name="cidade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49A15CE-60B6-4C0B-8A0B-2C1DB17AD267}" autoFormatId="16" applyNumberFormats="0" applyBorderFormats="0" applyFontFormats="0" applyPatternFormats="0" applyAlignmentFormats="0" applyWidthHeightFormats="0">
  <queryTableRefresh nextId="14" unboundColumnsRight="7">
    <queryTableFields count="13">
      <queryTableField id="1" name="id_pedido" tableColumnId="1"/>
      <queryTableField id="2" name="transportadora" tableColumnId="2"/>
      <queryTableField id="3" name="status" tableColumnId="3"/>
      <queryTableField id="4" name="data_entrega" tableColumnId="4"/>
      <queryTableField id="5" name="prazo_estimado" tableColumnId="5"/>
      <queryTableField id="6" name="motivo_ocorrencia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B3591ABB-2760-4C1D-91AB-F7F8918846FA}" autoFormatId="16" applyNumberFormats="0" applyBorderFormats="0" applyFontFormats="0" applyPatternFormats="0" applyAlignmentFormats="0" applyWidthHeightFormats="0">
  <queryTableRefresh nextId="5">
    <queryTableFields count="4">
      <queryTableField id="1" name="id_cliente" tableColumnId="1"/>
      <queryTableField id="2" name="data_resposta" tableColumnId="2"/>
      <queryTableField id="3" name="nota" tableColumnId="3"/>
      <queryTableField id="4" name="comentario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BF53C270-D09C-4A77-9473-4A9B8D587C71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id_cliente" tableColumnId="2"/>
      <queryTableField id="3" name="data_pedido" tableColumnId="3"/>
      <queryTableField id="4" name="valor" tableColumnId="4"/>
      <queryTableField id="5" name="canal_venda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4B9311-B2CC-4357-B964-5C7DDC61B1B5}" name="atendimentos" displayName="atendimentos" ref="A1:F593" tableType="queryTable" totalsRowShown="0">
  <autoFilter ref="A1:F593" xr:uid="{344B9311-B2CC-4357-B964-5C7DDC61B1B5}"/>
  <tableColumns count="6">
    <tableColumn id="1" xr3:uid="{F79EE5DA-C0DB-4C39-A7A2-C695EEE39AC2}" uniqueName="1" name="id_cliente" queryTableFieldId="1" dataDxfId="37"/>
    <tableColumn id="2" xr3:uid="{1454A122-ED5C-4943-A9FA-C9104FA21CDC}" uniqueName="2" name="data" queryTableFieldId="2" dataDxfId="36"/>
    <tableColumn id="3" xr3:uid="{5FF9BF0D-E10C-4590-BD73-2DB974B0ADDC}" uniqueName="3" name="tipo" queryTableFieldId="3" dataDxfId="35"/>
    <tableColumn id="4" xr3:uid="{6355405F-AEF5-4E61-AE34-AA2EB7703D1E}" uniqueName="4" name="resolvido" queryTableFieldId="4"/>
    <tableColumn id="5" xr3:uid="{2E2F3538-090F-4856-B19E-D69D5594738D}" uniqueName="5" name="canal" queryTableFieldId="5" dataDxfId="34"/>
    <tableColumn id="6" xr3:uid="{5395C9B0-CAF7-474C-AF2D-4C367CD6F962}" uniqueName="6" name="nota" queryTableFieldId="6" dataDxfId="33">
      <calculatedColumnFormula>VLOOKUP(atendimentos[[#This Row],[id_cliente]],nps[],3,0)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920747-F88B-4949-9277-94E8204143B8}" name="clientes" displayName="clientes" ref="A1:G201" tableType="queryTable" totalsRowShown="0">
  <autoFilter ref="A1:G201" xr:uid="{40920747-F88B-4949-9277-94E8204143B8}"/>
  <tableColumns count="7">
    <tableColumn id="1" xr3:uid="{4057AC76-D99F-4014-BC94-1B8F1FE4A726}" uniqueName="1" name="id" queryTableFieldId="1" dataDxfId="32"/>
    <tableColumn id="2" xr3:uid="{BEBB1225-0D04-4150-B4CC-2BD19F538792}" uniqueName="2" name="nome" queryTableFieldId="2" dataDxfId="31"/>
    <tableColumn id="3" xr3:uid="{A4AAADF7-2818-4105-8995-5C7939155548}" uniqueName="3" name="data_entrada" queryTableFieldId="3" dataDxfId="30"/>
    <tableColumn id="4" xr3:uid="{C71BF103-A041-4191-8ED4-0ED932D8C5CC}" uniqueName="4" name="segmento" queryTableFieldId="4" dataDxfId="29"/>
    <tableColumn id="5" xr3:uid="{5F87A23B-0E40-406C-AFAA-6B55B0DF8BF3}" uniqueName="5" name="estado" queryTableFieldId="5" dataDxfId="28"/>
    <tableColumn id="6" xr3:uid="{64E0D7F4-23E9-4283-B081-2DBE66C10466}" uniqueName="6" name="cidade" queryTableFieldId="6" dataDxfId="27"/>
    <tableColumn id="7" xr3:uid="{7EC64380-C663-4359-9930-1FB7F156D458}" uniqueName="7" name="regiao" queryTableFieldId="7" dataDxfId="26">
      <calculatedColumnFormula>IF(OR(E2="BA",E2="SE",E2="AL",E2="PE",E2="PB",E2="RN",E2="CE",E2="PI",E2="MA"),"Nordeste",
IF(OR(E2="SP",E2="RJ",E2="MG",E2="ES"),"Sudeste",
IF(OR(E2="RS",E2="SC",E2="PR"),"Sul",
IF(OR(E2="GO",E2="MT",E2="MS",E2="DF"),"Centro-Oeste",
IF(OR(E2="AM",E2="AC",E2="RO",E2="RR",E2="AP",E2="PA",E2="TO"),"Norte","Não identificado")))))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231DDE-A311-45CF-A9B8-A4EEEFD9B6A7}" name="entregas" displayName="entregas" ref="A1:M1001" tableType="queryTable" totalsRowShown="0">
  <autoFilter ref="A1:M1001" xr:uid="{A6231DDE-A311-45CF-A9B8-A4EEEFD9B6A7}"/>
  <tableColumns count="13">
    <tableColumn id="1" xr3:uid="{F57C9B23-0A1F-4C28-870A-C64AF5A4033A}" uniqueName="1" name="id_pedido" queryTableFieldId="1" dataDxfId="25"/>
    <tableColumn id="2" xr3:uid="{736B2759-CB28-408B-95DC-373BFC270014}" uniqueName="2" name="transportadora" queryTableFieldId="2" dataDxfId="24"/>
    <tableColumn id="3" xr3:uid="{8A0190FB-EE8D-4162-B896-2DAFF7D8AFB6}" uniqueName="3" name="status" queryTableFieldId="3" dataDxfId="23"/>
    <tableColumn id="4" xr3:uid="{B7EEAD02-45F6-4C74-8F19-BA2FC0EE607B}" uniqueName="4" name="data_entrega" queryTableFieldId="4" dataDxfId="22"/>
    <tableColumn id="5" xr3:uid="{A368D345-B445-4D38-8354-C2AEC8108DA6}" uniqueName="5" name="prazo_estimado" queryTableFieldId="5" dataDxfId="21"/>
    <tableColumn id="6" xr3:uid="{EA54FDC2-A189-4CB9-9EF4-6F899A828488}" uniqueName="6" name="motivo_ocorrencia" queryTableFieldId="6" dataDxfId="20"/>
    <tableColumn id="7" xr3:uid="{C1E5B3E7-ED04-4520-8772-202F42111EC7}" uniqueName="7" name="id_cliente" queryTableFieldId="7" dataDxfId="19">
      <calculatedColumnFormula>VLOOKUP(entregas[[#This Row],[id_pedido]],pedidos[[id]:[id_cliente]],2,0)</calculatedColumnFormula>
    </tableColumn>
    <tableColumn id="8" xr3:uid="{CEFB4BAA-44EE-4279-9124-FEED081E9AAB}" uniqueName="8" name="nome" queryTableFieldId="8" dataDxfId="18">
      <calculatedColumnFormula>VLOOKUP(entregas[[#This Row],[id_cliente]],clientes[],2,0)</calculatedColumnFormula>
    </tableColumn>
    <tableColumn id="9" xr3:uid="{4C3F2A69-9C81-4D5D-9BBE-AF249F8332CC}" uniqueName="9" name="regiao" queryTableFieldId="9" dataDxfId="17">
      <calculatedColumnFormula>VLOOKUP(entregas[[#This Row],[id_cliente]],clientes[],7,0)</calculatedColumnFormula>
    </tableColumn>
    <tableColumn id="10" xr3:uid="{27EDDB18-54BD-4895-8F3D-5DF8918B93F8}" uniqueName="10" name="nota" queryTableFieldId="10" dataDxfId="16">
      <calculatedColumnFormula>VLOOKUP(entregas[[#This Row],[id_cliente]],nps[],3,0)</calculatedColumnFormula>
    </tableColumn>
    <tableColumn id="11" xr3:uid="{3F2682DD-6F94-406F-BFC3-010323AC4DA0}" uniqueName="11" name="Problema?" queryTableFieldId="11" dataDxfId="15">
      <calculatedColumnFormula>IF(entregas[[#This Row],[status]]="Entregue","Não","Sim")</calculatedColumnFormula>
    </tableColumn>
    <tableColumn id="12" xr3:uid="{5844F56D-DF5B-4B64-9D58-E8EF2E5BD3FA}" uniqueName="12" name="recompra" queryTableFieldId="12" dataDxfId="14">
      <calculatedColumnFormula>VLOOKUP(entregas[[#This Row],[id_cliente]],pedidos[[#All],[id_cliente]:[Recompra?]],5,0)</calculatedColumnFormula>
    </tableColumn>
    <tableColumn id="13" xr3:uid="{B3153A61-C551-4860-A0F8-5D67794B371C}" uniqueName="13" name="Dias Atraso" queryTableFieldId="13" dataDxfId="13">
      <calculatedColumnFormula>IF(entregas[[#This Row],[data_entrega]]=""=TRUE,0,MAX(entregas[[#This Row],[data_entrega]]-entregas[[#This Row],[prazo_estimado]],0))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6AB03A-495B-46D4-B2D7-458A36EE0212}" name="nps" displayName="nps" ref="A1:D390" tableType="queryTable" totalsRowShown="0">
  <autoFilter ref="A1:D390" xr:uid="{B76AB03A-495B-46D4-B2D7-458A36EE0212}"/>
  <tableColumns count="4">
    <tableColumn id="1" xr3:uid="{AE152E12-E8D3-4FBA-8BA1-A90016113469}" uniqueName="1" name="id_cliente" queryTableFieldId="1" dataDxfId="12"/>
    <tableColumn id="2" xr3:uid="{35CBB139-D435-424F-AD16-D048ABD430E4}" uniqueName="2" name="data_resposta" queryTableFieldId="2" dataDxfId="11"/>
    <tableColumn id="3" xr3:uid="{AE84E796-5FAE-402F-AEDC-1FBAB9E7D336}" uniqueName="3" name="nota" queryTableFieldId="3" dataDxfId="10"/>
    <tableColumn id="4" xr3:uid="{31F1AC52-E8EB-48CC-8057-F4F89CFCE969}" uniqueName="4" name="comentario" queryTableFieldId="4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B2D79B-8681-45B8-970B-D55955145F01}" name="pedidos" displayName="pedidos" ref="A1:F1001" tableType="queryTable" totalsRowShown="0">
  <autoFilter ref="A1:F1001" xr:uid="{F2B2D79B-8681-45B8-970B-D55955145F01}"/>
  <tableColumns count="6">
    <tableColumn id="1" xr3:uid="{6A37A592-CE6B-4D7D-840B-8271D4D76DE3}" uniqueName="1" name="id" queryTableFieldId="1" dataDxfId="8"/>
    <tableColumn id="2" xr3:uid="{23788DB1-97F0-4FBD-85F3-55C276585200}" uniqueName="2" name="id_cliente" queryTableFieldId="2" dataDxfId="7"/>
    <tableColumn id="3" xr3:uid="{4A15E30F-A842-41AA-92CC-952E350A079A}" uniqueName="3" name="data_pedido" queryTableFieldId="3" dataDxfId="6"/>
    <tableColumn id="4" xr3:uid="{9CC97E94-A891-41F7-8A0F-F4BD1215329B}" uniqueName="4" name="valor" queryTableFieldId="4" dataDxfId="5"/>
    <tableColumn id="5" xr3:uid="{D0A5E31B-EBF9-4508-A730-357BA80AB9E9}" uniqueName="5" name="canal_venda" queryTableFieldId="5" dataDxfId="4"/>
    <tableColumn id="6" xr3:uid="{B06B2E63-DE6A-40D8-821D-EC944911AA62}" uniqueName="6" name="Recompra?" queryTableFieldId="6" dataDxfId="3">
      <calculatedColumnFormula>IF(COUNTIF(pedidos[id_cliente],pedidos[[#This Row],[id_cliente]])&lt;=1,0,1)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573E-93B0-49F4-94E8-92D83B8C122F}">
  <dimension ref="A1:J593"/>
  <sheetViews>
    <sheetView workbookViewId="0">
      <selection activeCell="D16" sqref="D16"/>
    </sheetView>
  </sheetViews>
  <sheetFormatPr defaultRowHeight="14.5" x14ac:dyDescent="0.35"/>
  <cols>
    <col min="1" max="1" width="11.36328125" style="2" bestFit="1" customWidth="1"/>
    <col min="2" max="2" width="10.08984375" style="1" bestFit="1" customWidth="1"/>
    <col min="3" max="3" width="9.36328125" bestFit="1" customWidth="1"/>
    <col min="4" max="4" width="11.54296875" bestFit="1" customWidth="1"/>
    <col min="5" max="5" width="7.7265625" bestFit="1" customWidth="1"/>
    <col min="10" max="10" width="10.08984375" bestFit="1" customWidth="1"/>
  </cols>
  <sheetData>
    <row r="1" spans="1:10" x14ac:dyDescent="0.3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421</v>
      </c>
    </row>
    <row r="2" spans="1:10" x14ac:dyDescent="0.35">
      <c r="A2" s="2">
        <v>1</v>
      </c>
      <c r="B2" s="1">
        <v>45520</v>
      </c>
      <c r="C2" t="s">
        <v>5</v>
      </c>
      <c r="D2" t="b">
        <v>1</v>
      </c>
      <c r="E2" t="s">
        <v>6</v>
      </c>
      <c r="F2">
        <f>VLOOKUP(atendimentos[[#This Row],[id_cliente]],nps[],3,0)</f>
        <v>9</v>
      </c>
    </row>
    <row r="3" spans="1:10" x14ac:dyDescent="0.35">
      <c r="A3" s="2">
        <v>1</v>
      </c>
      <c r="B3" s="1">
        <v>45541</v>
      </c>
      <c r="C3" t="s">
        <v>7</v>
      </c>
      <c r="D3" t="b">
        <v>1</v>
      </c>
      <c r="E3" t="s">
        <v>6</v>
      </c>
      <c r="F3">
        <f>VLOOKUP(atendimentos[[#This Row],[id_cliente]],nps[],3,0)</f>
        <v>9</v>
      </c>
    </row>
    <row r="4" spans="1:10" x14ac:dyDescent="0.35">
      <c r="A4" s="2">
        <v>1</v>
      </c>
      <c r="B4" s="1">
        <v>45435</v>
      </c>
      <c r="C4" t="s">
        <v>7</v>
      </c>
      <c r="D4" t="b">
        <v>0</v>
      </c>
      <c r="E4" t="s">
        <v>8</v>
      </c>
      <c r="F4">
        <f>VLOOKUP(atendimentos[[#This Row],[id_cliente]],nps[],3,0)</f>
        <v>9</v>
      </c>
    </row>
    <row r="5" spans="1:10" x14ac:dyDescent="0.35">
      <c r="A5" s="2">
        <v>1</v>
      </c>
      <c r="B5" s="1">
        <v>45679</v>
      </c>
      <c r="C5" t="s">
        <v>5</v>
      </c>
      <c r="D5" t="b">
        <v>0</v>
      </c>
      <c r="E5" t="s">
        <v>9</v>
      </c>
      <c r="F5">
        <f>VLOOKUP(atendimentos[[#This Row],[id_cliente]],nps[],3,0)</f>
        <v>9</v>
      </c>
    </row>
    <row r="6" spans="1:10" x14ac:dyDescent="0.35">
      <c r="A6" s="2">
        <v>2</v>
      </c>
      <c r="B6" s="1">
        <v>45592</v>
      </c>
      <c r="C6" t="s">
        <v>10</v>
      </c>
      <c r="D6" t="b">
        <v>0</v>
      </c>
      <c r="E6" t="s">
        <v>9</v>
      </c>
      <c r="F6">
        <f>VLOOKUP(atendimentos[[#This Row],[id_cliente]],nps[],3,0)</f>
        <v>10</v>
      </c>
      <c r="J6" s="1"/>
    </row>
    <row r="7" spans="1:10" x14ac:dyDescent="0.35">
      <c r="A7" s="2">
        <v>3</v>
      </c>
      <c r="B7" s="1">
        <v>45624</v>
      </c>
      <c r="C7" t="s">
        <v>5</v>
      </c>
      <c r="D7" t="b">
        <v>0</v>
      </c>
      <c r="E7" t="s">
        <v>6</v>
      </c>
      <c r="F7">
        <f>VLOOKUP(atendimentos[[#This Row],[id_cliente]],nps[],3,0)</f>
        <v>8</v>
      </c>
    </row>
    <row r="8" spans="1:10" x14ac:dyDescent="0.35">
      <c r="A8" s="2">
        <v>3</v>
      </c>
      <c r="B8" s="1">
        <v>45687</v>
      </c>
      <c r="C8" t="s">
        <v>7</v>
      </c>
      <c r="D8" t="b">
        <v>1</v>
      </c>
      <c r="E8" t="s">
        <v>8</v>
      </c>
      <c r="F8">
        <f>VLOOKUP(atendimentos[[#This Row],[id_cliente]],nps[],3,0)</f>
        <v>8</v>
      </c>
    </row>
    <row r="9" spans="1:10" x14ac:dyDescent="0.35">
      <c r="A9" s="2">
        <v>3</v>
      </c>
      <c r="B9" s="1">
        <v>45439</v>
      </c>
      <c r="C9" t="s">
        <v>7</v>
      </c>
      <c r="D9" t="b">
        <v>1</v>
      </c>
      <c r="E9" t="s">
        <v>6</v>
      </c>
      <c r="F9">
        <f>VLOOKUP(atendimentos[[#This Row],[id_cliente]],nps[],3,0)</f>
        <v>8</v>
      </c>
    </row>
    <row r="10" spans="1:10" x14ac:dyDescent="0.35">
      <c r="A10" s="2">
        <v>4</v>
      </c>
      <c r="B10" s="1">
        <v>45626</v>
      </c>
      <c r="C10" t="s">
        <v>7</v>
      </c>
      <c r="D10" t="b">
        <v>0</v>
      </c>
      <c r="E10" t="s">
        <v>8</v>
      </c>
      <c r="F10">
        <f>VLOOKUP(atendimentos[[#This Row],[id_cliente]],nps[],3,0)</f>
        <v>10</v>
      </c>
    </row>
    <row r="11" spans="1:10" x14ac:dyDescent="0.35">
      <c r="A11" s="2">
        <v>4</v>
      </c>
      <c r="B11" s="1">
        <v>45575</v>
      </c>
      <c r="C11" t="s">
        <v>5</v>
      </c>
      <c r="D11" t="b">
        <v>0</v>
      </c>
      <c r="E11" t="s">
        <v>9</v>
      </c>
      <c r="F11">
        <f>VLOOKUP(atendimentos[[#This Row],[id_cliente]],nps[],3,0)</f>
        <v>10</v>
      </c>
    </row>
    <row r="12" spans="1:10" x14ac:dyDescent="0.35">
      <c r="A12" s="2">
        <v>4</v>
      </c>
      <c r="B12" s="1">
        <v>45724</v>
      </c>
      <c r="C12" t="s">
        <v>10</v>
      </c>
      <c r="D12" t="b">
        <v>1</v>
      </c>
      <c r="E12" t="s">
        <v>9</v>
      </c>
      <c r="F12">
        <f>VLOOKUP(atendimentos[[#This Row],[id_cliente]],nps[],3,0)</f>
        <v>10</v>
      </c>
    </row>
    <row r="13" spans="1:10" x14ac:dyDescent="0.35">
      <c r="A13" s="2">
        <v>5</v>
      </c>
      <c r="B13" s="1">
        <v>45575</v>
      </c>
      <c r="C13" t="s">
        <v>7</v>
      </c>
      <c r="D13" t="b">
        <v>0</v>
      </c>
      <c r="E13" t="s">
        <v>6</v>
      </c>
      <c r="F13">
        <f>VLOOKUP(atendimentos[[#This Row],[id_cliente]],nps[],3,0)</f>
        <v>7</v>
      </c>
    </row>
    <row r="14" spans="1:10" x14ac:dyDescent="0.35">
      <c r="A14" s="2">
        <v>5</v>
      </c>
      <c r="B14" s="1">
        <v>45534</v>
      </c>
      <c r="C14" t="s">
        <v>7</v>
      </c>
      <c r="D14" t="b">
        <v>1</v>
      </c>
      <c r="E14" t="s">
        <v>8</v>
      </c>
      <c r="F14">
        <f>VLOOKUP(atendimentos[[#This Row],[id_cliente]],nps[],3,0)</f>
        <v>7</v>
      </c>
    </row>
    <row r="15" spans="1:10" x14ac:dyDescent="0.35">
      <c r="A15" s="2">
        <v>5</v>
      </c>
      <c r="B15" s="1">
        <v>45439</v>
      </c>
      <c r="C15" t="s">
        <v>5</v>
      </c>
      <c r="D15" t="b">
        <v>1</v>
      </c>
      <c r="E15" t="s">
        <v>8</v>
      </c>
      <c r="F15">
        <f>VLOOKUP(atendimentos[[#This Row],[id_cliente]],nps[],3,0)</f>
        <v>7</v>
      </c>
    </row>
    <row r="16" spans="1:10" x14ac:dyDescent="0.35">
      <c r="A16" s="2">
        <v>5</v>
      </c>
      <c r="B16" s="1">
        <v>45575</v>
      </c>
      <c r="C16" t="s">
        <v>7</v>
      </c>
      <c r="D16" t="b">
        <v>1</v>
      </c>
      <c r="E16" t="s">
        <v>8</v>
      </c>
      <c r="F16">
        <f>VLOOKUP(atendimentos[[#This Row],[id_cliente]],nps[],3,0)</f>
        <v>7</v>
      </c>
    </row>
    <row r="17" spans="1:6" x14ac:dyDescent="0.35">
      <c r="A17" s="2">
        <v>6</v>
      </c>
      <c r="B17" s="1">
        <v>45645</v>
      </c>
      <c r="C17" t="s">
        <v>5</v>
      </c>
      <c r="D17" t="b">
        <v>1</v>
      </c>
      <c r="E17" t="s">
        <v>9</v>
      </c>
      <c r="F17">
        <f>VLOOKUP(atendimentos[[#This Row],[id_cliente]],nps[],3,0)</f>
        <v>0</v>
      </c>
    </row>
    <row r="18" spans="1:6" x14ac:dyDescent="0.35">
      <c r="A18" s="2">
        <v>7</v>
      </c>
      <c r="B18" s="1">
        <v>45517</v>
      </c>
      <c r="C18" t="s">
        <v>10</v>
      </c>
      <c r="D18" t="b">
        <v>0</v>
      </c>
      <c r="E18" t="s">
        <v>9</v>
      </c>
      <c r="F18">
        <f>VLOOKUP(atendimentos[[#This Row],[id_cliente]],nps[],3,0)</f>
        <v>9</v>
      </c>
    </row>
    <row r="19" spans="1:6" x14ac:dyDescent="0.35">
      <c r="A19" s="2">
        <v>7</v>
      </c>
      <c r="B19" s="1">
        <v>45555</v>
      </c>
      <c r="C19" t="s">
        <v>5</v>
      </c>
      <c r="D19" t="b">
        <v>1</v>
      </c>
      <c r="E19" t="s">
        <v>6</v>
      </c>
      <c r="F19">
        <f>VLOOKUP(atendimentos[[#This Row],[id_cliente]],nps[],3,0)</f>
        <v>9</v>
      </c>
    </row>
    <row r="20" spans="1:6" x14ac:dyDescent="0.35">
      <c r="A20" s="2">
        <v>7</v>
      </c>
      <c r="B20" s="1">
        <v>45512</v>
      </c>
      <c r="C20" t="s">
        <v>7</v>
      </c>
      <c r="D20" t="b">
        <v>0</v>
      </c>
      <c r="E20" t="s">
        <v>8</v>
      </c>
      <c r="F20">
        <f>VLOOKUP(atendimentos[[#This Row],[id_cliente]],nps[],3,0)</f>
        <v>9</v>
      </c>
    </row>
    <row r="21" spans="1:6" x14ac:dyDescent="0.35">
      <c r="A21" s="2">
        <v>8</v>
      </c>
      <c r="B21" s="1">
        <v>45511</v>
      </c>
      <c r="C21" t="s">
        <v>7</v>
      </c>
      <c r="D21" t="b">
        <v>1</v>
      </c>
      <c r="E21" t="s">
        <v>8</v>
      </c>
      <c r="F21">
        <f>VLOOKUP(atendimentos[[#This Row],[id_cliente]],nps[],3,0)</f>
        <v>6</v>
      </c>
    </row>
    <row r="22" spans="1:6" x14ac:dyDescent="0.35">
      <c r="A22" s="2">
        <v>9</v>
      </c>
      <c r="B22" s="1">
        <v>45480</v>
      </c>
      <c r="C22" t="s">
        <v>10</v>
      </c>
      <c r="D22" t="b">
        <v>0</v>
      </c>
      <c r="E22" t="s">
        <v>8</v>
      </c>
      <c r="F22">
        <f>VLOOKUP(atendimentos[[#This Row],[id_cliente]],nps[],3,0)</f>
        <v>5</v>
      </c>
    </row>
    <row r="23" spans="1:6" x14ac:dyDescent="0.35">
      <c r="A23" s="2">
        <v>9</v>
      </c>
      <c r="B23" s="1">
        <v>45561</v>
      </c>
      <c r="C23" t="s">
        <v>5</v>
      </c>
      <c r="D23" t="b">
        <v>1</v>
      </c>
      <c r="E23" t="s">
        <v>8</v>
      </c>
      <c r="F23">
        <f>VLOOKUP(atendimentos[[#This Row],[id_cliente]],nps[],3,0)</f>
        <v>5</v>
      </c>
    </row>
    <row r="24" spans="1:6" x14ac:dyDescent="0.35">
      <c r="A24" s="2">
        <v>9</v>
      </c>
      <c r="B24" s="1">
        <v>45749</v>
      </c>
      <c r="C24" t="s">
        <v>10</v>
      </c>
      <c r="D24" t="b">
        <v>0</v>
      </c>
      <c r="E24" t="s">
        <v>8</v>
      </c>
      <c r="F24">
        <f>VLOOKUP(atendimentos[[#This Row],[id_cliente]],nps[],3,0)</f>
        <v>5</v>
      </c>
    </row>
    <row r="25" spans="1:6" x14ac:dyDescent="0.35">
      <c r="A25" s="2">
        <v>10</v>
      </c>
      <c r="B25" s="1">
        <v>45732</v>
      </c>
      <c r="C25" t="s">
        <v>7</v>
      </c>
      <c r="D25" t="b">
        <v>1</v>
      </c>
      <c r="E25" t="s">
        <v>6</v>
      </c>
      <c r="F25">
        <f>VLOOKUP(atendimentos[[#This Row],[id_cliente]],nps[],3,0)</f>
        <v>6</v>
      </c>
    </row>
    <row r="26" spans="1:6" x14ac:dyDescent="0.35">
      <c r="A26" s="2">
        <v>11</v>
      </c>
      <c r="B26" s="1">
        <v>45434</v>
      </c>
      <c r="C26" t="s">
        <v>7</v>
      </c>
      <c r="D26" t="b">
        <v>0</v>
      </c>
      <c r="E26" t="s">
        <v>8</v>
      </c>
      <c r="F26">
        <f>VLOOKUP(atendimentos[[#This Row],[id_cliente]],nps[],3,0)</f>
        <v>4</v>
      </c>
    </row>
    <row r="27" spans="1:6" x14ac:dyDescent="0.35">
      <c r="A27" s="2">
        <v>12</v>
      </c>
      <c r="B27" s="1">
        <v>45775</v>
      </c>
      <c r="C27" t="s">
        <v>7</v>
      </c>
      <c r="D27" t="b">
        <v>1</v>
      </c>
      <c r="E27" t="s">
        <v>9</v>
      </c>
      <c r="F27">
        <f>VLOOKUP(atendimentos[[#This Row],[id_cliente]],nps[],3,0)</f>
        <v>6</v>
      </c>
    </row>
    <row r="28" spans="1:6" x14ac:dyDescent="0.35">
      <c r="A28" s="2">
        <v>12</v>
      </c>
      <c r="B28" s="1">
        <v>45755</v>
      </c>
      <c r="C28" t="s">
        <v>5</v>
      </c>
      <c r="D28" t="b">
        <v>0</v>
      </c>
      <c r="E28" t="s">
        <v>6</v>
      </c>
      <c r="F28">
        <f>VLOOKUP(atendimentos[[#This Row],[id_cliente]],nps[],3,0)</f>
        <v>6</v>
      </c>
    </row>
    <row r="29" spans="1:6" x14ac:dyDescent="0.35">
      <c r="A29" s="2">
        <v>12</v>
      </c>
      <c r="B29" s="1">
        <v>45672</v>
      </c>
      <c r="C29" t="s">
        <v>7</v>
      </c>
      <c r="D29" t="b">
        <v>1</v>
      </c>
      <c r="E29" t="s">
        <v>6</v>
      </c>
      <c r="F29">
        <f>VLOOKUP(atendimentos[[#This Row],[id_cliente]],nps[],3,0)</f>
        <v>6</v>
      </c>
    </row>
    <row r="30" spans="1:6" x14ac:dyDescent="0.35">
      <c r="A30" s="2">
        <v>12</v>
      </c>
      <c r="B30" s="1">
        <v>45587</v>
      </c>
      <c r="C30" t="s">
        <v>7</v>
      </c>
      <c r="D30" t="b">
        <v>1</v>
      </c>
      <c r="E30" t="s">
        <v>8</v>
      </c>
      <c r="F30">
        <f>VLOOKUP(atendimentos[[#This Row],[id_cliente]],nps[],3,0)</f>
        <v>6</v>
      </c>
    </row>
    <row r="31" spans="1:6" x14ac:dyDescent="0.35">
      <c r="A31" s="2">
        <v>13</v>
      </c>
      <c r="B31" s="1">
        <v>45789</v>
      </c>
      <c r="C31" t="s">
        <v>10</v>
      </c>
      <c r="D31" t="b">
        <v>1</v>
      </c>
      <c r="E31" t="s">
        <v>6</v>
      </c>
      <c r="F31">
        <f>VLOOKUP(atendimentos[[#This Row],[id_cliente]],nps[],3,0)</f>
        <v>1</v>
      </c>
    </row>
    <row r="32" spans="1:6" x14ac:dyDescent="0.35">
      <c r="A32" s="2">
        <v>14</v>
      </c>
      <c r="B32" s="1">
        <v>45619</v>
      </c>
      <c r="C32" t="s">
        <v>10</v>
      </c>
      <c r="D32" t="b">
        <v>0</v>
      </c>
      <c r="E32" t="s">
        <v>9</v>
      </c>
      <c r="F32">
        <f>VLOOKUP(atendimentos[[#This Row],[id_cliente]],nps[],3,0)</f>
        <v>10</v>
      </c>
    </row>
    <row r="33" spans="1:6" x14ac:dyDescent="0.35">
      <c r="A33" s="2">
        <v>14</v>
      </c>
      <c r="B33" s="1">
        <v>45598</v>
      </c>
      <c r="C33" t="s">
        <v>5</v>
      </c>
      <c r="D33" t="b">
        <v>0</v>
      </c>
      <c r="E33" t="s">
        <v>6</v>
      </c>
      <c r="F33">
        <f>VLOOKUP(atendimentos[[#This Row],[id_cliente]],nps[],3,0)</f>
        <v>10</v>
      </c>
    </row>
    <row r="34" spans="1:6" x14ac:dyDescent="0.35">
      <c r="A34" s="2">
        <v>14</v>
      </c>
      <c r="B34" s="1">
        <v>45616</v>
      </c>
      <c r="C34" t="s">
        <v>10</v>
      </c>
      <c r="D34" t="b">
        <v>1</v>
      </c>
      <c r="E34" t="s">
        <v>9</v>
      </c>
      <c r="F34">
        <f>VLOOKUP(atendimentos[[#This Row],[id_cliente]],nps[],3,0)</f>
        <v>10</v>
      </c>
    </row>
    <row r="35" spans="1:6" x14ac:dyDescent="0.35">
      <c r="A35" s="2">
        <v>14</v>
      </c>
      <c r="B35" s="1">
        <v>45445</v>
      </c>
      <c r="C35" t="s">
        <v>7</v>
      </c>
      <c r="D35" t="b">
        <v>1</v>
      </c>
      <c r="E35" t="s">
        <v>6</v>
      </c>
      <c r="F35">
        <f>VLOOKUP(atendimentos[[#This Row],[id_cliente]],nps[],3,0)</f>
        <v>10</v>
      </c>
    </row>
    <row r="36" spans="1:6" x14ac:dyDescent="0.35">
      <c r="A36" s="2">
        <v>14</v>
      </c>
      <c r="B36" s="1">
        <v>45558</v>
      </c>
      <c r="C36" t="s">
        <v>10</v>
      </c>
      <c r="D36" t="b">
        <v>0</v>
      </c>
      <c r="E36" t="s">
        <v>9</v>
      </c>
      <c r="F36">
        <f>VLOOKUP(atendimentos[[#This Row],[id_cliente]],nps[],3,0)</f>
        <v>10</v>
      </c>
    </row>
    <row r="37" spans="1:6" x14ac:dyDescent="0.35">
      <c r="A37" s="2">
        <v>15</v>
      </c>
      <c r="B37" s="1">
        <v>45430</v>
      </c>
      <c r="C37" t="s">
        <v>10</v>
      </c>
      <c r="D37" t="b">
        <v>0</v>
      </c>
      <c r="E37" t="s">
        <v>9</v>
      </c>
      <c r="F37">
        <f>VLOOKUP(atendimentos[[#This Row],[id_cliente]],nps[],3,0)</f>
        <v>3</v>
      </c>
    </row>
    <row r="38" spans="1:6" x14ac:dyDescent="0.35">
      <c r="A38" s="2">
        <v>15</v>
      </c>
      <c r="B38" s="1">
        <v>45704</v>
      </c>
      <c r="C38" t="s">
        <v>7</v>
      </c>
      <c r="D38" t="b">
        <v>0</v>
      </c>
      <c r="E38" t="s">
        <v>6</v>
      </c>
      <c r="F38">
        <f>VLOOKUP(atendimentos[[#This Row],[id_cliente]],nps[],3,0)</f>
        <v>3</v>
      </c>
    </row>
    <row r="39" spans="1:6" x14ac:dyDescent="0.35">
      <c r="A39" s="2">
        <v>16</v>
      </c>
      <c r="B39" s="1">
        <v>45713</v>
      </c>
      <c r="C39" t="s">
        <v>7</v>
      </c>
      <c r="D39" t="b">
        <v>0</v>
      </c>
      <c r="E39" t="s">
        <v>8</v>
      </c>
      <c r="F39">
        <f>VLOOKUP(atendimentos[[#This Row],[id_cliente]],nps[],3,0)</f>
        <v>5</v>
      </c>
    </row>
    <row r="40" spans="1:6" x14ac:dyDescent="0.35">
      <c r="A40" s="2">
        <v>16</v>
      </c>
      <c r="B40" s="1">
        <v>45687</v>
      </c>
      <c r="C40" t="s">
        <v>5</v>
      </c>
      <c r="D40" t="b">
        <v>0</v>
      </c>
      <c r="E40" t="s">
        <v>8</v>
      </c>
      <c r="F40">
        <f>VLOOKUP(atendimentos[[#This Row],[id_cliente]],nps[],3,0)</f>
        <v>5</v>
      </c>
    </row>
    <row r="41" spans="1:6" x14ac:dyDescent="0.35">
      <c r="A41" s="2">
        <v>16</v>
      </c>
      <c r="B41" s="1">
        <v>45659</v>
      </c>
      <c r="C41" t="s">
        <v>5</v>
      </c>
      <c r="D41" t="b">
        <v>0</v>
      </c>
      <c r="E41" t="s">
        <v>9</v>
      </c>
      <c r="F41">
        <f>VLOOKUP(atendimentos[[#This Row],[id_cliente]],nps[],3,0)</f>
        <v>5</v>
      </c>
    </row>
    <row r="42" spans="1:6" x14ac:dyDescent="0.35">
      <c r="A42" s="2">
        <v>16</v>
      </c>
      <c r="B42" s="1">
        <v>45442</v>
      </c>
      <c r="C42" t="s">
        <v>7</v>
      </c>
      <c r="D42" t="b">
        <v>0</v>
      </c>
      <c r="E42" t="s">
        <v>8</v>
      </c>
      <c r="F42">
        <f>VLOOKUP(atendimentos[[#This Row],[id_cliente]],nps[],3,0)</f>
        <v>5</v>
      </c>
    </row>
    <row r="43" spans="1:6" x14ac:dyDescent="0.35">
      <c r="A43" s="2">
        <v>16</v>
      </c>
      <c r="B43" s="1">
        <v>45553</v>
      </c>
      <c r="C43" t="s">
        <v>10</v>
      </c>
      <c r="D43" t="b">
        <v>1</v>
      </c>
      <c r="E43" t="s">
        <v>6</v>
      </c>
      <c r="F43">
        <f>VLOOKUP(atendimentos[[#This Row],[id_cliente]],nps[],3,0)</f>
        <v>5</v>
      </c>
    </row>
    <row r="44" spans="1:6" x14ac:dyDescent="0.35">
      <c r="A44" s="2">
        <v>17</v>
      </c>
      <c r="B44" s="1">
        <v>45737</v>
      </c>
      <c r="C44" t="s">
        <v>7</v>
      </c>
      <c r="D44" t="b">
        <v>0</v>
      </c>
      <c r="E44" t="s">
        <v>6</v>
      </c>
      <c r="F44">
        <f>VLOOKUP(atendimentos[[#This Row],[id_cliente]],nps[],3,0)</f>
        <v>4</v>
      </c>
    </row>
    <row r="45" spans="1:6" x14ac:dyDescent="0.35">
      <c r="A45" s="2">
        <v>18</v>
      </c>
      <c r="B45" s="1">
        <v>45597</v>
      </c>
      <c r="C45" t="s">
        <v>7</v>
      </c>
      <c r="D45" t="b">
        <v>1</v>
      </c>
      <c r="E45" t="s">
        <v>8</v>
      </c>
      <c r="F45">
        <f>VLOOKUP(atendimentos[[#This Row],[id_cliente]],nps[],3,0)</f>
        <v>2</v>
      </c>
    </row>
    <row r="46" spans="1:6" x14ac:dyDescent="0.35">
      <c r="A46" s="2">
        <v>19</v>
      </c>
      <c r="B46" s="1">
        <v>45739</v>
      </c>
      <c r="C46" t="s">
        <v>5</v>
      </c>
      <c r="D46" t="b">
        <v>1</v>
      </c>
      <c r="E46" t="s">
        <v>8</v>
      </c>
      <c r="F46">
        <f>VLOOKUP(atendimentos[[#This Row],[id_cliente]],nps[],3,0)</f>
        <v>9</v>
      </c>
    </row>
    <row r="47" spans="1:6" x14ac:dyDescent="0.35">
      <c r="A47" s="2">
        <v>19</v>
      </c>
      <c r="B47" s="1">
        <v>45445</v>
      </c>
      <c r="C47" t="s">
        <v>5</v>
      </c>
      <c r="D47" t="b">
        <v>1</v>
      </c>
      <c r="E47" t="s">
        <v>8</v>
      </c>
      <c r="F47">
        <f>VLOOKUP(atendimentos[[#This Row],[id_cliente]],nps[],3,0)</f>
        <v>9</v>
      </c>
    </row>
    <row r="48" spans="1:6" x14ac:dyDescent="0.35">
      <c r="A48" s="2">
        <v>19</v>
      </c>
      <c r="B48" s="1">
        <v>45587</v>
      </c>
      <c r="C48" t="s">
        <v>5</v>
      </c>
      <c r="D48" t="b">
        <v>1</v>
      </c>
      <c r="E48" t="s">
        <v>8</v>
      </c>
      <c r="F48">
        <f>VLOOKUP(atendimentos[[#This Row],[id_cliente]],nps[],3,0)</f>
        <v>9</v>
      </c>
    </row>
    <row r="49" spans="1:6" x14ac:dyDescent="0.35">
      <c r="A49" s="2">
        <v>20</v>
      </c>
      <c r="B49" s="1">
        <v>45650</v>
      </c>
      <c r="C49" t="s">
        <v>7</v>
      </c>
      <c r="D49" t="b">
        <v>1</v>
      </c>
      <c r="E49" t="s">
        <v>6</v>
      </c>
      <c r="F49">
        <f>VLOOKUP(atendimentos[[#This Row],[id_cliente]],nps[],3,0)</f>
        <v>9</v>
      </c>
    </row>
    <row r="50" spans="1:6" x14ac:dyDescent="0.35">
      <c r="A50" s="2">
        <v>20</v>
      </c>
      <c r="B50" s="1">
        <v>45483</v>
      </c>
      <c r="C50" t="s">
        <v>10</v>
      </c>
      <c r="D50" t="b">
        <v>1</v>
      </c>
      <c r="E50" t="s">
        <v>8</v>
      </c>
      <c r="F50">
        <f>VLOOKUP(atendimentos[[#This Row],[id_cliente]],nps[],3,0)</f>
        <v>9</v>
      </c>
    </row>
    <row r="51" spans="1:6" x14ac:dyDescent="0.35">
      <c r="A51" s="2">
        <v>21</v>
      </c>
      <c r="B51" s="1">
        <v>45687</v>
      </c>
      <c r="C51" t="s">
        <v>10</v>
      </c>
      <c r="D51" t="b">
        <v>0</v>
      </c>
      <c r="E51" t="s">
        <v>8</v>
      </c>
      <c r="F51">
        <f>VLOOKUP(atendimentos[[#This Row],[id_cliente]],nps[],3,0)</f>
        <v>3</v>
      </c>
    </row>
    <row r="52" spans="1:6" x14ac:dyDescent="0.35">
      <c r="A52" s="2">
        <v>21</v>
      </c>
      <c r="B52" s="1">
        <v>45439</v>
      </c>
      <c r="C52" t="s">
        <v>5</v>
      </c>
      <c r="D52" t="b">
        <v>0</v>
      </c>
      <c r="E52" t="s">
        <v>6</v>
      </c>
      <c r="F52">
        <f>VLOOKUP(atendimentos[[#This Row],[id_cliente]],nps[],3,0)</f>
        <v>3</v>
      </c>
    </row>
    <row r="53" spans="1:6" x14ac:dyDescent="0.35">
      <c r="A53" s="2">
        <v>21</v>
      </c>
      <c r="B53" s="1">
        <v>45484</v>
      </c>
      <c r="C53" t="s">
        <v>7</v>
      </c>
      <c r="D53" t="b">
        <v>0</v>
      </c>
      <c r="E53" t="s">
        <v>6</v>
      </c>
      <c r="F53">
        <f>VLOOKUP(atendimentos[[#This Row],[id_cliente]],nps[],3,0)</f>
        <v>3</v>
      </c>
    </row>
    <row r="54" spans="1:6" x14ac:dyDescent="0.35">
      <c r="A54" s="2">
        <v>22</v>
      </c>
      <c r="B54" s="1">
        <v>45668</v>
      </c>
      <c r="C54" t="s">
        <v>10</v>
      </c>
      <c r="D54" t="b">
        <v>0</v>
      </c>
      <c r="E54" t="s">
        <v>9</v>
      </c>
      <c r="F54">
        <f>VLOOKUP(atendimentos[[#This Row],[id_cliente]],nps[],3,0)</f>
        <v>9</v>
      </c>
    </row>
    <row r="55" spans="1:6" x14ac:dyDescent="0.35">
      <c r="A55" s="2">
        <v>22</v>
      </c>
      <c r="B55" s="1">
        <v>45425</v>
      </c>
      <c r="C55" t="s">
        <v>5</v>
      </c>
      <c r="D55" t="b">
        <v>0</v>
      </c>
      <c r="E55" t="s">
        <v>9</v>
      </c>
      <c r="F55">
        <f>VLOOKUP(atendimentos[[#This Row],[id_cliente]],nps[],3,0)</f>
        <v>9</v>
      </c>
    </row>
    <row r="56" spans="1:6" x14ac:dyDescent="0.35">
      <c r="A56" s="2">
        <v>23</v>
      </c>
      <c r="B56" s="1">
        <v>45569</v>
      </c>
      <c r="C56" t="s">
        <v>10</v>
      </c>
      <c r="D56" t="b">
        <v>0</v>
      </c>
      <c r="E56" t="s">
        <v>8</v>
      </c>
      <c r="F56">
        <f>VLOOKUP(atendimentos[[#This Row],[id_cliente]],nps[],3,0)</f>
        <v>10</v>
      </c>
    </row>
    <row r="57" spans="1:6" x14ac:dyDescent="0.35">
      <c r="A57" s="2">
        <v>23</v>
      </c>
      <c r="B57" s="1">
        <v>45681</v>
      </c>
      <c r="C57" t="s">
        <v>7</v>
      </c>
      <c r="D57" t="b">
        <v>0</v>
      </c>
      <c r="E57" t="s">
        <v>9</v>
      </c>
      <c r="F57">
        <f>VLOOKUP(atendimentos[[#This Row],[id_cliente]],nps[],3,0)</f>
        <v>10</v>
      </c>
    </row>
    <row r="58" spans="1:6" x14ac:dyDescent="0.35">
      <c r="A58" s="2">
        <v>23</v>
      </c>
      <c r="B58" s="1">
        <v>45739</v>
      </c>
      <c r="C58" t="s">
        <v>10</v>
      </c>
      <c r="D58" t="b">
        <v>1</v>
      </c>
      <c r="E58" t="s">
        <v>9</v>
      </c>
      <c r="F58">
        <f>VLOOKUP(atendimentos[[#This Row],[id_cliente]],nps[],3,0)</f>
        <v>10</v>
      </c>
    </row>
    <row r="59" spans="1:6" x14ac:dyDescent="0.35">
      <c r="A59" s="2">
        <v>23</v>
      </c>
      <c r="B59" s="1">
        <v>45765</v>
      </c>
      <c r="C59" t="s">
        <v>5</v>
      </c>
      <c r="D59" t="b">
        <v>1</v>
      </c>
      <c r="E59" t="s">
        <v>6</v>
      </c>
      <c r="F59">
        <f>VLOOKUP(atendimentos[[#This Row],[id_cliente]],nps[],3,0)</f>
        <v>10</v>
      </c>
    </row>
    <row r="60" spans="1:6" x14ac:dyDescent="0.35">
      <c r="A60" s="2">
        <v>24</v>
      </c>
      <c r="B60" s="1">
        <v>45644</v>
      </c>
      <c r="C60" t="s">
        <v>5</v>
      </c>
      <c r="D60" t="b">
        <v>0</v>
      </c>
      <c r="E60" t="s">
        <v>8</v>
      </c>
      <c r="F60">
        <f>VLOOKUP(atendimentos[[#This Row],[id_cliente]],nps[],3,0)</f>
        <v>5</v>
      </c>
    </row>
    <row r="61" spans="1:6" x14ac:dyDescent="0.35">
      <c r="A61" s="2">
        <v>24</v>
      </c>
      <c r="B61" s="1">
        <v>45681</v>
      </c>
      <c r="C61" t="s">
        <v>7</v>
      </c>
      <c r="D61" t="b">
        <v>0</v>
      </c>
      <c r="E61" t="s">
        <v>9</v>
      </c>
      <c r="F61">
        <f>VLOOKUP(atendimentos[[#This Row],[id_cliente]],nps[],3,0)</f>
        <v>5</v>
      </c>
    </row>
    <row r="62" spans="1:6" x14ac:dyDescent="0.35">
      <c r="A62" s="2">
        <v>24</v>
      </c>
      <c r="B62" s="1">
        <v>45697</v>
      </c>
      <c r="C62" t="s">
        <v>5</v>
      </c>
      <c r="D62" t="b">
        <v>0</v>
      </c>
      <c r="E62" t="s">
        <v>6</v>
      </c>
      <c r="F62">
        <f>VLOOKUP(atendimentos[[#This Row],[id_cliente]],nps[],3,0)</f>
        <v>5</v>
      </c>
    </row>
    <row r="63" spans="1:6" x14ac:dyDescent="0.35">
      <c r="A63" s="2">
        <v>25</v>
      </c>
      <c r="B63" s="1">
        <v>45592</v>
      </c>
      <c r="C63" t="s">
        <v>10</v>
      </c>
      <c r="D63" t="b">
        <v>0</v>
      </c>
      <c r="E63" t="s">
        <v>9</v>
      </c>
      <c r="F63">
        <f>VLOOKUP(atendimentos[[#This Row],[id_cliente]],nps[],3,0)</f>
        <v>6</v>
      </c>
    </row>
    <row r="64" spans="1:6" x14ac:dyDescent="0.35">
      <c r="A64" s="2">
        <v>25</v>
      </c>
      <c r="B64" s="1">
        <v>45550</v>
      </c>
      <c r="C64" t="s">
        <v>7</v>
      </c>
      <c r="D64" t="b">
        <v>1</v>
      </c>
      <c r="E64" t="s">
        <v>9</v>
      </c>
      <c r="F64">
        <f>VLOOKUP(atendimentos[[#This Row],[id_cliente]],nps[],3,0)</f>
        <v>6</v>
      </c>
    </row>
    <row r="65" spans="1:6" x14ac:dyDescent="0.35">
      <c r="A65" s="2">
        <v>26</v>
      </c>
      <c r="B65" s="1">
        <v>45617</v>
      </c>
      <c r="C65" t="s">
        <v>10</v>
      </c>
      <c r="D65" t="b">
        <v>1</v>
      </c>
      <c r="E65" t="s">
        <v>9</v>
      </c>
      <c r="F65">
        <f>VLOOKUP(atendimentos[[#This Row],[id_cliente]],nps[],3,0)</f>
        <v>9</v>
      </c>
    </row>
    <row r="66" spans="1:6" x14ac:dyDescent="0.35">
      <c r="A66" s="2">
        <v>26</v>
      </c>
      <c r="B66" s="1">
        <v>45517</v>
      </c>
      <c r="C66" t="s">
        <v>10</v>
      </c>
      <c r="D66" t="b">
        <v>0</v>
      </c>
      <c r="E66" t="s">
        <v>6</v>
      </c>
      <c r="F66">
        <f>VLOOKUP(atendimentos[[#This Row],[id_cliente]],nps[],3,0)</f>
        <v>9</v>
      </c>
    </row>
    <row r="67" spans="1:6" x14ac:dyDescent="0.35">
      <c r="A67" s="2">
        <v>27</v>
      </c>
      <c r="B67" s="1">
        <v>45706</v>
      </c>
      <c r="C67" t="s">
        <v>10</v>
      </c>
      <c r="D67" t="b">
        <v>0</v>
      </c>
      <c r="E67" t="s">
        <v>6</v>
      </c>
      <c r="F67">
        <f>VLOOKUP(atendimentos[[#This Row],[id_cliente]],nps[],3,0)</f>
        <v>9</v>
      </c>
    </row>
    <row r="68" spans="1:6" x14ac:dyDescent="0.35">
      <c r="A68" s="2">
        <v>27</v>
      </c>
      <c r="B68" s="1">
        <v>45573</v>
      </c>
      <c r="C68" t="s">
        <v>10</v>
      </c>
      <c r="D68" t="b">
        <v>1</v>
      </c>
      <c r="E68" t="s">
        <v>6</v>
      </c>
      <c r="F68">
        <f>VLOOKUP(atendimentos[[#This Row],[id_cliente]],nps[],3,0)</f>
        <v>9</v>
      </c>
    </row>
    <row r="69" spans="1:6" x14ac:dyDescent="0.35">
      <c r="A69" s="2">
        <v>27</v>
      </c>
      <c r="B69" s="1">
        <v>45648</v>
      </c>
      <c r="C69" t="s">
        <v>7</v>
      </c>
      <c r="D69" t="b">
        <v>0</v>
      </c>
      <c r="E69" t="s">
        <v>8</v>
      </c>
      <c r="F69">
        <f>VLOOKUP(atendimentos[[#This Row],[id_cliente]],nps[],3,0)</f>
        <v>9</v>
      </c>
    </row>
    <row r="70" spans="1:6" x14ac:dyDescent="0.35">
      <c r="A70" s="2">
        <v>28</v>
      </c>
      <c r="B70" s="1">
        <v>45693</v>
      </c>
      <c r="C70" t="s">
        <v>10</v>
      </c>
      <c r="D70" t="b">
        <v>1</v>
      </c>
      <c r="E70" t="s">
        <v>8</v>
      </c>
      <c r="F70">
        <f>VLOOKUP(atendimentos[[#This Row],[id_cliente]],nps[],3,0)</f>
        <v>1</v>
      </c>
    </row>
    <row r="71" spans="1:6" x14ac:dyDescent="0.35">
      <c r="A71" s="2">
        <v>28</v>
      </c>
      <c r="B71" s="1">
        <v>45778</v>
      </c>
      <c r="C71" t="s">
        <v>7</v>
      </c>
      <c r="D71" t="b">
        <v>1</v>
      </c>
      <c r="E71" t="s">
        <v>6</v>
      </c>
      <c r="F71">
        <f>VLOOKUP(atendimentos[[#This Row],[id_cliente]],nps[],3,0)</f>
        <v>1</v>
      </c>
    </row>
    <row r="72" spans="1:6" x14ac:dyDescent="0.35">
      <c r="A72" s="2">
        <v>28</v>
      </c>
      <c r="B72" s="1">
        <v>45611</v>
      </c>
      <c r="C72" t="s">
        <v>5</v>
      </c>
      <c r="D72" t="b">
        <v>0</v>
      </c>
      <c r="E72" t="s">
        <v>9</v>
      </c>
      <c r="F72">
        <f>VLOOKUP(atendimentos[[#This Row],[id_cliente]],nps[],3,0)</f>
        <v>1</v>
      </c>
    </row>
    <row r="73" spans="1:6" x14ac:dyDescent="0.35">
      <c r="A73" s="2">
        <v>28</v>
      </c>
      <c r="B73" s="1">
        <v>45620</v>
      </c>
      <c r="C73" t="s">
        <v>7</v>
      </c>
      <c r="D73" t="b">
        <v>0</v>
      </c>
      <c r="E73" t="s">
        <v>8</v>
      </c>
      <c r="F73">
        <f>VLOOKUP(atendimentos[[#This Row],[id_cliente]],nps[],3,0)</f>
        <v>1</v>
      </c>
    </row>
    <row r="74" spans="1:6" x14ac:dyDescent="0.35">
      <c r="A74" s="2">
        <v>29</v>
      </c>
      <c r="B74" s="1">
        <v>45505</v>
      </c>
      <c r="C74" t="s">
        <v>7</v>
      </c>
      <c r="D74" t="b">
        <v>0</v>
      </c>
      <c r="E74" t="s">
        <v>6</v>
      </c>
      <c r="F74">
        <f>VLOOKUP(atendimentos[[#This Row],[id_cliente]],nps[],3,0)</f>
        <v>2</v>
      </c>
    </row>
    <row r="75" spans="1:6" x14ac:dyDescent="0.35">
      <c r="A75" s="2">
        <v>30</v>
      </c>
      <c r="B75" s="1">
        <v>45626</v>
      </c>
      <c r="C75" t="s">
        <v>7</v>
      </c>
      <c r="D75" t="b">
        <v>0</v>
      </c>
      <c r="E75" t="s">
        <v>8</v>
      </c>
      <c r="F75">
        <f>VLOOKUP(atendimentos[[#This Row],[id_cliente]],nps[],3,0)</f>
        <v>4</v>
      </c>
    </row>
    <row r="76" spans="1:6" x14ac:dyDescent="0.35">
      <c r="A76" s="2">
        <v>31</v>
      </c>
      <c r="B76" s="1">
        <v>45446</v>
      </c>
      <c r="C76" t="s">
        <v>5</v>
      </c>
      <c r="D76" t="b">
        <v>1</v>
      </c>
      <c r="E76" t="s">
        <v>9</v>
      </c>
      <c r="F76">
        <f>VLOOKUP(atendimentos[[#This Row],[id_cliente]],nps[],3,0)</f>
        <v>4</v>
      </c>
    </row>
    <row r="77" spans="1:6" x14ac:dyDescent="0.35">
      <c r="A77" s="2">
        <v>31</v>
      </c>
      <c r="B77" s="1">
        <v>45745</v>
      </c>
      <c r="C77" t="s">
        <v>5</v>
      </c>
      <c r="D77" t="b">
        <v>0</v>
      </c>
      <c r="E77" t="s">
        <v>6</v>
      </c>
      <c r="F77">
        <f>VLOOKUP(atendimentos[[#This Row],[id_cliente]],nps[],3,0)</f>
        <v>4</v>
      </c>
    </row>
    <row r="78" spans="1:6" x14ac:dyDescent="0.35">
      <c r="A78" s="2">
        <v>32</v>
      </c>
      <c r="B78" s="1">
        <v>45753</v>
      </c>
      <c r="C78" t="s">
        <v>5</v>
      </c>
      <c r="D78" t="b">
        <v>1</v>
      </c>
      <c r="E78" t="s">
        <v>9</v>
      </c>
      <c r="F78">
        <f>VLOOKUP(atendimentos[[#This Row],[id_cliente]],nps[],3,0)</f>
        <v>6</v>
      </c>
    </row>
    <row r="79" spans="1:6" x14ac:dyDescent="0.35">
      <c r="A79" s="2">
        <v>32</v>
      </c>
      <c r="B79" s="1">
        <v>45450</v>
      </c>
      <c r="C79" t="s">
        <v>10</v>
      </c>
      <c r="D79" t="b">
        <v>0</v>
      </c>
      <c r="E79" t="s">
        <v>6</v>
      </c>
      <c r="F79">
        <f>VLOOKUP(atendimentos[[#This Row],[id_cliente]],nps[],3,0)</f>
        <v>6</v>
      </c>
    </row>
    <row r="80" spans="1:6" x14ac:dyDescent="0.35">
      <c r="A80" s="2">
        <v>32</v>
      </c>
      <c r="B80" s="1">
        <v>45778</v>
      </c>
      <c r="C80" t="s">
        <v>5</v>
      </c>
      <c r="D80" t="b">
        <v>0</v>
      </c>
      <c r="E80" t="s">
        <v>6</v>
      </c>
      <c r="F80">
        <f>VLOOKUP(atendimentos[[#This Row],[id_cliente]],nps[],3,0)</f>
        <v>6</v>
      </c>
    </row>
    <row r="81" spans="1:6" x14ac:dyDescent="0.35">
      <c r="A81" s="2">
        <v>32</v>
      </c>
      <c r="B81" s="1">
        <v>45574</v>
      </c>
      <c r="C81" t="s">
        <v>5</v>
      </c>
      <c r="D81" t="b">
        <v>0</v>
      </c>
      <c r="E81" t="s">
        <v>9</v>
      </c>
      <c r="F81">
        <f>VLOOKUP(atendimentos[[#This Row],[id_cliente]],nps[],3,0)</f>
        <v>6</v>
      </c>
    </row>
    <row r="82" spans="1:6" x14ac:dyDescent="0.35">
      <c r="A82" s="2">
        <v>33</v>
      </c>
      <c r="B82" s="1">
        <v>45700</v>
      </c>
      <c r="C82" t="s">
        <v>5</v>
      </c>
      <c r="D82" t="b">
        <v>1</v>
      </c>
      <c r="E82" t="s">
        <v>6</v>
      </c>
      <c r="F82">
        <f>VLOOKUP(atendimentos[[#This Row],[id_cliente]],nps[],3,0)</f>
        <v>10</v>
      </c>
    </row>
    <row r="83" spans="1:6" x14ac:dyDescent="0.35">
      <c r="A83" s="2">
        <v>33</v>
      </c>
      <c r="B83" s="1">
        <v>45476</v>
      </c>
      <c r="C83" t="s">
        <v>7</v>
      </c>
      <c r="D83" t="b">
        <v>0</v>
      </c>
      <c r="E83" t="s">
        <v>8</v>
      </c>
      <c r="F83">
        <f>VLOOKUP(atendimentos[[#This Row],[id_cliente]],nps[],3,0)</f>
        <v>10</v>
      </c>
    </row>
    <row r="84" spans="1:6" x14ac:dyDescent="0.35">
      <c r="A84" s="2">
        <v>34</v>
      </c>
      <c r="B84" s="1">
        <v>45456</v>
      </c>
      <c r="C84" t="s">
        <v>7</v>
      </c>
      <c r="D84" t="b">
        <v>0</v>
      </c>
      <c r="E84" t="s">
        <v>6</v>
      </c>
      <c r="F84">
        <f>VLOOKUP(atendimentos[[#This Row],[id_cliente]],nps[],3,0)</f>
        <v>8</v>
      </c>
    </row>
    <row r="85" spans="1:6" x14ac:dyDescent="0.35">
      <c r="A85" s="2">
        <v>34</v>
      </c>
      <c r="B85" s="1">
        <v>45438</v>
      </c>
      <c r="C85" t="s">
        <v>5</v>
      </c>
      <c r="D85" t="b">
        <v>0</v>
      </c>
      <c r="E85" t="s">
        <v>8</v>
      </c>
      <c r="F85">
        <f>VLOOKUP(atendimentos[[#This Row],[id_cliente]],nps[],3,0)</f>
        <v>8</v>
      </c>
    </row>
    <row r="86" spans="1:6" x14ac:dyDescent="0.35">
      <c r="A86" s="2">
        <v>34</v>
      </c>
      <c r="B86" s="1">
        <v>45573</v>
      </c>
      <c r="C86" t="s">
        <v>5</v>
      </c>
      <c r="D86" t="b">
        <v>1</v>
      </c>
      <c r="E86" t="s">
        <v>9</v>
      </c>
      <c r="F86">
        <f>VLOOKUP(atendimentos[[#This Row],[id_cliente]],nps[],3,0)</f>
        <v>8</v>
      </c>
    </row>
    <row r="87" spans="1:6" x14ac:dyDescent="0.35">
      <c r="A87" s="2">
        <v>34</v>
      </c>
      <c r="B87" s="1">
        <v>45520</v>
      </c>
      <c r="C87" t="s">
        <v>10</v>
      </c>
      <c r="D87" t="b">
        <v>1</v>
      </c>
      <c r="E87" t="s">
        <v>8</v>
      </c>
      <c r="F87">
        <f>VLOOKUP(atendimentos[[#This Row],[id_cliente]],nps[],3,0)</f>
        <v>8</v>
      </c>
    </row>
    <row r="88" spans="1:6" x14ac:dyDescent="0.35">
      <c r="A88" s="2">
        <v>35</v>
      </c>
      <c r="B88" s="1">
        <v>45783</v>
      </c>
      <c r="C88" t="s">
        <v>10</v>
      </c>
      <c r="D88" t="b">
        <v>0</v>
      </c>
      <c r="E88" t="s">
        <v>8</v>
      </c>
      <c r="F88">
        <f>VLOOKUP(atendimentos[[#This Row],[id_cliente]],nps[],3,0)</f>
        <v>4</v>
      </c>
    </row>
    <row r="89" spans="1:6" x14ac:dyDescent="0.35">
      <c r="A89" s="2">
        <v>35</v>
      </c>
      <c r="B89" s="1">
        <v>45565</v>
      </c>
      <c r="C89" t="s">
        <v>7</v>
      </c>
      <c r="D89" t="b">
        <v>1</v>
      </c>
      <c r="E89" t="s">
        <v>8</v>
      </c>
      <c r="F89">
        <f>VLOOKUP(atendimentos[[#This Row],[id_cliente]],nps[],3,0)</f>
        <v>4</v>
      </c>
    </row>
    <row r="90" spans="1:6" x14ac:dyDescent="0.35">
      <c r="A90" s="2">
        <v>35</v>
      </c>
      <c r="B90" s="1">
        <v>45494</v>
      </c>
      <c r="C90" t="s">
        <v>10</v>
      </c>
      <c r="D90" t="b">
        <v>1</v>
      </c>
      <c r="E90" t="s">
        <v>9</v>
      </c>
      <c r="F90">
        <f>VLOOKUP(atendimentos[[#This Row],[id_cliente]],nps[],3,0)</f>
        <v>4</v>
      </c>
    </row>
    <row r="91" spans="1:6" x14ac:dyDescent="0.35">
      <c r="A91" s="2">
        <v>35</v>
      </c>
      <c r="B91" s="1">
        <v>45445</v>
      </c>
      <c r="C91" t="s">
        <v>7</v>
      </c>
      <c r="D91" t="b">
        <v>1</v>
      </c>
      <c r="E91" t="s">
        <v>9</v>
      </c>
      <c r="F91">
        <f>VLOOKUP(atendimentos[[#This Row],[id_cliente]],nps[],3,0)</f>
        <v>4</v>
      </c>
    </row>
    <row r="92" spans="1:6" x14ac:dyDescent="0.35">
      <c r="A92" s="2">
        <v>36</v>
      </c>
      <c r="B92" s="1">
        <v>45711</v>
      </c>
      <c r="C92" t="s">
        <v>7</v>
      </c>
      <c r="D92" t="b">
        <v>0</v>
      </c>
      <c r="E92" t="s">
        <v>6</v>
      </c>
      <c r="F92">
        <f>VLOOKUP(atendimentos[[#This Row],[id_cliente]],nps[],3,0)</f>
        <v>1</v>
      </c>
    </row>
    <row r="93" spans="1:6" x14ac:dyDescent="0.35">
      <c r="A93" s="2">
        <v>36</v>
      </c>
      <c r="B93" s="1">
        <v>45556</v>
      </c>
      <c r="C93" t="s">
        <v>10</v>
      </c>
      <c r="D93" t="b">
        <v>1</v>
      </c>
      <c r="E93" t="s">
        <v>9</v>
      </c>
      <c r="F93">
        <f>VLOOKUP(atendimentos[[#This Row],[id_cliente]],nps[],3,0)</f>
        <v>1</v>
      </c>
    </row>
    <row r="94" spans="1:6" x14ac:dyDescent="0.35">
      <c r="A94" s="2">
        <v>36</v>
      </c>
      <c r="B94" s="1">
        <v>45628</v>
      </c>
      <c r="C94" t="s">
        <v>10</v>
      </c>
      <c r="D94" t="b">
        <v>0</v>
      </c>
      <c r="E94" t="s">
        <v>6</v>
      </c>
      <c r="F94">
        <f>VLOOKUP(atendimentos[[#This Row],[id_cliente]],nps[],3,0)</f>
        <v>1</v>
      </c>
    </row>
    <row r="95" spans="1:6" x14ac:dyDescent="0.35">
      <c r="A95" s="2">
        <v>36</v>
      </c>
      <c r="B95" s="1">
        <v>45730</v>
      </c>
      <c r="C95" t="s">
        <v>10</v>
      </c>
      <c r="D95" t="b">
        <v>1</v>
      </c>
      <c r="E95" t="s">
        <v>8</v>
      </c>
      <c r="F95">
        <f>VLOOKUP(atendimentos[[#This Row],[id_cliente]],nps[],3,0)</f>
        <v>1</v>
      </c>
    </row>
    <row r="96" spans="1:6" x14ac:dyDescent="0.35">
      <c r="A96" s="2">
        <v>37</v>
      </c>
      <c r="B96" s="1">
        <v>45668</v>
      </c>
      <c r="C96" t="s">
        <v>10</v>
      </c>
      <c r="D96" t="b">
        <v>1</v>
      </c>
      <c r="E96" t="s">
        <v>8</v>
      </c>
      <c r="F96">
        <f>VLOOKUP(atendimentos[[#This Row],[id_cliente]],nps[],3,0)</f>
        <v>4</v>
      </c>
    </row>
    <row r="97" spans="1:6" x14ac:dyDescent="0.35">
      <c r="A97" s="2">
        <v>37</v>
      </c>
      <c r="B97" s="1">
        <v>45778</v>
      </c>
      <c r="C97" t="s">
        <v>5</v>
      </c>
      <c r="D97" t="b">
        <v>1</v>
      </c>
      <c r="E97" t="s">
        <v>9</v>
      </c>
      <c r="F97">
        <f>VLOOKUP(atendimentos[[#This Row],[id_cliente]],nps[],3,0)</f>
        <v>4</v>
      </c>
    </row>
    <row r="98" spans="1:6" x14ac:dyDescent="0.35">
      <c r="A98" s="2">
        <v>38</v>
      </c>
      <c r="B98" s="1">
        <v>45643</v>
      </c>
      <c r="C98" t="s">
        <v>10</v>
      </c>
      <c r="D98" t="b">
        <v>0</v>
      </c>
      <c r="E98" t="s">
        <v>6</v>
      </c>
      <c r="F98">
        <f>VLOOKUP(atendimentos[[#This Row],[id_cliente]],nps[],3,0)</f>
        <v>2</v>
      </c>
    </row>
    <row r="99" spans="1:6" x14ac:dyDescent="0.35">
      <c r="A99" s="2">
        <v>38</v>
      </c>
      <c r="B99" s="1">
        <v>45499</v>
      </c>
      <c r="C99" t="s">
        <v>7</v>
      </c>
      <c r="D99" t="b">
        <v>0</v>
      </c>
      <c r="E99" t="s">
        <v>9</v>
      </c>
      <c r="F99">
        <f>VLOOKUP(atendimentos[[#This Row],[id_cliente]],nps[],3,0)</f>
        <v>2</v>
      </c>
    </row>
    <row r="100" spans="1:6" x14ac:dyDescent="0.35">
      <c r="A100" s="2">
        <v>38</v>
      </c>
      <c r="B100" s="1">
        <v>45666</v>
      </c>
      <c r="C100" t="s">
        <v>10</v>
      </c>
      <c r="D100" t="b">
        <v>0</v>
      </c>
      <c r="E100" t="s">
        <v>6</v>
      </c>
      <c r="F100">
        <f>VLOOKUP(atendimentos[[#This Row],[id_cliente]],nps[],3,0)</f>
        <v>2</v>
      </c>
    </row>
    <row r="101" spans="1:6" x14ac:dyDescent="0.35">
      <c r="A101" s="2">
        <v>39</v>
      </c>
      <c r="B101" s="1">
        <v>45484</v>
      </c>
      <c r="C101" t="s">
        <v>5</v>
      </c>
      <c r="D101" t="b">
        <v>1</v>
      </c>
      <c r="E101" t="s">
        <v>6</v>
      </c>
      <c r="F101">
        <f>VLOOKUP(atendimentos[[#This Row],[id_cliente]],nps[],3,0)</f>
        <v>7</v>
      </c>
    </row>
    <row r="102" spans="1:6" x14ac:dyDescent="0.35">
      <c r="A102" s="2">
        <v>39</v>
      </c>
      <c r="B102" s="1">
        <v>45457</v>
      </c>
      <c r="C102" t="s">
        <v>7</v>
      </c>
      <c r="D102" t="b">
        <v>1</v>
      </c>
      <c r="E102" t="s">
        <v>6</v>
      </c>
      <c r="F102">
        <f>VLOOKUP(atendimentos[[#This Row],[id_cliente]],nps[],3,0)</f>
        <v>7</v>
      </c>
    </row>
    <row r="103" spans="1:6" x14ac:dyDescent="0.35">
      <c r="A103" s="2">
        <v>39</v>
      </c>
      <c r="B103" s="1">
        <v>45440</v>
      </c>
      <c r="C103" t="s">
        <v>7</v>
      </c>
      <c r="D103" t="b">
        <v>0</v>
      </c>
      <c r="E103" t="s">
        <v>8</v>
      </c>
      <c r="F103">
        <f>VLOOKUP(atendimentos[[#This Row],[id_cliente]],nps[],3,0)</f>
        <v>7</v>
      </c>
    </row>
    <row r="104" spans="1:6" x14ac:dyDescent="0.35">
      <c r="A104" s="2">
        <v>40</v>
      </c>
      <c r="B104" s="1">
        <v>45485</v>
      </c>
      <c r="C104" t="s">
        <v>7</v>
      </c>
      <c r="D104" t="b">
        <v>0</v>
      </c>
      <c r="E104" t="s">
        <v>9</v>
      </c>
      <c r="F104">
        <f>VLOOKUP(atendimentos[[#This Row],[id_cliente]],nps[],3,0)</f>
        <v>4</v>
      </c>
    </row>
    <row r="105" spans="1:6" x14ac:dyDescent="0.35">
      <c r="A105" s="2">
        <v>41</v>
      </c>
      <c r="B105" s="1">
        <v>45688</v>
      </c>
      <c r="C105" t="s">
        <v>5</v>
      </c>
      <c r="D105" t="b">
        <v>0</v>
      </c>
      <c r="E105" t="s">
        <v>6</v>
      </c>
      <c r="F105">
        <f>VLOOKUP(atendimentos[[#This Row],[id_cliente]],nps[],3,0)</f>
        <v>1</v>
      </c>
    </row>
    <row r="106" spans="1:6" x14ac:dyDescent="0.35">
      <c r="A106" s="2">
        <v>41</v>
      </c>
      <c r="B106" s="1">
        <v>45678</v>
      </c>
      <c r="C106" t="s">
        <v>7</v>
      </c>
      <c r="D106" t="b">
        <v>0</v>
      </c>
      <c r="E106" t="s">
        <v>6</v>
      </c>
      <c r="F106">
        <f>VLOOKUP(atendimentos[[#This Row],[id_cliente]],nps[],3,0)</f>
        <v>1</v>
      </c>
    </row>
    <row r="107" spans="1:6" x14ac:dyDescent="0.35">
      <c r="A107" s="2">
        <v>41</v>
      </c>
      <c r="B107" s="1">
        <v>45697</v>
      </c>
      <c r="C107" t="s">
        <v>5</v>
      </c>
      <c r="D107" t="b">
        <v>0</v>
      </c>
      <c r="E107" t="s">
        <v>9</v>
      </c>
      <c r="F107">
        <f>VLOOKUP(atendimentos[[#This Row],[id_cliente]],nps[],3,0)</f>
        <v>1</v>
      </c>
    </row>
    <row r="108" spans="1:6" x14ac:dyDescent="0.35">
      <c r="A108" s="2">
        <v>41</v>
      </c>
      <c r="B108" s="1">
        <v>45659</v>
      </c>
      <c r="C108" t="s">
        <v>10</v>
      </c>
      <c r="D108" t="b">
        <v>1</v>
      </c>
      <c r="E108" t="s">
        <v>8</v>
      </c>
      <c r="F108">
        <f>VLOOKUP(atendimentos[[#This Row],[id_cliente]],nps[],3,0)</f>
        <v>1</v>
      </c>
    </row>
    <row r="109" spans="1:6" x14ac:dyDescent="0.35">
      <c r="A109" s="2">
        <v>41</v>
      </c>
      <c r="B109" s="1">
        <v>45708</v>
      </c>
      <c r="C109" t="s">
        <v>7</v>
      </c>
      <c r="D109" t="b">
        <v>0</v>
      </c>
      <c r="E109" t="s">
        <v>6</v>
      </c>
      <c r="F109">
        <f>VLOOKUP(atendimentos[[#This Row],[id_cliente]],nps[],3,0)</f>
        <v>1</v>
      </c>
    </row>
    <row r="110" spans="1:6" x14ac:dyDescent="0.35">
      <c r="A110" s="2">
        <v>42</v>
      </c>
      <c r="B110" s="1">
        <v>45725</v>
      </c>
      <c r="C110" t="s">
        <v>10</v>
      </c>
      <c r="D110" t="b">
        <v>1</v>
      </c>
      <c r="E110" t="s">
        <v>6</v>
      </c>
      <c r="F110">
        <f>VLOOKUP(atendimentos[[#This Row],[id_cliente]],nps[],3,0)</f>
        <v>9</v>
      </c>
    </row>
    <row r="111" spans="1:6" x14ac:dyDescent="0.35">
      <c r="A111" s="2">
        <v>42</v>
      </c>
      <c r="B111" s="1">
        <v>45775</v>
      </c>
      <c r="C111" t="s">
        <v>5</v>
      </c>
      <c r="D111" t="b">
        <v>1</v>
      </c>
      <c r="E111" t="s">
        <v>6</v>
      </c>
      <c r="F111">
        <f>VLOOKUP(atendimentos[[#This Row],[id_cliente]],nps[],3,0)</f>
        <v>9</v>
      </c>
    </row>
    <row r="112" spans="1:6" x14ac:dyDescent="0.35">
      <c r="A112" s="2">
        <v>42</v>
      </c>
      <c r="B112" s="1">
        <v>45617</v>
      </c>
      <c r="C112" t="s">
        <v>7</v>
      </c>
      <c r="D112" t="b">
        <v>0</v>
      </c>
      <c r="E112" t="s">
        <v>8</v>
      </c>
      <c r="F112">
        <f>VLOOKUP(atendimentos[[#This Row],[id_cliente]],nps[],3,0)</f>
        <v>9</v>
      </c>
    </row>
    <row r="113" spans="1:6" x14ac:dyDescent="0.35">
      <c r="A113" s="2">
        <v>42</v>
      </c>
      <c r="B113" s="1">
        <v>45787</v>
      </c>
      <c r="C113" t="s">
        <v>7</v>
      </c>
      <c r="D113" t="b">
        <v>0</v>
      </c>
      <c r="E113" t="s">
        <v>8</v>
      </c>
      <c r="F113">
        <f>VLOOKUP(atendimentos[[#This Row],[id_cliente]],nps[],3,0)</f>
        <v>9</v>
      </c>
    </row>
    <row r="114" spans="1:6" x14ac:dyDescent="0.35">
      <c r="A114" s="2">
        <v>43</v>
      </c>
      <c r="B114" s="1">
        <v>45663</v>
      </c>
      <c r="C114" t="s">
        <v>7</v>
      </c>
      <c r="D114" t="b">
        <v>0</v>
      </c>
      <c r="E114" t="s">
        <v>9</v>
      </c>
      <c r="F114">
        <f>VLOOKUP(atendimentos[[#This Row],[id_cliente]],nps[],3,0)</f>
        <v>4</v>
      </c>
    </row>
    <row r="115" spans="1:6" x14ac:dyDescent="0.35">
      <c r="A115" s="2">
        <v>44</v>
      </c>
      <c r="B115" s="1">
        <v>45458</v>
      </c>
      <c r="C115" t="s">
        <v>7</v>
      </c>
      <c r="D115" t="b">
        <v>0</v>
      </c>
      <c r="E115" t="s">
        <v>6</v>
      </c>
      <c r="F115">
        <f>VLOOKUP(atendimentos[[#This Row],[id_cliente]],nps[],3,0)</f>
        <v>6</v>
      </c>
    </row>
    <row r="116" spans="1:6" x14ac:dyDescent="0.35">
      <c r="A116" s="2">
        <v>44</v>
      </c>
      <c r="B116" s="1">
        <v>45514</v>
      </c>
      <c r="C116" t="s">
        <v>5</v>
      </c>
      <c r="D116" t="b">
        <v>1</v>
      </c>
      <c r="E116" t="s">
        <v>9</v>
      </c>
      <c r="F116">
        <f>VLOOKUP(atendimentos[[#This Row],[id_cliente]],nps[],3,0)</f>
        <v>6</v>
      </c>
    </row>
    <row r="117" spans="1:6" x14ac:dyDescent="0.35">
      <c r="A117" s="2">
        <v>44</v>
      </c>
      <c r="B117" s="1">
        <v>45707</v>
      </c>
      <c r="C117" t="s">
        <v>7</v>
      </c>
      <c r="D117" t="b">
        <v>1</v>
      </c>
      <c r="E117" t="s">
        <v>9</v>
      </c>
      <c r="F117">
        <f>VLOOKUP(atendimentos[[#This Row],[id_cliente]],nps[],3,0)</f>
        <v>6</v>
      </c>
    </row>
    <row r="118" spans="1:6" x14ac:dyDescent="0.35">
      <c r="A118" s="2">
        <v>45</v>
      </c>
      <c r="B118" s="1">
        <v>45504</v>
      </c>
      <c r="C118" t="s">
        <v>10</v>
      </c>
      <c r="D118" t="b">
        <v>1</v>
      </c>
      <c r="E118" t="s">
        <v>6</v>
      </c>
      <c r="F118">
        <f>VLOOKUP(atendimentos[[#This Row],[id_cliente]],nps[],3,0)</f>
        <v>1</v>
      </c>
    </row>
    <row r="119" spans="1:6" x14ac:dyDescent="0.35">
      <c r="A119" s="2">
        <v>45</v>
      </c>
      <c r="B119" s="1">
        <v>45521</v>
      </c>
      <c r="C119" t="s">
        <v>7</v>
      </c>
      <c r="D119" t="b">
        <v>1</v>
      </c>
      <c r="E119" t="s">
        <v>8</v>
      </c>
      <c r="F119">
        <f>VLOOKUP(atendimentos[[#This Row],[id_cliente]],nps[],3,0)</f>
        <v>1</v>
      </c>
    </row>
    <row r="120" spans="1:6" x14ac:dyDescent="0.35">
      <c r="A120" s="2">
        <v>45</v>
      </c>
      <c r="B120" s="1">
        <v>45561</v>
      </c>
      <c r="C120" t="s">
        <v>7</v>
      </c>
      <c r="D120" t="b">
        <v>0</v>
      </c>
      <c r="E120" t="s">
        <v>9</v>
      </c>
      <c r="F120">
        <f>VLOOKUP(atendimentos[[#This Row],[id_cliente]],nps[],3,0)</f>
        <v>1</v>
      </c>
    </row>
    <row r="121" spans="1:6" x14ac:dyDescent="0.35">
      <c r="A121" s="2">
        <v>45</v>
      </c>
      <c r="B121" s="1">
        <v>45572</v>
      </c>
      <c r="C121" t="s">
        <v>5</v>
      </c>
      <c r="D121" t="b">
        <v>1</v>
      </c>
      <c r="E121" t="s">
        <v>6</v>
      </c>
      <c r="F121">
        <f>VLOOKUP(atendimentos[[#This Row],[id_cliente]],nps[],3,0)</f>
        <v>1</v>
      </c>
    </row>
    <row r="122" spans="1:6" x14ac:dyDescent="0.35">
      <c r="A122" s="2">
        <v>45</v>
      </c>
      <c r="B122" s="1">
        <v>45561</v>
      </c>
      <c r="C122" t="s">
        <v>5</v>
      </c>
      <c r="D122" t="b">
        <v>0</v>
      </c>
      <c r="E122" t="s">
        <v>8</v>
      </c>
      <c r="F122">
        <f>VLOOKUP(atendimentos[[#This Row],[id_cliente]],nps[],3,0)</f>
        <v>1</v>
      </c>
    </row>
    <row r="123" spans="1:6" x14ac:dyDescent="0.35">
      <c r="A123" s="2">
        <v>46</v>
      </c>
      <c r="B123" s="1">
        <v>45744</v>
      </c>
      <c r="C123" t="s">
        <v>5</v>
      </c>
      <c r="D123" t="b">
        <v>0</v>
      </c>
      <c r="E123" t="s">
        <v>8</v>
      </c>
      <c r="F123">
        <f>VLOOKUP(atendimentos[[#This Row],[id_cliente]],nps[],3,0)</f>
        <v>2</v>
      </c>
    </row>
    <row r="124" spans="1:6" x14ac:dyDescent="0.35">
      <c r="A124" s="2">
        <v>47</v>
      </c>
      <c r="B124" s="1">
        <v>45691</v>
      </c>
      <c r="C124" t="s">
        <v>5</v>
      </c>
      <c r="D124" t="b">
        <v>1</v>
      </c>
      <c r="E124" t="s">
        <v>8</v>
      </c>
      <c r="F124">
        <f>VLOOKUP(atendimentos[[#This Row],[id_cliente]],nps[],3,0)</f>
        <v>2</v>
      </c>
    </row>
    <row r="125" spans="1:6" x14ac:dyDescent="0.35">
      <c r="A125" s="2">
        <v>47</v>
      </c>
      <c r="B125" s="1">
        <v>45515</v>
      </c>
      <c r="C125" t="s">
        <v>5</v>
      </c>
      <c r="D125" t="b">
        <v>1</v>
      </c>
      <c r="E125" t="s">
        <v>6</v>
      </c>
      <c r="F125">
        <f>VLOOKUP(atendimentos[[#This Row],[id_cliente]],nps[],3,0)</f>
        <v>2</v>
      </c>
    </row>
    <row r="126" spans="1:6" x14ac:dyDescent="0.35">
      <c r="A126" s="2">
        <v>48</v>
      </c>
      <c r="B126" s="1">
        <v>45723</v>
      </c>
      <c r="C126" t="s">
        <v>5</v>
      </c>
      <c r="D126" t="b">
        <v>1</v>
      </c>
      <c r="E126" t="s">
        <v>9</v>
      </c>
      <c r="F126">
        <f>VLOOKUP(atendimentos[[#This Row],[id_cliente]],nps[],3,0)</f>
        <v>1</v>
      </c>
    </row>
    <row r="127" spans="1:6" x14ac:dyDescent="0.35">
      <c r="A127" s="2">
        <v>48</v>
      </c>
      <c r="B127" s="1">
        <v>45756</v>
      </c>
      <c r="C127" t="s">
        <v>5</v>
      </c>
      <c r="D127" t="b">
        <v>0</v>
      </c>
      <c r="E127" t="s">
        <v>8</v>
      </c>
      <c r="F127">
        <f>VLOOKUP(atendimentos[[#This Row],[id_cliente]],nps[],3,0)</f>
        <v>1</v>
      </c>
    </row>
    <row r="128" spans="1:6" x14ac:dyDescent="0.35">
      <c r="A128" s="2">
        <v>49</v>
      </c>
      <c r="B128" s="1">
        <v>45667</v>
      </c>
      <c r="C128" t="s">
        <v>7</v>
      </c>
      <c r="D128" t="b">
        <v>1</v>
      </c>
      <c r="E128" t="s">
        <v>8</v>
      </c>
      <c r="F128">
        <f>VLOOKUP(atendimentos[[#This Row],[id_cliente]],nps[],3,0)</f>
        <v>2</v>
      </c>
    </row>
    <row r="129" spans="1:6" x14ac:dyDescent="0.35">
      <c r="A129" s="2">
        <v>49</v>
      </c>
      <c r="B129" s="1">
        <v>45592</v>
      </c>
      <c r="C129" t="s">
        <v>7</v>
      </c>
      <c r="D129" t="b">
        <v>0</v>
      </c>
      <c r="E129" t="s">
        <v>6</v>
      </c>
      <c r="F129">
        <f>VLOOKUP(atendimentos[[#This Row],[id_cliente]],nps[],3,0)</f>
        <v>2</v>
      </c>
    </row>
    <row r="130" spans="1:6" x14ac:dyDescent="0.35">
      <c r="A130" s="2">
        <v>49</v>
      </c>
      <c r="B130" s="1">
        <v>45541</v>
      </c>
      <c r="C130" t="s">
        <v>5</v>
      </c>
      <c r="D130" t="b">
        <v>0</v>
      </c>
      <c r="E130" t="s">
        <v>6</v>
      </c>
      <c r="F130">
        <f>VLOOKUP(atendimentos[[#This Row],[id_cliente]],nps[],3,0)</f>
        <v>2</v>
      </c>
    </row>
    <row r="131" spans="1:6" x14ac:dyDescent="0.35">
      <c r="A131" s="2">
        <v>49</v>
      </c>
      <c r="B131" s="1">
        <v>45496</v>
      </c>
      <c r="C131" t="s">
        <v>10</v>
      </c>
      <c r="D131" t="b">
        <v>1</v>
      </c>
      <c r="E131" t="s">
        <v>6</v>
      </c>
      <c r="F131">
        <f>VLOOKUP(atendimentos[[#This Row],[id_cliente]],nps[],3,0)</f>
        <v>2</v>
      </c>
    </row>
    <row r="132" spans="1:6" x14ac:dyDescent="0.35">
      <c r="A132" s="2">
        <v>50</v>
      </c>
      <c r="B132" s="1">
        <v>45619</v>
      </c>
      <c r="C132" t="s">
        <v>7</v>
      </c>
      <c r="D132" t="b">
        <v>1</v>
      </c>
      <c r="E132" t="s">
        <v>6</v>
      </c>
      <c r="F132">
        <f>VLOOKUP(atendimentos[[#This Row],[id_cliente]],nps[],3,0)</f>
        <v>1</v>
      </c>
    </row>
    <row r="133" spans="1:6" x14ac:dyDescent="0.35">
      <c r="A133" s="2">
        <v>51</v>
      </c>
      <c r="B133" s="1">
        <v>45525</v>
      </c>
      <c r="C133" t="s">
        <v>10</v>
      </c>
      <c r="D133" t="b">
        <v>0</v>
      </c>
      <c r="E133" t="s">
        <v>8</v>
      </c>
      <c r="F133">
        <f>VLOOKUP(atendimentos[[#This Row],[id_cliente]],nps[],3,0)</f>
        <v>0</v>
      </c>
    </row>
    <row r="134" spans="1:6" x14ac:dyDescent="0.35">
      <c r="A134" s="2">
        <v>51</v>
      </c>
      <c r="B134" s="1">
        <v>45734</v>
      </c>
      <c r="C134" t="s">
        <v>5</v>
      </c>
      <c r="D134" t="b">
        <v>0</v>
      </c>
      <c r="E134" t="s">
        <v>6</v>
      </c>
      <c r="F134">
        <f>VLOOKUP(atendimentos[[#This Row],[id_cliente]],nps[],3,0)</f>
        <v>0</v>
      </c>
    </row>
    <row r="135" spans="1:6" x14ac:dyDescent="0.35">
      <c r="A135" s="2">
        <v>51</v>
      </c>
      <c r="B135" s="1">
        <v>45585</v>
      </c>
      <c r="C135" t="s">
        <v>7</v>
      </c>
      <c r="D135" t="b">
        <v>0</v>
      </c>
      <c r="E135" t="s">
        <v>6</v>
      </c>
      <c r="F135">
        <f>VLOOKUP(atendimentos[[#This Row],[id_cliente]],nps[],3,0)</f>
        <v>0</v>
      </c>
    </row>
    <row r="136" spans="1:6" x14ac:dyDescent="0.35">
      <c r="A136" s="2">
        <v>52</v>
      </c>
      <c r="B136" s="1">
        <v>45440</v>
      </c>
      <c r="C136" t="s">
        <v>10</v>
      </c>
      <c r="D136" t="b">
        <v>1</v>
      </c>
      <c r="E136" t="s">
        <v>6</v>
      </c>
      <c r="F136">
        <f>VLOOKUP(atendimentos[[#This Row],[id_cliente]],nps[],3,0)</f>
        <v>10</v>
      </c>
    </row>
    <row r="137" spans="1:6" x14ac:dyDescent="0.35">
      <c r="A137" s="2">
        <v>52</v>
      </c>
      <c r="B137" s="1">
        <v>45675</v>
      </c>
      <c r="C137" t="s">
        <v>5</v>
      </c>
      <c r="D137" t="b">
        <v>0</v>
      </c>
      <c r="E137" t="s">
        <v>8</v>
      </c>
      <c r="F137">
        <f>VLOOKUP(atendimentos[[#This Row],[id_cliente]],nps[],3,0)</f>
        <v>10</v>
      </c>
    </row>
    <row r="138" spans="1:6" x14ac:dyDescent="0.35">
      <c r="A138" s="2">
        <v>53</v>
      </c>
      <c r="B138" s="1">
        <v>45567</v>
      </c>
      <c r="C138" t="s">
        <v>7</v>
      </c>
      <c r="D138" t="b">
        <v>0</v>
      </c>
      <c r="E138" t="s">
        <v>6</v>
      </c>
      <c r="F138">
        <f>VLOOKUP(atendimentos[[#This Row],[id_cliente]],nps[],3,0)</f>
        <v>10</v>
      </c>
    </row>
    <row r="139" spans="1:6" x14ac:dyDescent="0.35">
      <c r="A139" s="2">
        <v>54</v>
      </c>
      <c r="B139" s="1">
        <v>45697</v>
      </c>
      <c r="C139" t="s">
        <v>5</v>
      </c>
      <c r="D139" t="b">
        <v>0</v>
      </c>
      <c r="E139" t="s">
        <v>9</v>
      </c>
      <c r="F139">
        <f>VLOOKUP(atendimentos[[#This Row],[id_cliente]],nps[],3,0)</f>
        <v>10</v>
      </c>
    </row>
    <row r="140" spans="1:6" x14ac:dyDescent="0.35">
      <c r="A140" s="2">
        <v>54</v>
      </c>
      <c r="B140" s="1">
        <v>45470</v>
      </c>
      <c r="C140" t="s">
        <v>10</v>
      </c>
      <c r="D140" t="b">
        <v>0</v>
      </c>
      <c r="E140" t="s">
        <v>8</v>
      </c>
      <c r="F140">
        <f>VLOOKUP(atendimentos[[#This Row],[id_cliente]],nps[],3,0)</f>
        <v>10</v>
      </c>
    </row>
    <row r="141" spans="1:6" x14ac:dyDescent="0.35">
      <c r="A141" s="2">
        <v>54</v>
      </c>
      <c r="B141" s="1">
        <v>45554</v>
      </c>
      <c r="C141" t="s">
        <v>5</v>
      </c>
      <c r="D141" t="b">
        <v>0</v>
      </c>
      <c r="E141" t="s">
        <v>8</v>
      </c>
      <c r="F141">
        <f>VLOOKUP(atendimentos[[#This Row],[id_cliente]],nps[],3,0)</f>
        <v>10</v>
      </c>
    </row>
    <row r="142" spans="1:6" x14ac:dyDescent="0.35">
      <c r="A142" s="2">
        <v>54</v>
      </c>
      <c r="B142" s="1">
        <v>45474</v>
      </c>
      <c r="C142" t="s">
        <v>7</v>
      </c>
      <c r="D142" t="b">
        <v>1</v>
      </c>
      <c r="E142" t="s">
        <v>8</v>
      </c>
      <c r="F142">
        <f>VLOOKUP(atendimentos[[#This Row],[id_cliente]],nps[],3,0)</f>
        <v>10</v>
      </c>
    </row>
    <row r="143" spans="1:6" x14ac:dyDescent="0.35">
      <c r="A143" s="2">
        <v>54</v>
      </c>
      <c r="B143" s="1">
        <v>45613</v>
      </c>
      <c r="C143" t="s">
        <v>10</v>
      </c>
      <c r="D143" t="b">
        <v>1</v>
      </c>
      <c r="E143" t="s">
        <v>6</v>
      </c>
      <c r="F143">
        <f>VLOOKUP(atendimentos[[#This Row],[id_cliente]],nps[],3,0)</f>
        <v>10</v>
      </c>
    </row>
    <row r="144" spans="1:6" x14ac:dyDescent="0.35">
      <c r="A144" s="2">
        <v>55</v>
      </c>
      <c r="B144" s="1">
        <v>45618</v>
      </c>
      <c r="C144" t="s">
        <v>10</v>
      </c>
      <c r="D144" t="b">
        <v>1</v>
      </c>
      <c r="E144" t="s">
        <v>6</v>
      </c>
      <c r="F144">
        <f>VLOOKUP(atendimentos[[#This Row],[id_cliente]],nps[],3,0)</f>
        <v>6</v>
      </c>
    </row>
    <row r="145" spans="1:6" x14ac:dyDescent="0.35">
      <c r="A145" s="2">
        <v>55</v>
      </c>
      <c r="B145" s="1">
        <v>45670</v>
      </c>
      <c r="C145" t="s">
        <v>10</v>
      </c>
      <c r="D145" t="b">
        <v>1</v>
      </c>
      <c r="E145" t="s">
        <v>6</v>
      </c>
      <c r="F145">
        <f>VLOOKUP(atendimentos[[#This Row],[id_cliente]],nps[],3,0)</f>
        <v>6</v>
      </c>
    </row>
    <row r="146" spans="1:6" x14ac:dyDescent="0.35">
      <c r="A146" s="2">
        <v>56</v>
      </c>
      <c r="B146" s="1">
        <v>45449</v>
      </c>
      <c r="C146" t="s">
        <v>7</v>
      </c>
      <c r="D146" t="b">
        <v>1</v>
      </c>
      <c r="E146" t="s">
        <v>8</v>
      </c>
      <c r="F146">
        <f>VLOOKUP(atendimentos[[#This Row],[id_cliente]],nps[],3,0)</f>
        <v>3</v>
      </c>
    </row>
    <row r="147" spans="1:6" x14ac:dyDescent="0.35">
      <c r="A147" s="2">
        <v>57</v>
      </c>
      <c r="B147" s="1">
        <v>45439</v>
      </c>
      <c r="C147" t="s">
        <v>7</v>
      </c>
      <c r="D147" t="b">
        <v>0</v>
      </c>
      <c r="E147" t="s">
        <v>6</v>
      </c>
      <c r="F147">
        <f>VLOOKUP(atendimentos[[#This Row],[id_cliente]],nps[],3,0)</f>
        <v>10</v>
      </c>
    </row>
    <row r="148" spans="1:6" x14ac:dyDescent="0.35">
      <c r="A148" s="2">
        <v>58</v>
      </c>
      <c r="B148" s="1">
        <v>45542</v>
      </c>
      <c r="C148" t="s">
        <v>7</v>
      </c>
      <c r="D148" t="b">
        <v>0</v>
      </c>
      <c r="E148" t="s">
        <v>8</v>
      </c>
      <c r="F148">
        <f>VLOOKUP(atendimentos[[#This Row],[id_cliente]],nps[],3,0)</f>
        <v>9</v>
      </c>
    </row>
    <row r="149" spans="1:6" x14ac:dyDescent="0.35">
      <c r="A149" s="2">
        <v>58</v>
      </c>
      <c r="B149" s="1">
        <v>45560</v>
      </c>
      <c r="C149" t="s">
        <v>7</v>
      </c>
      <c r="D149" t="b">
        <v>1</v>
      </c>
      <c r="E149" t="s">
        <v>6</v>
      </c>
      <c r="F149">
        <f>VLOOKUP(atendimentos[[#This Row],[id_cliente]],nps[],3,0)</f>
        <v>9</v>
      </c>
    </row>
    <row r="150" spans="1:6" x14ac:dyDescent="0.35">
      <c r="A150" s="2">
        <v>58</v>
      </c>
      <c r="B150" s="1">
        <v>45454</v>
      </c>
      <c r="C150" t="s">
        <v>7</v>
      </c>
      <c r="D150" t="b">
        <v>0</v>
      </c>
      <c r="E150" t="s">
        <v>9</v>
      </c>
      <c r="F150">
        <f>VLOOKUP(atendimentos[[#This Row],[id_cliente]],nps[],3,0)</f>
        <v>9</v>
      </c>
    </row>
    <row r="151" spans="1:6" x14ac:dyDescent="0.35">
      <c r="A151" s="2">
        <v>58</v>
      </c>
      <c r="B151" s="1">
        <v>45606</v>
      </c>
      <c r="C151" t="s">
        <v>7</v>
      </c>
      <c r="D151" t="b">
        <v>0</v>
      </c>
      <c r="E151" t="s">
        <v>6</v>
      </c>
      <c r="F151">
        <f>VLOOKUP(atendimentos[[#This Row],[id_cliente]],nps[],3,0)</f>
        <v>9</v>
      </c>
    </row>
    <row r="152" spans="1:6" x14ac:dyDescent="0.35">
      <c r="A152" s="2">
        <v>58</v>
      </c>
      <c r="B152" s="1">
        <v>45601</v>
      </c>
      <c r="C152" t="s">
        <v>5</v>
      </c>
      <c r="D152" t="b">
        <v>0</v>
      </c>
      <c r="E152" t="s">
        <v>6</v>
      </c>
      <c r="F152">
        <f>VLOOKUP(atendimentos[[#This Row],[id_cliente]],nps[],3,0)</f>
        <v>9</v>
      </c>
    </row>
    <row r="153" spans="1:6" x14ac:dyDescent="0.35">
      <c r="A153" s="2">
        <v>59</v>
      </c>
      <c r="B153" s="1">
        <v>45741</v>
      </c>
      <c r="C153" t="s">
        <v>10</v>
      </c>
      <c r="D153" t="b">
        <v>1</v>
      </c>
      <c r="E153" t="s">
        <v>9</v>
      </c>
      <c r="F153">
        <f>VLOOKUP(atendimentos[[#This Row],[id_cliente]],nps[],3,0)</f>
        <v>7</v>
      </c>
    </row>
    <row r="154" spans="1:6" x14ac:dyDescent="0.35">
      <c r="A154" s="2">
        <v>60</v>
      </c>
      <c r="B154" s="1">
        <v>45570</v>
      </c>
      <c r="C154" t="s">
        <v>7</v>
      </c>
      <c r="D154" t="b">
        <v>0</v>
      </c>
      <c r="E154" t="s">
        <v>8</v>
      </c>
      <c r="F154">
        <f>VLOOKUP(atendimentos[[#This Row],[id_cliente]],nps[],3,0)</f>
        <v>3</v>
      </c>
    </row>
    <row r="155" spans="1:6" x14ac:dyDescent="0.35">
      <c r="A155" s="2">
        <v>60</v>
      </c>
      <c r="B155" s="1">
        <v>45675</v>
      </c>
      <c r="C155" t="s">
        <v>10</v>
      </c>
      <c r="D155" t="b">
        <v>0</v>
      </c>
      <c r="E155" t="s">
        <v>8</v>
      </c>
      <c r="F155">
        <f>VLOOKUP(atendimentos[[#This Row],[id_cliente]],nps[],3,0)</f>
        <v>3</v>
      </c>
    </row>
    <row r="156" spans="1:6" x14ac:dyDescent="0.35">
      <c r="A156" s="2">
        <v>60</v>
      </c>
      <c r="B156" s="1">
        <v>45445</v>
      </c>
      <c r="C156" t="s">
        <v>10</v>
      </c>
      <c r="D156" t="b">
        <v>1</v>
      </c>
      <c r="E156" t="s">
        <v>9</v>
      </c>
      <c r="F156">
        <f>VLOOKUP(atendimentos[[#This Row],[id_cliente]],nps[],3,0)</f>
        <v>3</v>
      </c>
    </row>
    <row r="157" spans="1:6" x14ac:dyDescent="0.35">
      <c r="A157" s="2">
        <v>60</v>
      </c>
      <c r="B157" s="1">
        <v>45593</v>
      </c>
      <c r="C157" t="s">
        <v>10</v>
      </c>
      <c r="D157" t="b">
        <v>1</v>
      </c>
      <c r="E157" t="s">
        <v>8</v>
      </c>
      <c r="F157">
        <f>VLOOKUP(atendimentos[[#This Row],[id_cliente]],nps[],3,0)</f>
        <v>3</v>
      </c>
    </row>
    <row r="158" spans="1:6" x14ac:dyDescent="0.35">
      <c r="A158" s="2">
        <v>60</v>
      </c>
      <c r="B158" s="1">
        <v>45514</v>
      </c>
      <c r="C158" t="s">
        <v>5</v>
      </c>
      <c r="D158" t="b">
        <v>1</v>
      </c>
      <c r="E158" t="s">
        <v>8</v>
      </c>
      <c r="F158">
        <f>VLOOKUP(atendimentos[[#This Row],[id_cliente]],nps[],3,0)</f>
        <v>3</v>
      </c>
    </row>
    <row r="159" spans="1:6" x14ac:dyDescent="0.35">
      <c r="A159" s="2">
        <v>61</v>
      </c>
      <c r="B159" s="1">
        <v>45661</v>
      </c>
      <c r="C159" t="s">
        <v>7</v>
      </c>
      <c r="D159" t="b">
        <v>1</v>
      </c>
      <c r="E159" t="s">
        <v>8</v>
      </c>
      <c r="F159">
        <f>VLOOKUP(atendimentos[[#This Row],[id_cliente]],nps[],3,0)</f>
        <v>2</v>
      </c>
    </row>
    <row r="160" spans="1:6" x14ac:dyDescent="0.35">
      <c r="A160" s="2">
        <v>61</v>
      </c>
      <c r="B160" s="1">
        <v>45495</v>
      </c>
      <c r="C160" t="s">
        <v>10</v>
      </c>
      <c r="D160" t="b">
        <v>0</v>
      </c>
      <c r="E160" t="s">
        <v>6</v>
      </c>
      <c r="F160">
        <f>VLOOKUP(atendimentos[[#This Row],[id_cliente]],nps[],3,0)</f>
        <v>2</v>
      </c>
    </row>
    <row r="161" spans="1:6" x14ac:dyDescent="0.35">
      <c r="A161" s="2">
        <v>62</v>
      </c>
      <c r="B161" s="1">
        <v>45759</v>
      </c>
      <c r="C161" t="s">
        <v>10</v>
      </c>
      <c r="D161" t="b">
        <v>1</v>
      </c>
      <c r="E161" t="s">
        <v>9</v>
      </c>
      <c r="F161">
        <f>VLOOKUP(atendimentos[[#This Row],[id_cliente]],nps[],3,0)</f>
        <v>5</v>
      </c>
    </row>
    <row r="162" spans="1:6" x14ac:dyDescent="0.35">
      <c r="A162" s="2">
        <v>62</v>
      </c>
      <c r="B162" s="1">
        <v>45699</v>
      </c>
      <c r="C162" t="s">
        <v>10</v>
      </c>
      <c r="D162" t="b">
        <v>1</v>
      </c>
      <c r="E162" t="s">
        <v>6</v>
      </c>
      <c r="F162">
        <f>VLOOKUP(atendimentos[[#This Row],[id_cliente]],nps[],3,0)</f>
        <v>5</v>
      </c>
    </row>
    <row r="163" spans="1:6" x14ac:dyDescent="0.35">
      <c r="A163" s="2">
        <v>62</v>
      </c>
      <c r="B163" s="1">
        <v>45523</v>
      </c>
      <c r="C163" t="s">
        <v>7</v>
      </c>
      <c r="D163" t="b">
        <v>0</v>
      </c>
      <c r="E163" t="s">
        <v>8</v>
      </c>
      <c r="F163">
        <f>VLOOKUP(atendimentos[[#This Row],[id_cliente]],nps[],3,0)</f>
        <v>5</v>
      </c>
    </row>
    <row r="164" spans="1:6" x14ac:dyDescent="0.35">
      <c r="A164" s="2">
        <v>62</v>
      </c>
      <c r="B164" s="1">
        <v>45688</v>
      </c>
      <c r="C164" t="s">
        <v>7</v>
      </c>
      <c r="D164" t="b">
        <v>1</v>
      </c>
      <c r="E164" t="s">
        <v>8</v>
      </c>
      <c r="F164">
        <f>VLOOKUP(atendimentos[[#This Row],[id_cliente]],nps[],3,0)</f>
        <v>5</v>
      </c>
    </row>
    <row r="165" spans="1:6" x14ac:dyDescent="0.35">
      <c r="A165" s="2">
        <v>62</v>
      </c>
      <c r="B165" s="1">
        <v>45549</v>
      </c>
      <c r="C165" t="s">
        <v>5</v>
      </c>
      <c r="D165" t="b">
        <v>0</v>
      </c>
      <c r="E165" t="s">
        <v>8</v>
      </c>
      <c r="F165">
        <f>VLOOKUP(atendimentos[[#This Row],[id_cliente]],nps[],3,0)</f>
        <v>5</v>
      </c>
    </row>
    <row r="166" spans="1:6" x14ac:dyDescent="0.35">
      <c r="A166" s="2">
        <v>63</v>
      </c>
      <c r="B166" s="1">
        <v>45607</v>
      </c>
      <c r="C166" t="s">
        <v>7</v>
      </c>
      <c r="D166" t="b">
        <v>0</v>
      </c>
      <c r="E166" t="s">
        <v>8</v>
      </c>
      <c r="F166">
        <f>VLOOKUP(atendimentos[[#This Row],[id_cliente]],nps[],3,0)</f>
        <v>4</v>
      </c>
    </row>
    <row r="167" spans="1:6" x14ac:dyDescent="0.35">
      <c r="A167" s="2">
        <v>63</v>
      </c>
      <c r="B167" s="1">
        <v>45524</v>
      </c>
      <c r="C167" t="s">
        <v>5</v>
      </c>
      <c r="D167" t="b">
        <v>1</v>
      </c>
      <c r="E167" t="s">
        <v>8</v>
      </c>
      <c r="F167">
        <f>VLOOKUP(atendimentos[[#This Row],[id_cliente]],nps[],3,0)</f>
        <v>4</v>
      </c>
    </row>
    <row r="168" spans="1:6" x14ac:dyDescent="0.35">
      <c r="A168" s="2">
        <v>63</v>
      </c>
      <c r="B168" s="1">
        <v>45474</v>
      </c>
      <c r="C168" t="s">
        <v>10</v>
      </c>
      <c r="D168" t="b">
        <v>0</v>
      </c>
      <c r="E168" t="s">
        <v>6</v>
      </c>
      <c r="F168">
        <f>VLOOKUP(atendimentos[[#This Row],[id_cliente]],nps[],3,0)</f>
        <v>4</v>
      </c>
    </row>
    <row r="169" spans="1:6" x14ac:dyDescent="0.35">
      <c r="A169" s="2">
        <v>63</v>
      </c>
      <c r="B169" s="1">
        <v>45433</v>
      </c>
      <c r="C169" t="s">
        <v>7</v>
      </c>
      <c r="D169" t="b">
        <v>1</v>
      </c>
      <c r="E169" t="s">
        <v>9</v>
      </c>
      <c r="F169">
        <f>VLOOKUP(atendimentos[[#This Row],[id_cliente]],nps[],3,0)</f>
        <v>4</v>
      </c>
    </row>
    <row r="170" spans="1:6" x14ac:dyDescent="0.35">
      <c r="A170" s="2">
        <v>63</v>
      </c>
      <c r="B170" s="1">
        <v>45504</v>
      </c>
      <c r="C170" t="s">
        <v>10</v>
      </c>
      <c r="D170" t="b">
        <v>1</v>
      </c>
      <c r="E170" t="s">
        <v>9</v>
      </c>
      <c r="F170">
        <f>VLOOKUP(atendimentos[[#This Row],[id_cliente]],nps[],3,0)</f>
        <v>4</v>
      </c>
    </row>
    <row r="171" spans="1:6" x14ac:dyDescent="0.35">
      <c r="A171" s="2">
        <v>64</v>
      </c>
      <c r="B171" s="1">
        <v>45701</v>
      </c>
      <c r="C171" t="s">
        <v>5</v>
      </c>
      <c r="D171" t="b">
        <v>0</v>
      </c>
      <c r="E171" t="s">
        <v>8</v>
      </c>
      <c r="F171">
        <f>VLOOKUP(atendimentos[[#This Row],[id_cliente]],nps[],3,0)</f>
        <v>0</v>
      </c>
    </row>
    <row r="172" spans="1:6" x14ac:dyDescent="0.35">
      <c r="A172" s="2">
        <v>65</v>
      </c>
      <c r="B172" s="1">
        <v>45746</v>
      </c>
      <c r="C172" t="s">
        <v>7</v>
      </c>
      <c r="D172" t="b">
        <v>1</v>
      </c>
      <c r="E172" t="s">
        <v>9</v>
      </c>
      <c r="F172">
        <f>VLOOKUP(atendimentos[[#This Row],[id_cliente]],nps[],3,0)</f>
        <v>8</v>
      </c>
    </row>
    <row r="173" spans="1:6" x14ac:dyDescent="0.35">
      <c r="A173" s="2">
        <v>65</v>
      </c>
      <c r="B173" s="1">
        <v>45522</v>
      </c>
      <c r="C173" t="s">
        <v>10</v>
      </c>
      <c r="D173" t="b">
        <v>1</v>
      </c>
      <c r="E173" t="s">
        <v>6</v>
      </c>
      <c r="F173">
        <f>VLOOKUP(atendimentos[[#This Row],[id_cliente]],nps[],3,0)</f>
        <v>8</v>
      </c>
    </row>
    <row r="174" spans="1:6" x14ac:dyDescent="0.35">
      <c r="A174" s="2">
        <v>65</v>
      </c>
      <c r="B174" s="1">
        <v>45668</v>
      </c>
      <c r="C174" t="s">
        <v>5</v>
      </c>
      <c r="D174" t="b">
        <v>1</v>
      </c>
      <c r="E174" t="s">
        <v>8</v>
      </c>
      <c r="F174">
        <f>VLOOKUP(atendimentos[[#This Row],[id_cliente]],nps[],3,0)</f>
        <v>8</v>
      </c>
    </row>
    <row r="175" spans="1:6" x14ac:dyDescent="0.35">
      <c r="A175" s="2">
        <v>65</v>
      </c>
      <c r="B175" s="1">
        <v>45623</v>
      </c>
      <c r="C175" t="s">
        <v>5</v>
      </c>
      <c r="D175" t="b">
        <v>1</v>
      </c>
      <c r="E175" t="s">
        <v>6</v>
      </c>
      <c r="F175">
        <f>VLOOKUP(atendimentos[[#This Row],[id_cliente]],nps[],3,0)</f>
        <v>8</v>
      </c>
    </row>
    <row r="176" spans="1:6" x14ac:dyDescent="0.35">
      <c r="A176" s="2">
        <v>66</v>
      </c>
      <c r="B176" s="1">
        <v>45450</v>
      </c>
      <c r="C176" t="s">
        <v>5</v>
      </c>
      <c r="D176" t="b">
        <v>1</v>
      </c>
      <c r="E176" t="s">
        <v>6</v>
      </c>
      <c r="F176">
        <f>VLOOKUP(atendimentos[[#This Row],[id_cliente]],nps[],3,0)</f>
        <v>3</v>
      </c>
    </row>
    <row r="177" spans="1:6" x14ac:dyDescent="0.35">
      <c r="A177" s="2">
        <v>66</v>
      </c>
      <c r="B177" s="1">
        <v>45584</v>
      </c>
      <c r="C177" t="s">
        <v>5</v>
      </c>
      <c r="D177" t="b">
        <v>0</v>
      </c>
      <c r="E177" t="s">
        <v>9</v>
      </c>
      <c r="F177">
        <f>VLOOKUP(atendimentos[[#This Row],[id_cliente]],nps[],3,0)</f>
        <v>3</v>
      </c>
    </row>
    <row r="178" spans="1:6" x14ac:dyDescent="0.35">
      <c r="A178" s="2">
        <v>66</v>
      </c>
      <c r="B178" s="1">
        <v>45551</v>
      </c>
      <c r="C178" t="s">
        <v>7</v>
      </c>
      <c r="D178" t="b">
        <v>0</v>
      </c>
      <c r="E178" t="s">
        <v>8</v>
      </c>
      <c r="F178">
        <f>VLOOKUP(atendimentos[[#This Row],[id_cliente]],nps[],3,0)</f>
        <v>3</v>
      </c>
    </row>
    <row r="179" spans="1:6" x14ac:dyDescent="0.35">
      <c r="A179" s="2">
        <v>66</v>
      </c>
      <c r="B179" s="1">
        <v>45497</v>
      </c>
      <c r="C179" t="s">
        <v>10</v>
      </c>
      <c r="D179" t="b">
        <v>0</v>
      </c>
      <c r="E179" t="s">
        <v>8</v>
      </c>
      <c r="F179">
        <f>VLOOKUP(atendimentos[[#This Row],[id_cliente]],nps[],3,0)</f>
        <v>3</v>
      </c>
    </row>
    <row r="180" spans="1:6" x14ac:dyDescent="0.35">
      <c r="A180" s="2">
        <v>66</v>
      </c>
      <c r="B180" s="1">
        <v>45603</v>
      </c>
      <c r="C180" t="s">
        <v>10</v>
      </c>
      <c r="D180" t="b">
        <v>0</v>
      </c>
      <c r="E180" t="s">
        <v>9</v>
      </c>
      <c r="F180">
        <f>VLOOKUP(atendimentos[[#This Row],[id_cliente]],nps[],3,0)</f>
        <v>3</v>
      </c>
    </row>
    <row r="181" spans="1:6" x14ac:dyDescent="0.35">
      <c r="A181" s="2">
        <v>67</v>
      </c>
      <c r="B181" s="1">
        <v>45559</v>
      </c>
      <c r="C181" t="s">
        <v>10</v>
      </c>
      <c r="D181" t="b">
        <v>0</v>
      </c>
      <c r="E181" t="s">
        <v>8</v>
      </c>
      <c r="F181">
        <f>VLOOKUP(atendimentos[[#This Row],[id_cliente]],nps[],3,0)</f>
        <v>3</v>
      </c>
    </row>
    <row r="182" spans="1:6" x14ac:dyDescent="0.35">
      <c r="A182" s="2">
        <v>67</v>
      </c>
      <c r="B182" s="1">
        <v>45476</v>
      </c>
      <c r="C182" t="s">
        <v>10</v>
      </c>
      <c r="D182" t="b">
        <v>0</v>
      </c>
      <c r="E182" t="s">
        <v>9</v>
      </c>
      <c r="F182">
        <f>VLOOKUP(atendimentos[[#This Row],[id_cliente]],nps[],3,0)</f>
        <v>3</v>
      </c>
    </row>
    <row r="183" spans="1:6" x14ac:dyDescent="0.35">
      <c r="A183" s="2">
        <v>67</v>
      </c>
      <c r="B183" s="1">
        <v>45769</v>
      </c>
      <c r="C183" t="s">
        <v>7</v>
      </c>
      <c r="D183" t="b">
        <v>0</v>
      </c>
      <c r="E183" t="s">
        <v>6</v>
      </c>
      <c r="F183">
        <f>VLOOKUP(atendimentos[[#This Row],[id_cliente]],nps[],3,0)</f>
        <v>3</v>
      </c>
    </row>
    <row r="184" spans="1:6" x14ac:dyDescent="0.35">
      <c r="A184" s="2">
        <v>67</v>
      </c>
      <c r="B184" s="1">
        <v>45519</v>
      </c>
      <c r="C184" t="s">
        <v>7</v>
      </c>
      <c r="D184" t="b">
        <v>0</v>
      </c>
      <c r="E184" t="s">
        <v>6</v>
      </c>
      <c r="F184">
        <f>VLOOKUP(atendimentos[[#This Row],[id_cliente]],nps[],3,0)</f>
        <v>3</v>
      </c>
    </row>
    <row r="185" spans="1:6" x14ac:dyDescent="0.35">
      <c r="A185" s="2">
        <v>67</v>
      </c>
      <c r="B185" s="1">
        <v>45536</v>
      </c>
      <c r="C185" t="s">
        <v>7</v>
      </c>
      <c r="D185" t="b">
        <v>0</v>
      </c>
      <c r="E185" t="s">
        <v>9</v>
      </c>
      <c r="F185">
        <f>VLOOKUP(atendimentos[[#This Row],[id_cliente]],nps[],3,0)</f>
        <v>3</v>
      </c>
    </row>
    <row r="186" spans="1:6" x14ac:dyDescent="0.35">
      <c r="A186" s="2">
        <v>68</v>
      </c>
      <c r="B186" s="1">
        <v>45757</v>
      </c>
      <c r="C186" t="s">
        <v>5</v>
      </c>
      <c r="D186" t="b">
        <v>1</v>
      </c>
      <c r="E186" t="s">
        <v>9</v>
      </c>
      <c r="F186">
        <f>VLOOKUP(atendimentos[[#This Row],[id_cliente]],nps[],3,0)</f>
        <v>8</v>
      </c>
    </row>
    <row r="187" spans="1:6" x14ac:dyDescent="0.35">
      <c r="A187" s="2">
        <v>68</v>
      </c>
      <c r="B187" s="1">
        <v>45636</v>
      </c>
      <c r="C187" t="s">
        <v>7</v>
      </c>
      <c r="D187" t="b">
        <v>0</v>
      </c>
      <c r="E187" t="s">
        <v>9</v>
      </c>
      <c r="F187">
        <f>VLOOKUP(atendimentos[[#This Row],[id_cliente]],nps[],3,0)</f>
        <v>8</v>
      </c>
    </row>
    <row r="188" spans="1:6" x14ac:dyDescent="0.35">
      <c r="A188" s="2">
        <v>68</v>
      </c>
      <c r="B188" s="1">
        <v>45486</v>
      </c>
      <c r="C188" t="s">
        <v>10</v>
      </c>
      <c r="D188" t="b">
        <v>0</v>
      </c>
      <c r="E188" t="s">
        <v>8</v>
      </c>
      <c r="F188">
        <f>VLOOKUP(atendimentos[[#This Row],[id_cliente]],nps[],3,0)</f>
        <v>8</v>
      </c>
    </row>
    <row r="189" spans="1:6" x14ac:dyDescent="0.35">
      <c r="A189" s="2">
        <v>68</v>
      </c>
      <c r="B189" s="1">
        <v>45550</v>
      </c>
      <c r="C189" t="s">
        <v>7</v>
      </c>
      <c r="D189" t="b">
        <v>1</v>
      </c>
      <c r="E189" t="s">
        <v>9</v>
      </c>
      <c r="F189">
        <f>VLOOKUP(atendimentos[[#This Row],[id_cliente]],nps[],3,0)</f>
        <v>8</v>
      </c>
    </row>
    <row r="190" spans="1:6" x14ac:dyDescent="0.35">
      <c r="A190" s="2">
        <v>69</v>
      </c>
      <c r="B190" s="1">
        <v>45523</v>
      </c>
      <c r="C190" t="s">
        <v>5</v>
      </c>
      <c r="D190" t="b">
        <v>0</v>
      </c>
      <c r="E190" t="s">
        <v>9</v>
      </c>
      <c r="F190">
        <f>VLOOKUP(atendimentos[[#This Row],[id_cliente]],nps[],3,0)</f>
        <v>2</v>
      </c>
    </row>
    <row r="191" spans="1:6" x14ac:dyDescent="0.35">
      <c r="A191" s="2">
        <v>69</v>
      </c>
      <c r="B191" s="1">
        <v>45444</v>
      </c>
      <c r="C191" t="s">
        <v>7</v>
      </c>
      <c r="D191" t="b">
        <v>1</v>
      </c>
      <c r="E191" t="s">
        <v>9</v>
      </c>
      <c r="F191">
        <f>VLOOKUP(atendimentos[[#This Row],[id_cliente]],nps[],3,0)</f>
        <v>2</v>
      </c>
    </row>
    <row r="192" spans="1:6" x14ac:dyDescent="0.35">
      <c r="A192" s="2">
        <v>69</v>
      </c>
      <c r="B192" s="1">
        <v>45691</v>
      </c>
      <c r="C192" t="s">
        <v>10</v>
      </c>
      <c r="D192" t="b">
        <v>1</v>
      </c>
      <c r="E192" t="s">
        <v>6</v>
      </c>
      <c r="F192">
        <f>VLOOKUP(atendimentos[[#This Row],[id_cliente]],nps[],3,0)</f>
        <v>2</v>
      </c>
    </row>
    <row r="193" spans="1:6" x14ac:dyDescent="0.35">
      <c r="A193" s="2">
        <v>70</v>
      </c>
      <c r="B193" s="1">
        <v>45729</v>
      </c>
      <c r="C193" t="s">
        <v>7</v>
      </c>
      <c r="D193" t="b">
        <v>1</v>
      </c>
      <c r="E193" t="s">
        <v>6</v>
      </c>
      <c r="F193">
        <f>VLOOKUP(atendimentos[[#This Row],[id_cliente]],nps[],3,0)</f>
        <v>10</v>
      </c>
    </row>
    <row r="194" spans="1:6" x14ac:dyDescent="0.35">
      <c r="A194" s="2">
        <v>70</v>
      </c>
      <c r="B194" s="1">
        <v>45648</v>
      </c>
      <c r="C194" t="s">
        <v>7</v>
      </c>
      <c r="D194" t="b">
        <v>0</v>
      </c>
      <c r="E194" t="s">
        <v>9</v>
      </c>
      <c r="F194">
        <f>VLOOKUP(atendimentos[[#This Row],[id_cliente]],nps[],3,0)</f>
        <v>10</v>
      </c>
    </row>
    <row r="195" spans="1:6" x14ac:dyDescent="0.35">
      <c r="A195" s="2">
        <v>71</v>
      </c>
      <c r="B195" s="1">
        <v>45648</v>
      </c>
      <c r="C195" t="s">
        <v>5</v>
      </c>
      <c r="D195" t="b">
        <v>0</v>
      </c>
      <c r="E195" t="s">
        <v>6</v>
      </c>
      <c r="F195">
        <f>VLOOKUP(atendimentos[[#This Row],[id_cliente]],nps[],3,0)</f>
        <v>7</v>
      </c>
    </row>
    <row r="196" spans="1:6" x14ac:dyDescent="0.35">
      <c r="A196" s="2">
        <v>72</v>
      </c>
      <c r="B196" s="1">
        <v>45724</v>
      </c>
      <c r="C196" t="s">
        <v>7</v>
      </c>
      <c r="D196" t="b">
        <v>0</v>
      </c>
      <c r="E196" t="s">
        <v>9</v>
      </c>
      <c r="F196">
        <f>VLOOKUP(atendimentos[[#This Row],[id_cliente]],nps[],3,0)</f>
        <v>10</v>
      </c>
    </row>
    <row r="197" spans="1:6" x14ac:dyDescent="0.35">
      <c r="A197" s="2">
        <v>72</v>
      </c>
      <c r="B197" s="1">
        <v>45743</v>
      </c>
      <c r="C197" t="s">
        <v>5</v>
      </c>
      <c r="D197" t="b">
        <v>1</v>
      </c>
      <c r="E197" t="s">
        <v>9</v>
      </c>
      <c r="F197">
        <f>VLOOKUP(atendimentos[[#This Row],[id_cliente]],nps[],3,0)</f>
        <v>10</v>
      </c>
    </row>
    <row r="198" spans="1:6" x14ac:dyDescent="0.35">
      <c r="A198" s="2">
        <v>72</v>
      </c>
      <c r="B198" s="1">
        <v>45590</v>
      </c>
      <c r="C198" t="s">
        <v>7</v>
      </c>
      <c r="D198" t="b">
        <v>1</v>
      </c>
      <c r="E198" t="s">
        <v>8</v>
      </c>
      <c r="F198">
        <f>VLOOKUP(atendimentos[[#This Row],[id_cliente]],nps[],3,0)</f>
        <v>10</v>
      </c>
    </row>
    <row r="199" spans="1:6" x14ac:dyDescent="0.35">
      <c r="A199" s="2">
        <v>72</v>
      </c>
      <c r="B199" s="1">
        <v>45581</v>
      </c>
      <c r="C199" t="s">
        <v>5</v>
      </c>
      <c r="D199" t="b">
        <v>0</v>
      </c>
      <c r="E199" t="s">
        <v>8</v>
      </c>
      <c r="F199">
        <f>VLOOKUP(atendimentos[[#This Row],[id_cliente]],nps[],3,0)</f>
        <v>10</v>
      </c>
    </row>
    <row r="200" spans="1:6" x14ac:dyDescent="0.35">
      <c r="A200" s="2">
        <v>72</v>
      </c>
      <c r="B200" s="1">
        <v>45683</v>
      </c>
      <c r="C200" t="s">
        <v>5</v>
      </c>
      <c r="D200" t="b">
        <v>0</v>
      </c>
      <c r="E200" t="s">
        <v>9</v>
      </c>
      <c r="F200">
        <f>VLOOKUP(atendimentos[[#This Row],[id_cliente]],nps[],3,0)</f>
        <v>10</v>
      </c>
    </row>
    <row r="201" spans="1:6" x14ac:dyDescent="0.35">
      <c r="A201" s="2">
        <v>73</v>
      </c>
      <c r="B201" s="1">
        <v>45564</v>
      </c>
      <c r="C201" t="s">
        <v>5</v>
      </c>
      <c r="D201" t="b">
        <v>0</v>
      </c>
      <c r="E201" t="s">
        <v>9</v>
      </c>
      <c r="F201">
        <f>VLOOKUP(atendimentos[[#This Row],[id_cliente]],nps[],3,0)</f>
        <v>7</v>
      </c>
    </row>
    <row r="202" spans="1:6" x14ac:dyDescent="0.35">
      <c r="A202" s="2">
        <v>73</v>
      </c>
      <c r="B202" s="1">
        <v>45529</v>
      </c>
      <c r="C202" t="s">
        <v>5</v>
      </c>
      <c r="D202" t="b">
        <v>1</v>
      </c>
      <c r="E202" t="s">
        <v>9</v>
      </c>
      <c r="F202">
        <f>VLOOKUP(atendimentos[[#This Row],[id_cliente]],nps[],3,0)</f>
        <v>7</v>
      </c>
    </row>
    <row r="203" spans="1:6" x14ac:dyDescent="0.35">
      <c r="A203" s="2">
        <v>73</v>
      </c>
      <c r="B203" s="1">
        <v>45701</v>
      </c>
      <c r="C203" t="s">
        <v>5</v>
      </c>
      <c r="D203" t="b">
        <v>0</v>
      </c>
      <c r="E203" t="s">
        <v>9</v>
      </c>
      <c r="F203">
        <f>VLOOKUP(atendimentos[[#This Row],[id_cliente]],nps[],3,0)</f>
        <v>7</v>
      </c>
    </row>
    <row r="204" spans="1:6" x14ac:dyDescent="0.35">
      <c r="A204" s="2">
        <v>73</v>
      </c>
      <c r="B204" s="1">
        <v>45668</v>
      </c>
      <c r="C204" t="s">
        <v>10</v>
      </c>
      <c r="D204" t="b">
        <v>1</v>
      </c>
      <c r="E204" t="s">
        <v>8</v>
      </c>
      <c r="F204">
        <f>VLOOKUP(atendimentos[[#This Row],[id_cliente]],nps[],3,0)</f>
        <v>7</v>
      </c>
    </row>
    <row r="205" spans="1:6" x14ac:dyDescent="0.35">
      <c r="A205" s="2">
        <v>74</v>
      </c>
      <c r="B205" s="1">
        <v>45464</v>
      </c>
      <c r="C205" t="s">
        <v>10</v>
      </c>
      <c r="D205" t="b">
        <v>1</v>
      </c>
      <c r="E205" t="s">
        <v>8</v>
      </c>
      <c r="F205">
        <f>VLOOKUP(atendimentos[[#This Row],[id_cliente]],nps[],3,0)</f>
        <v>1</v>
      </c>
    </row>
    <row r="206" spans="1:6" x14ac:dyDescent="0.35">
      <c r="A206" s="2">
        <v>74</v>
      </c>
      <c r="B206" s="1">
        <v>45433</v>
      </c>
      <c r="C206" t="s">
        <v>7</v>
      </c>
      <c r="D206" t="b">
        <v>0</v>
      </c>
      <c r="E206" t="s">
        <v>9</v>
      </c>
      <c r="F206">
        <f>VLOOKUP(atendimentos[[#This Row],[id_cliente]],nps[],3,0)</f>
        <v>1</v>
      </c>
    </row>
    <row r="207" spans="1:6" x14ac:dyDescent="0.35">
      <c r="A207" s="2">
        <v>74</v>
      </c>
      <c r="B207" s="1">
        <v>45724</v>
      </c>
      <c r="C207" t="s">
        <v>10</v>
      </c>
      <c r="D207" t="b">
        <v>1</v>
      </c>
      <c r="E207" t="s">
        <v>8</v>
      </c>
      <c r="F207">
        <f>VLOOKUP(atendimentos[[#This Row],[id_cliente]],nps[],3,0)</f>
        <v>1</v>
      </c>
    </row>
    <row r="208" spans="1:6" x14ac:dyDescent="0.35">
      <c r="A208" s="2">
        <v>74</v>
      </c>
      <c r="B208" s="1">
        <v>45609</v>
      </c>
      <c r="C208" t="s">
        <v>7</v>
      </c>
      <c r="D208" t="b">
        <v>1</v>
      </c>
      <c r="E208" t="s">
        <v>9</v>
      </c>
      <c r="F208">
        <f>VLOOKUP(atendimentos[[#This Row],[id_cliente]],nps[],3,0)</f>
        <v>1</v>
      </c>
    </row>
    <row r="209" spans="1:6" x14ac:dyDescent="0.35">
      <c r="A209" s="2">
        <v>74</v>
      </c>
      <c r="B209" s="1">
        <v>45647</v>
      </c>
      <c r="C209" t="s">
        <v>10</v>
      </c>
      <c r="D209" t="b">
        <v>1</v>
      </c>
      <c r="E209" t="s">
        <v>8</v>
      </c>
      <c r="F209">
        <f>VLOOKUP(atendimentos[[#This Row],[id_cliente]],nps[],3,0)</f>
        <v>1</v>
      </c>
    </row>
    <row r="210" spans="1:6" x14ac:dyDescent="0.35">
      <c r="A210" s="2">
        <v>75</v>
      </c>
      <c r="B210" s="1">
        <v>45584</v>
      </c>
      <c r="C210" t="s">
        <v>7</v>
      </c>
      <c r="D210" t="b">
        <v>0</v>
      </c>
      <c r="E210" t="s">
        <v>6</v>
      </c>
      <c r="F210">
        <f>VLOOKUP(atendimentos[[#This Row],[id_cliente]],nps[],3,0)</f>
        <v>6</v>
      </c>
    </row>
    <row r="211" spans="1:6" x14ac:dyDescent="0.35">
      <c r="A211" s="2">
        <v>75</v>
      </c>
      <c r="B211" s="1">
        <v>45622</v>
      </c>
      <c r="C211" t="s">
        <v>5</v>
      </c>
      <c r="D211" t="b">
        <v>1</v>
      </c>
      <c r="E211" t="s">
        <v>9</v>
      </c>
      <c r="F211">
        <f>VLOOKUP(atendimentos[[#This Row],[id_cliente]],nps[],3,0)</f>
        <v>6</v>
      </c>
    </row>
    <row r="212" spans="1:6" x14ac:dyDescent="0.35">
      <c r="A212" s="2">
        <v>76</v>
      </c>
      <c r="B212" s="1">
        <v>45435</v>
      </c>
      <c r="C212" t="s">
        <v>5</v>
      </c>
      <c r="D212" t="b">
        <v>1</v>
      </c>
      <c r="E212" t="s">
        <v>9</v>
      </c>
      <c r="F212">
        <f>VLOOKUP(atendimentos[[#This Row],[id_cliente]],nps[],3,0)</f>
        <v>2</v>
      </c>
    </row>
    <row r="213" spans="1:6" x14ac:dyDescent="0.35">
      <c r="A213" s="2">
        <v>76</v>
      </c>
      <c r="B213" s="1">
        <v>45503</v>
      </c>
      <c r="C213" t="s">
        <v>5</v>
      </c>
      <c r="D213" t="b">
        <v>1</v>
      </c>
      <c r="E213" t="s">
        <v>9</v>
      </c>
      <c r="F213">
        <f>VLOOKUP(atendimentos[[#This Row],[id_cliente]],nps[],3,0)</f>
        <v>2</v>
      </c>
    </row>
    <row r="214" spans="1:6" x14ac:dyDescent="0.35">
      <c r="A214" s="2">
        <v>76</v>
      </c>
      <c r="B214" s="1">
        <v>45708</v>
      </c>
      <c r="C214" t="s">
        <v>5</v>
      </c>
      <c r="D214" t="b">
        <v>1</v>
      </c>
      <c r="E214" t="s">
        <v>9</v>
      </c>
      <c r="F214">
        <f>VLOOKUP(atendimentos[[#This Row],[id_cliente]],nps[],3,0)</f>
        <v>2</v>
      </c>
    </row>
    <row r="215" spans="1:6" x14ac:dyDescent="0.35">
      <c r="A215" s="2">
        <v>77</v>
      </c>
      <c r="B215" s="1">
        <v>45517</v>
      </c>
      <c r="C215" t="s">
        <v>5</v>
      </c>
      <c r="D215" t="b">
        <v>0</v>
      </c>
      <c r="E215" t="s">
        <v>9</v>
      </c>
      <c r="F215">
        <f>VLOOKUP(atendimentos[[#This Row],[id_cliente]],nps[],3,0)</f>
        <v>10</v>
      </c>
    </row>
    <row r="216" spans="1:6" x14ac:dyDescent="0.35">
      <c r="A216" s="2">
        <v>77</v>
      </c>
      <c r="B216" s="1">
        <v>45697</v>
      </c>
      <c r="C216" t="s">
        <v>5</v>
      </c>
      <c r="D216" t="b">
        <v>1</v>
      </c>
      <c r="E216" t="s">
        <v>6</v>
      </c>
      <c r="F216">
        <f>VLOOKUP(atendimentos[[#This Row],[id_cliente]],nps[],3,0)</f>
        <v>10</v>
      </c>
    </row>
    <row r="217" spans="1:6" x14ac:dyDescent="0.35">
      <c r="A217" s="2">
        <v>78</v>
      </c>
      <c r="B217" s="1">
        <v>45734</v>
      </c>
      <c r="C217" t="s">
        <v>10</v>
      </c>
      <c r="D217" t="b">
        <v>1</v>
      </c>
      <c r="E217" t="s">
        <v>6</v>
      </c>
      <c r="F217">
        <f>VLOOKUP(atendimentos[[#This Row],[id_cliente]],nps[],3,0)</f>
        <v>9</v>
      </c>
    </row>
    <row r="218" spans="1:6" x14ac:dyDescent="0.35">
      <c r="A218" s="2">
        <v>78</v>
      </c>
      <c r="B218" s="1">
        <v>45759</v>
      </c>
      <c r="C218" t="s">
        <v>5</v>
      </c>
      <c r="D218" t="b">
        <v>1</v>
      </c>
      <c r="E218" t="s">
        <v>8</v>
      </c>
      <c r="F218">
        <f>VLOOKUP(atendimentos[[#This Row],[id_cliente]],nps[],3,0)</f>
        <v>9</v>
      </c>
    </row>
    <row r="219" spans="1:6" x14ac:dyDescent="0.35">
      <c r="A219" s="2">
        <v>78</v>
      </c>
      <c r="B219" s="1">
        <v>45773</v>
      </c>
      <c r="C219" t="s">
        <v>5</v>
      </c>
      <c r="D219" t="b">
        <v>0</v>
      </c>
      <c r="E219" t="s">
        <v>6</v>
      </c>
      <c r="F219">
        <f>VLOOKUP(atendimentos[[#This Row],[id_cliente]],nps[],3,0)</f>
        <v>9</v>
      </c>
    </row>
    <row r="220" spans="1:6" x14ac:dyDescent="0.35">
      <c r="A220" s="2">
        <v>79</v>
      </c>
      <c r="B220" s="1">
        <v>45620</v>
      </c>
      <c r="C220" t="s">
        <v>7</v>
      </c>
      <c r="D220" t="b">
        <v>1</v>
      </c>
      <c r="E220" t="s">
        <v>9</v>
      </c>
      <c r="F220">
        <f>VLOOKUP(atendimentos[[#This Row],[id_cliente]],nps[],3,0)</f>
        <v>5</v>
      </c>
    </row>
    <row r="221" spans="1:6" x14ac:dyDescent="0.35">
      <c r="A221" s="2">
        <v>79</v>
      </c>
      <c r="B221" s="1">
        <v>45474</v>
      </c>
      <c r="C221" t="s">
        <v>10</v>
      </c>
      <c r="D221" t="b">
        <v>1</v>
      </c>
      <c r="E221" t="s">
        <v>9</v>
      </c>
      <c r="F221">
        <f>VLOOKUP(atendimentos[[#This Row],[id_cliente]],nps[],3,0)</f>
        <v>5</v>
      </c>
    </row>
    <row r="222" spans="1:6" x14ac:dyDescent="0.35">
      <c r="A222" s="2">
        <v>79</v>
      </c>
      <c r="B222" s="1">
        <v>45453</v>
      </c>
      <c r="C222" t="s">
        <v>5</v>
      </c>
      <c r="D222" t="b">
        <v>1</v>
      </c>
      <c r="E222" t="s">
        <v>8</v>
      </c>
      <c r="F222">
        <f>VLOOKUP(atendimentos[[#This Row],[id_cliente]],nps[],3,0)</f>
        <v>5</v>
      </c>
    </row>
    <row r="223" spans="1:6" x14ac:dyDescent="0.35">
      <c r="A223" s="2">
        <v>79</v>
      </c>
      <c r="B223" s="1">
        <v>45572</v>
      </c>
      <c r="C223" t="s">
        <v>7</v>
      </c>
      <c r="D223" t="b">
        <v>1</v>
      </c>
      <c r="E223" t="s">
        <v>8</v>
      </c>
      <c r="F223">
        <f>VLOOKUP(atendimentos[[#This Row],[id_cliente]],nps[],3,0)</f>
        <v>5</v>
      </c>
    </row>
    <row r="224" spans="1:6" x14ac:dyDescent="0.35">
      <c r="A224" s="2">
        <v>80</v>
      </c>
      <c r="B224" s="1">
        <v>45673</v>
      </c>
      <c r="C224" t="s">
        <v>7</v>
      </c>
      <c r="D224" t="b">
        <v>0</v>
      </c>
      <c r="E224" t="s">
        <v>9</v>
      </c>
      <c r="F224">
        <f>VLOOKUP(atendimentos[[#This Row],[id_cliente]],nps[],3,0)</f>
        <v>10</v>
      </c>
    </row>
    <row r="225" spans="1:6" x14ac:dyDescent="0.35">
      <c r="A225" s="2">
        <v>80</v>
      </c>
      <c r="B225" s="1">
        <v>45715</v>
      </c>
      <c r="C225" t="s">
        <v>5</v>
      </c>
      <c r="D225" t="b">
        <v>0</v>
      </c>
      <c r="E225" t="s">
        <v>9</v>
      </c>
      <c r="F225">
        <f>VLOOKUP(atendimentos[[#This Row],[id_cliente]],nps[],3,0)</f>
        <v>10</v>
      </c>
    </row>
    <row r="226" spans="1:6" x14ac:dyDescent="0.35">
      <c r="A226" s="2">
        <v>80</v>
      </c>
      <c r="B226" s="1">
        <v>45766</v>
      </c>
      <c r="C226" t="s">
        <v>7</v>
      </c>
      <c r="D226" t="b">
        <v>1</v>
      </c>
      <c r="E226" t="s">
        <v>6</v>
      </c>
      <c r="F226">
        <f>VLOOKUP(atendimentos[[#This Row],[id_cliente]],nps[],3,0)</f>
        <v>10</v>
      </c>
    </row>
    <row r="227" spans="1:6" x14ac:dyDescent="0.35">
      <c r="A227" s="2">
        <v>80</v>
      </c>
      <c r="B227" s="1">
        <v>45473</v>
      </c>
      <c r="C227" t="s">
        <v>10</v>
      </c>
      <c r="D227" t="b">
        <v>0</v>
      </c>
      <c r="E227" t="s">
        <v>6</v>
      </c>
      <c r="F227">
        <f>VLOOKUP(atendimentos[[#This Row],[id_cliente]],nps[],3,0)</f>
        <v>10</v>
      </c>
    </row>
    <row r="228" spans="1:6" x14ac:dyDescent="0.35">
      <c r="A228" s="2">
        <v>81</v>
      </c>
      <c r="B228" s="1">
        <v>45586</v>
      </c>
      <c r="C228" t="s">
        <v>10</v>
      </c>
      <c r="D228" t="b">
        <v>1</v>
      </c>
      <c r="E228" t="s">
        <v>8</v>
      </c>
      <c r="F228">
        <f>VLOOKUP(atendimentos[[#This Row],[id_cliente]],nps[],3,0)</f>
        <v>3</v>
      </c>
    </row>
    <row r="229" spans="1:6" x14ac:dyDescent="0.35">
      <c r="A229" s="2">
        <v>81</v>
      </c>
      <c r="B229" s="1">
        <v>45653</v>
      </c>
      <c r="C229" t="s">
        <v>7</v>
      </c>
      <c r="D229" t="b">
        <v>0</v>
      </c>
      <c r="E229" t="s">
        <v>9</v>
      </c>
      <c r="F229">
        <f>VLOOKUP(atendimentos[[#This Row],[id_cliente]],nps[],3,0)</f>
        <v>3</v>
      </c>
    </row>
    <row r="230" spans="1:6" x14ac:dyDescent="0.35">
      <c r="A230" s="2">
        <v>81</v>
      </c>
      <c r="B230" s="1">
        <v>45684</v>
      </c>
      <c r="C230" t="s">
        <v>7</v>
      </c>
      <c r="D230" t="b">
        <v>0</v>
      </c>
      <c r="E230" t="s">
        <v>6</v>
      </c>
      <c r="F230">
        <f>VLOOKUP(atendimentos[[#This Row],[id_cliente]],nps[],3,0)</f>
        <v>3</v>
      </c>
    </row>
    <row r="231" spans="1:6" x14ac:dyDescent="0.35">
      <c r="A231" s="2">
        <v>81</v>
      </c>
      <c r="B231" s="1">
        <v>45506</v>
      </c>
      <c r="C231" t="s">
        <v>10</v>
      </c>
      <c r="D231" t="b">
        <v>0</v>
      </c>
      <c r="E231" t="s">
        <v>9</v>
      </c>
      <c r="F231">
        <f>VLOOKUP(atendimentos[[#This Row],[id_cliente]],nps[],3,0)</f>
        <v>3</v>
      </c>
    </row>
    <row r="232" spans="1:6" x14ac:dyDescent="0.35">
      <c r="A232" s="2">
        <v>81</v>
      </c>
      <c r="B232" s="1">
        <v>45575</v>
      </c>
      <c r="C232" t="s">
        <v>10</v>
      </c>
      <c r="D232" t="b">
        <v>0</v>
      </c>
      <c r="E232" t="s">
        <v>6</v>
      </c>
      <c r="F232">
        <f>VLOOKUP(atendimentos[[#This Row],[id_cliente]],nps[],3,0)</f>
        <v>3</v>
      </c>
    </row>
    <row r="233" spans="1:6" x14ac:dyDescent="0.35">
      <c r="A233" s="2">
        <v>82</v>
      </c>
      <c r="B233" s="1">
        <v>45496</v>
      </c>
      <c r="C233" t="s">
        <v>7</v>
      </c>
      <c r="D233" t="b">
        <v>0</v>
      </c>
      <c r="E233" t="s">
        <v>6</v>
      </c>
      <c r="F233">
        <f>VLOOKUP(atendimentos[[#This Row],[id_cliente]],nps[],3,0)</f>
        <v>10</v>
      </c>
    </row>
    <row r="234" spans="1:6" x14ac:dyDescent="0.35">
      <c r="A234" s="2">
        <v>83</v>
      </c>
      <c r="B234" s="1">
        <v>45789</v>
      </c>
      <c r="C234" t="s">
        <v>7</v>
      </c>
      <c r="D234" t="b">
        <v>0</v>
      </c>
      <c r="E234" t="s">
        <v>8</v>
      </c>
      <c r="F234">
        <f>VLOOKUP(atendimentos[[#This Row],[id_cliente]],nps[],3,0)</f>
        <v>3</v>
      </c>
    </row>
    <row r="235" spans="1:6" x14ac:dyDescent="0.35">
      <c r="A235" s="2">
        <v>83</v>
      </c>
      <c r="B235" s="1">
        <v>45685</v>
      </c>
      <c r="C235" t="s">
        <v>10</v>
      </c>
      <c r="D235" t="b">
        <v>0</v>
      </c>
      <c r="E235" t="s">
        <v>6</v>
      </c>
      <c r="F235">
        <f>VLOOKUP(atendimentos[[#This Row],[id_cliente]],nps[],3,0)</f>
        <v>3</v>
      </c>
    </row>
    <row r="236" spans="1:6" x14ac:dyDescent="0.35">
      <c r="A236" s="2">
        <v>83</v>
      </c>
      <c r="B236" s="1">
        <v>45783</v>
      </c>
      <c r="C236" t="s">
        <v>10</v>
      </c>
      <c r="D236" t="b">
        <v>0</v>
      </c>
      <c r="E236" t="s">
        <v>8</v>
      </c>
      <c r="F236">
        <f>VLOOKUP(atendimentos[[#This Row],[id_cliente]],nps[],3,0)</f>
        <v>3</v>
      </c>
    </row>
    <row r="237" spans="1:6" x14ac:dyDescent="0.35">
      <c r="A237" s="2">
        <v>83</v>
      </c>
      <c r="B237" s="1">
        <v>45453</v>
      </c>
      <c r="C237" t="s">
        <v>5</v>
      </c>
      <c r="D237" t="b">
        <v>0</v>
      </c>
      <c r="E237" t="s">
        <v>9</v>
      </c>
      <c r="F237">
        <f>VLOOKUP(atendimentos[[#This Row],[id_cliente]],nps[],3,0)</f>
        <v>3</v>
      </c>
    </row>
    <row r="238" spans="1:6" x14ac:dyDescent="0.35">
      <c r="A238" s="2">
        <v>83</v>
      </c>
      <c r="B238" s="1">
        <v>45580</v>
      </c>
      <c r="C238" t="s">
        <v>5</v>
      </c>
      <c r="D238" t="b">
        <v>0</v>
      </c>
      <c r="E238" t="s">
        <v>8</v>
      </c>
      <c r="F238">
        <f>VLOOKUP(atendimentos[[#This Row],[id_cliente]],nps[],3,0)</f>
        <v>3</v>
      </c>
    </row>
    <row r="239" spans="1:6" x14ac:dyDescent="0.35">
      <c r="A239" s="2">
        <v>84</v>
      </c>
      <c r="B239" s="1">
        <v>45483</v>
      </c>
      <c r="C239" t="s">
        <v>7</v>
      </c>
      <c r="D239" t="b">
        <v>0</v>
      </c>
      <c r="E239" t="s">
        <v>9</v>
      </c>
      <c r="F239">
        <f>VLOOKUP(atendimentos[[#This Row],[id_cliente]],nps[],3,0)</f>
        <v>10</v>
      </c>
    </row>
    <row r="240" spans="1:6" x14ac:dyDescent="0.35">
      <c r="A240" s="2">
        <v>84</v>
      </c>
      <c r="B240" s="1">
        <v>45452</v>
      </c>
      <c r="C240" t="s">
        <v>5</v>
      </c>
      <c r="D240" t="b">
        <v>0</v>
      </c>
      <c r="E240" t="s">
        <v>9</v>
      </c>
      <c r="F240">
        <f>VLOOKUP(atendimentos[[#This Row],[id_cliente]],nps[],3,0)</f>
        <v>10</v>
      </c>
    </row>
    <row r="241" spans="1:6" x14ac:dyDescent="0.35">
      <c r="A241" s="2">
        <v>85</v>
      </c>
      <c r="B241" s="1">
        <v>45426</v>
      </c>
      <c r="C241" t="s">
        <v>5</v>
      </c>
      <c r="D241" t="b">
        <v>0</v>
      </c>
      <c r="E241" t="s">
        <v>8</v>
      </c>
      <c r="F241">
        <f>VLOOKUP(atendimentos[[#This Row],[id_cliente]],nps[],3,0)</f>
        <v>8</v>
      </c>
    </row>
    <row r="242" spans="1:6" x14ac:dyDescent="0.35">
      <c r="A242" s="2">
        <v>85</v>
      </c>
      <c r="B242" s="1">
        <v>45557</v>
      </c>
      <c r="C242" t="s">
        <v>7</v>
      </c>
      <c r="D242" t="b">
        <v>1</v>
      </c>
      <c r="E242" t="s">
        <v>6</v>
      </c>
      <c r="F242">
        <f>VLOOKUP(atendimentos[[#This Row],[id_cliente]],nps[],3,0)</f>
        <v>8</v>
      </c>
    </row>
    <row r="243" spans="1:6" x14ac:dyDescent="0.35">
      <c r="A243" s="2">
        <v>85</v>
      </c>
      <c r="B243" s="1">
        <v>45612</v>
      </c>
      <c r="C243" t="s">
        <v>10</v>
      </c>
      <c r="D243" t="b">
        <v>0</v>
      </c>
      <c r="E243" t="s">
        <v>9</v>
      </c>
      <c r="F243">
        <f>VLOOKUP(atendimentos[[#This Row],[id_cliente]],nps[],3,0)</f>
        <v>8</v>
      </c>
    </row>
    <row r="244" spans="1:6" x14ac:dyDescent="0.35">
      <c r="A244" s="2">
        <v>85</v>
      </c>
      <c r="B244" s="1">
        <v>45627</v>
      </c>
      <c r="C244" t="s">
        <v>7</v>
      </c>
      <c r="D244" t="b">
        <v>0</v>
      </c>
      <c r="E244" t="s">
        <v>8</v>
      </c>
      <c r="F244">
        <f>VLOOKUP(atendimentos[[#This Row],[id_cliente]],nps[],3,0)</f>
        <v>8</v>
      </c>
    </row>
    <row r="245" spans="1:6" x14ac:dyDescent="0.35">
      <c r="A245" s="2">
        <v>86</v>
      </c>
      <c r="B245" s="1">
        <v>45710</v>
      </c>
      <c r="C245" t="s">
        <v>10</v>
      </c>
      <c r="D245" t="b">
        <v>0</v>
      </c>
      <c r="E245" t="s">
        <v>9</v>
      </c>
      <c r="F245">
        <f>VLOOKUP(atendimentos[[#This Row],[id_cliente]],nps[],3,0)</f>
        <v>3</v>
      </c>
    </row>
    <row r="246" spans="1:6" x14ac:dyDescent="0.35">
      <c r="A246" s="2">
        <v>86</v>
      </c>
      <c r="B246" s="1">
        <v>45778</v>
      </c>
      <c r="C246" t="s">
        <v>7</v>
      </c>
      <c r="D246" t="b">
        <v>0</v>
      </c>
      <c r="E246" t="s">
        <v>9</v>
      </c>
      <c r="F246">
        <f>VLOOKUP(atendimentos[[#This Row],[id_cliente]],nps[],3,0)</f>
        <v>3</v>
      </c>
    </row>
    <row r="247" spans="1:6" x14ac:dyDescent="0.35">
      <c r="A247" s="2">
        <v>86</v>
      </c>
      <c r="B247" s="1">
        <v>45767</v>
      </c>
      <c r="C247" t="s">
        <v>5</v>
      </c>
      <c r="D247" t="b">
        <v>0</v>
      </c>
      <c r="E247" t="s">
        <v>9</v>
      </c>
      <c r="F247">
        <f>VLOOKUP(atendimentos[[#This Row],[id_cliente]],nps[],3,0)</f>
        <v>3</v>
      </c>
    </row>
    <row r="248" spans="1:6" x14ac:dyDescent="0.35">
      <c r="A248" s="2">
        <v>86</v>
      </c>
      <c r="B248" s="1">
        <v>45514</v>
      </c>
      <c r="C248" t="s">
        <v>10</v>
      </c>
      <c r="D248" t="b">
        <v>0</v>
      </c>
      <c r="E248" t="s">
        <v>8</v>
      </c>
      <c r="F248">
        <f>VLOOKUP(atendimentos[[#This Row],[id_cliente]],nps[],3,0)</f>
        <v>3</v>
      </c>
    </row>
    <row r="249" spans="1:6" x14ac:dyDescent="0.35">
      <c r="A249" s="2">
        <v>87</v>
      </c>
      <c r="B249" s="1">
        <v>45482</v>
      </c>
      <c r="C249" t="s">
        <v>7</v>
      </c>
      <c r="D249" t="b">
        <v>0</v>
      </c>
      <c r="E249" t="s">
        <v>9</v>
      </c>
      <c r="F249">
        <f>VLOOKUP(atendimentos[[#This Row],[id_cliente]],nps[],3,0)</f>
        <v>8</v>
      </c>
    </row>
    <row r="250" spans="1:6" x14ac:dyDescent="0.35">
      <c r="A250" s="2">
        <v>87</v>
      </c>
      <c r="B250" s="1">
        <v>45427</v>
      </c>
      <c r="C250" t="s">
        <v>10</v>
      </c>
      <c r="D250" t="b">
        <v>1</v>
      </c>
      <c r="E250" t="s">
        <v>8</v>
      </c>
      <c r="F250">
        <f>VLOOKUP(atendimentos[[#This Row],[id_cliente]],nps[],3,0)</f>
        <v>8</v>
      </c>
    </row>
    <row r="251" spans="1:6" x14ac:dyDescent="0.35">
      <c r="A251" s="2">
        <v>87</v>
      </c>
      <c r="B251" s="1">
        <v>45631</v>
      </c>
      <c r="C251" t="s">
        <v>10</v>
      </c>
      <c r="D251" t="b">
        <v>1</v>
      </c>
      <c r="E251" t="s">
        <v>9</v>
      </c>
      <c r="F251">
        <f>VLOOKUP(atendimentos[[#This Row],[id_cliente]],nps[],3,0)</f>
        <v>8</v>
      </c>
    </row>
    <row r="252" spans="1:6" x14ac:dyDescent="0.35">
      <c r="A252" s="2">
        <v>88</v>
      </c>
      <c r="B252" s="1">
        <v>45644</v>
      </c>
      <c r="C252" t="s">
        <v>7</v>
      </c>
      <c r="D252" t="b">
        <v>0</v>
      </c>
      <c r="E252" t="s">
        <v>6</v>
      </c>
      <c r="F252">
        <f>VLOOKUP(atendimentos[[#This Row],[id_cliente]],nps[],3,0)</f>
        <v>4</v>
      </c>
    </row>
    <row r="253" spans="1:6" x14ac:dyDescent="0.35">
      <c r="A253" s="2">
        <v>88</v>
      </c>
      <c r="B253" s="1">
        <v>45453</v>
      </c>
      <c r="C253" t="s">
        <v>7</v>
      </c>
      <c r="D253" t="b">
        <v>1</v>
      </c>
      <c r="E253" t="s">
        <v>8</v>
      </c>
      <c r="F253">
        <f>VLOOKUP(atendimentos[[#This Row],[id_cliente]],nps[],3,0)</f>
        <v>4</v>
      </c>
    </row>
    <row r="254" spans="1:6" x14ac:dyDescent="0.35">
      <c r="A254" s="2">
        <v>88</v>
      </c>
      <c r="B254" s="1">
        <v>45437</v>
      </c>
      <c r="C254" t="s">
        <v>7</v>
      </c>
      <c r="D254" t="b">
        <v>0</v>
      </c>
      <c r="E254" t="s">
        <v>8</v>
      </c>
      <c r="F254">
        <f>VLOOKUP(atendimentos[[#This Row],[id_cliente]],nps[],3,0)</f>
        <v>4</v>
      </c>
    </row>
    <row r="255" spans="1:6" x14ac:dyDescent="0.35">
      <c r="A255" s="2">
        <v>88</v>
      </c>
      <c r="B255" s="1">
        <v>45569</v>
      </c>
      <c r="C255" t="s">
        <v>10</v>
      </c>
      <c r="D255" t="b">
        <v>1</v>
      </c>
      <c r="E255" t="s">
        <v>8</v>
      </c>
      <c r="F255">
        <f>VLOOKUP(atendimentos[[#This Row],[id_cliente]],nps[],3,0)</f>
        <v>4</v>
      </c>
    </row>
    <row r="256" spans="1:6" x14ac:dyDescent="0.35">
      <c r="A256" s="2">
        <v>88</v>
      </c>
      <c r="B256" s="1">
        <v>45782</v>
      </c>
      <c r="C256" t="s">
        <v>5</v>
      </c>
      <c r="D256" t="b">
        <v>0</v>
      </c>
      <c r="E256" t="s">
        <v>9</v>
      </c>
      <c r="F256">
        <f>VLOOKUP(atendimentos[[#This Row],[id_cliente]],nps[],3,0)</f>
        <v>4</v>
      </c>
    </row>
    <row r="257" spans="1:6" x14ac:dyDescent="0.35">
      <c r="A257" s="2">
        <v>89</v>
      </c>
      <c r="B257" s="1">
        <v>45776</v>
      </c>
      <c r="C257" t="s">
        <v>7</v>
      </c>
      <c r="D257" t="b">
        <v>1</v>
      </c>
      <c r="E257" t="s">
        <v>8</v>
      </c>
      <c r="F257">
        <f>VLOOKUP(atendimentos[[#This Row],[id_cliente]],nps[],3,0)</f>
        <v>6</v>
      </c>
    </row>
    <row r="258" spans="1:6" x14ac:dyDescent="0.35">
      <c r="A258" s="2">
        <v>89</v>
      </c>
      <c r="B258" s="1">
        <v>45690</v>
      </c>
      <c r="C258" t="s">
        <v>7</v>
      </c>
      <c r="D258" t="b">
        <v>1</v>
      </c>
      <c r="E258" t="s">
        <v>9</v>
      </c>
      <c r="F258">
        <f>VLOOKUP(atendimentos[[#This Row],[id_cliente]],nps[],3,0)</f>
        <v>6</v>
      </c>
    </row>
    <row r="259" spans="1:6" x14ac:dyDescent="0.35">
      <c r="A259" s="2">
        <v>90</v>
      </c>
      <c r="B259" s="1">
        <v>45737</v>
      </c>
      <c r="C259" t="s">
        <v>10</v>
      </c>
      <c r="D259" t="b">
        <v>1</v>
      </c>
      <c r="E259" t="s">
        <v>8</v>
      </c>
      <c r="F259">
        <f>VLOOKUP(atendimentos[[#This Row],[id_cliente]],nps[],3,0)</f>
        <v>10</v>
      </c>
    </row>
    <row r="260" spans="1:6" x14ac:dyDescent="0.35">
      <c r="A260" s="2">
        <v>90</v>
      </c>
      <c r="B260" s="1">
        <v>45678</v>
      </c>
      <c r="C260" t="s">
        <v>10</v>
      </c>
      <c r="D260" t="b">
        <v>1</v>
      </c>
      <c r="E260" t="s">
        <v>8</v>
      </c>
      <c r="F260">
        <f>VLOOKUP(atendimentos[[#This Row],[id_cliente]],nps[],3,0)</f>
        <v>10</v>
      </c>
    </row>
    <row r="261" spans="1:6" x14ac:dyDescent="0.35">
      <c r="A261" s="2">
        <v>90</v>
      </c>
      <c r="B261" s="1">
        <v>45441</v>
      </c>
      <c r="C261" t="s">
        <v>10</v>
      </c>
      <c r="D261" t="b">
        <v>1</v>
      </c>
      <c r="E261" t="s">
        <v>9</v>
      </c>
      <c r="F261">
        <f>VLOOKUP(atendimentos[[#This Row],[id_cliente]],nps[],3,0)</f>
        <v>10</v>
      </c>
    </row>
    <row r="262" spans="1:6" x14ac:dyDescent="0.35">
      <c r="A262" s="2">
        <v>91</v>
      </c>
      <c r="B262" s="1">
        <v>45718</v>
      </c>
      <c r="C262" t="s">
        <v>7</v>
      </c>
      <c r="D262" t="b">
        <v>0</v>
      </c>
      <c r="E262" t="s">
        <v>8</v>
      </c>
      <c r="F262">
        <f>VLOOKUP(atendimentos[[#This Row],[id_cliente]],nps[],3,0)</f>
        <v>2</v>
      </c>
    </row>
    <row r="263" spans="1:6" x14ac:dyDescent="0.35">
      <c r="A263" s="2">
        <v>91</v>
      </c>
      <c r="B263" s="1">
        <v>45639</v>
      </c>
      <c r="C263" t="s">
        <v>5</v>
      </c>
      <c r="D263" t="b">
        <v>0</v>
      </c>
      <c r="E263" t="s">
        <v>8</v>
      </c>
      <c r="F263">
        <f>VLOOKUP(atendimentos[[#This Row],[id_cliente]],nps[],3,0)</f>
        <v>2</v>
      </c>
    </row>
    <row r="264" spans="1:6" x14ac:dyDescent="0.35">
      <c r="A264" s="2">
        <v>92</v>
      </c>
      <c r="B264" s="1">
        <v>45513</v>
      </c>
      <c r="C264" t="s">
        <v>10</v>
      </c>
      <c r="D264" t="b">
        <v>1</v>
      </c>
      <c r="E264" t="s">
        <v>6</v>
      </c>
      <c r="F264">
        <f>VLOOKUP(atendimentos[[#This Row],[id_cliente]],nps[],3,0)</f>
        <v>2</v>
      </c>
    </row>
    <row r="265" spans="1:6" x14ac:dyDescent="0.35">
      <c r="A265" s="2">
        <v>92</v>
      </c>
      <c r="B265" s="1">
        <v>45711</v>
      </c>
      <c r="C265" t="s">
        <v>7</v>
      </c>
      <c r="D265" t="b">
        <v>0</v>
      </c>
      <c r="E265" t="s">
        <v>6</v>
      </c>
      <c r="F265">
        <f>VLOOKUP(atendimentos[[#This Row],[id_cliente]],nps[],3,0)</f>
        <v>2</v>
      </c>
    </row>
    <row r="266" spans="1:6" x14ac:dyDescent="0.35">
      <c r="A266" s="2">
        <v>92</v>
      </c>
      <c r="B266" s="1">
        <v>45447</v>
      </c>
      <c r="C266" t="s">
        <v>7</v>
      </c>
      <c r="D266" t="b">
        <v>0</v>
      </c>
      <c r="E266" t="s">
        <v>9</v>
      </c>
      <c r="F266">
        <f>VLOOKUP(atendimentos[[#This Row],[id_cliente]],nps[],3,0)</f>
        <v>2</v>
      </c>
    </row>
    <row r="267" spans="1:6" x14ac:dyDescent="0.35">
      <c r="A267" s="2">
        <v>92</v>
      </c>
      <c r="B267" s="1">
        <v>45684</v>
      </c>
      <c r="C267" t="s">
        <v>5</v>
      </c>
      <c r="D267" t="b">
        <v>1</v>
      </c>
      <c r="E267" t="s">
        <v>8</v>
      </c>
      <c r="F267">
        <f>VLOOKUP(atendimentos[[#This Row],[id_cliente]],nps[],3,0)</f>
        <v>2</v>
      </c>
    </row>
    <row r="268" spans="1:6" x14ac:dyDescent="0.35">
      <c r="A268" s="2">
        <v>92</v>
      </c>
      <c r="B268" s="1">
        <v>45498</v>
      </c>
      <c r="C268" t="s">
        <v>7</v>
      </c>
      <c r="D268" t="b">
        <v>1</v>
      </c>
      <c r="E268" t="s">
        <v>8</v>
      </c>
      <c r="F268">
        <f>VLOOKUP(atendimentos[[#This Row],[id_cliente]],nps[],3,0)</f>
        <v>2</v>
      </c>
    </row>
    <row r="269" spans="1:6" x14ac:dyDescent="0.35">
      <c r="A269" s="2">
        <v>93</v>
      </c>
      <c r="B269" s="1">
        <v>45428</v>
      </c>
      <c r="C269" t="s">
        <v>5</v>
      </c>
      <c r="D269" t="b">
        <v>0</v>
      </c>
      <c r="E269" t="s">
        <v>8</v>
      </c>
      <c r="F269">
        <f>VLOOKUP(atendimentos[[#This Row],[id_cliente]],nps[],3,0)</f>
        <v>2</v>
      </c>
    </row>
    <row r="270" spans="1:6" x14ac:dyDescent="0.35">
      <c r="A270" s="2">
        <v>93</v>
      </c>
      <c r="B270" s="1">
        <v>45619</v>
      </c>
      <c r="C270" t="s">
        <v>10</v>
      </c>
      <c r="D270" t="b">
        <v>0</v>
      </c>
      <c r="E270" t="s">
        <v>6</v>
      </c>
      <c r="F270">
        <f>VLOOKUP(atendimentos[[#This Row],[id_cliente]],nps[],3,0)</f>
        <v>2</v>
      </c>
    </row>
    <row r="271" spans="1:6" x14ac:dyDescent="0.35">
      <c r="A271" s="2">
        <v>93</v>
      </c>
      <c r="B271" s="1">
        <v>45434</v>
      </c>
      <c r="C271" t="s">
        <v>10</v>
      </c>
      <c r="D271" t="b">
        <v>0</v>
      </c>
      <c r="E271" t="s">
        <v>8</v>
      </c>
      <c r="F271">
        <f>VLOOKUP(atendimentos[[#This Row],[id_cliente]],nps[],3,0)</f>
        <v>2</v>
      </c>
    </row>
    <row r="272" spans="1:6" x14ac:dyDescent="0.35">
      <c r="A272" s="2">
        <v>94</v>
      </c>
      <c r="B272" s="1">
        <v>45546</v>
      </c>
      <c r="C272" t="s">
        <v>10</v>
      </c>
      <c r="D272" t="b">
        <v>1</v>
      </c>
      <c r="E272" t="s">
        <v>8</v>
      </c>
      <c r="F272">
        <f>VLOOKUP(atendimentos[[#This Row],[id_cliente]],nps[],3,0)</f>
        <v>5</v>
      </c>
    </row>
    <row r="273" spans="1:6" x14ac:dyDescent="0.35">
      <c r="A273" s="2">
        <v>94</v>
      </c>
      <c r="B273" s="1">
        <v>45511</v>
      </c>
      <c r="C273" t="s">
        <v>5</v>
      </c>
      <c r="D273" t="b">
        <v>1</v>
      </c>
      <c r="E273" t="s">
        <v>9</v>
      </c>
      <c r="F273">
        <f>VLOOKUP(atendimentos[[#This Row],[id_cliente]],nps[],3,0)</f>
        <v>5</v>
      </c>
    </row>
    <row r="274" spans="1:6" x14ac:dyDescent="0.35">
      <c r="A274" s="2">
        <v>95</v>
      </c>
      <c r="B274" s="1">
        <v>45613</v>
      </c>
      <c r="C274" t="s">
        <v>10</v>
      </c>
      <c r="D274" t="b">
        <v>0</v>
      </c>
      <c r="E274" t="s">
        <v>8</v>
      </c>
      <c r="F274">
        <f>VLOOKUP(atendimentos[[#This Row],[id_cliente]],nps[],3,0)</f>
        <v>8</v>
      </c>
    </row>
    <row r="275" spans="1:6" x14ac:dyDescent="0.35">
      <c r="A275" s="2">
        <v>95</v>
      </c>
      <c r="B275" s="1">
        <v>45617</v>
      </c>
      <c r="C275" t="s">
        <v>5</v>
      </c>
      <c r="D275" t="b">
        <v>0</v>
      </c>
      <c r="E275" t="s">
        <v>9</v>
      </c>
      <c r="F275">
        <f>VLOOKUP(atendimentos[[#This Row],[id_cliente]],nps[],3,0)</f>
        <v>8</v>
      </c>
    </row>
    <row r="276" spans="1:6" x14ac:dyDescent="0.35">
      <c r="A276" s="2">
        <v>96</v>
      </c>
      <c r="B276" s="1">
        <v>45759</v>
      </c>
      <c r="C276" t="s">
        <v>10</v>
      </c>
      <c r="D276" t="b">
        <v>1</v>
      </c>
      <c r="E276" t="s">
        <v>6</v>
      </c>
      <c r="F276">
        <f>VLOOKUP(atendimentos[[#This Row],[id_cliente]],nps[],3,0)</f>
        <v>0</v>
      </c>
    </row>
    <row r="277" spans="1:6" x14ac:dyDescent="0.35">
      <c r="A277" s="2">
        <v>96</v>
      </c>
      <c r="B277" s="1">
        <v>45540</v>
      </c>
      <c r="C277" t="s">
        <v>7</v>
      </c>
      <c r="D277" t="b">
        <v>0</v>
      </c>
      <c r="E277" t="s">
        <v>8</v>
      </c>
      <c r="F277">
        <f>VLOOKUP(atendimentos[[#This Row],[id_cliente]],nps[],3,0)</f>
        <v>0</v>
      </c>
    </row>
    <row r="278" spans="1:6" x14ac:dyDescent="0.35">
      <c r="A278" s="2">
        <v>97</v>
      </c>
      <c r="B278" s="1">
        <v>45779</v>
      </c>
      <c r="C278" t="s">
        <v>5</v>
      </c>
      <c r="D278" t="b">
        <v>0</v>
      </c>
      <c r="E278" t="s">
        <v>8</v>
      </c>
      <c r="F278">
        <f>VLOOKUP(atendimentos[[#This Row],[id_cliente]],nps[],3,0)</f>
        <v>4</v>
      </c>
    </row>
    <row r="279" spans="1:6" x14ac:dyDescent="0.35">
      <c r="A279" s="2">
        <v>98</v>
      </c>
      <c r="B279" s="1">
        <v>45479</v>
      </c>
      <c r="C279" t="s">
        <v>5</v>
      </c>
      <c r="D279" t="b">
        <v>0</v>
      </c>
      <c r="E279" t="s">
        <v>8</v>
      </c>
      <c r="F279">
        <f>VLOOKUP(atendimentos[[#This Row],[id_cliente]],nps[],3,0)</f>
        <v>3</v>
      </c>
    </row>
    <row r="280" spans="1:6" x14ac:dyDescent="0.35">
      <c r="A280" s="2">
        <v>98</v>
      </c>
      <c r="B280" s="1">
        <v>45490</v>
      </c>
      <c r="C280" t="s">
        <v>10</v>
      </c>
      <c r="D280" t="b">
        <v>0</v>
      </c>
      <c r="E280" t="s">
        <v>9</v>
      </c>
      <c r="F280">
        <f>VLOOKUP(atendimentos[[#This Row],[id_cliente]],nps[],3,0)</f>
        <v>3</v>
      </c>
    </row>
    <row r="281" spans="1:6" x14ac:dyDescent="0.35">
      <c r="A281" s="2">
        <v>98</v>
      </c>
      <c r="B281" s="1">
        <v>45496</v>
      </c>
      <c r="C281" t="s">
        <v>10</v>
      </c>
      <c r="D281" t="b">
        <v>1</v>
      </c>
      <c r="E281" t="s">
        <v>6</v>
      </c>
      <c r="F281">
        <f>VLOOKUP(atendimentos[[#This Row],[id_cliente]],nps[],3,0)</f>
        <v>3</v>
      </c>
    </row>
    <row r="282" spans="1:6" x14ac:dyDescent="0.35">
      <c r="A282" s="2">
        <v>98</v>
      </c>
      <c r="B282" s="1">
        <v>45607</v>
      </c>
      <c r="C282" t="s">
        <v>7</v>
      </c>
      <c r="D282" t="b">
        <v>0</v>
      </c>
      <c r="E282" t="s">
        <v>6</v>
      </c>
      <c r="F282">
        <f>VLOOKUP(atendimentos[[#This Row],[id_cliente]],nps[],3,0)</f>
        <v>3</v>
      </c>
    </row>
    <row r="283" spans="1:6" x14ac:dyDescent="0.35">
      <c r="A283" s="2">
        <v>99</v>
      </c>
      <c r="B283" s="1">
        <v>45699</v>
      </c>
      <c r="C283" t="s">
        <v>7</v>
      </c>
      <c r="D283" t="b">
        <v>0</v>
      </c>
      <c r="E283" t="s">
        <v>9</v>
      </c>
      <c r="F283">
        <f>VLOOKUP(atendimentos[[#This Row],[id_cliente]],nps[],3,0)</f>
        <v>10</v>
      </c>
    </row>
    <row r="284" spans="1:6" x14ac:dyDescent="0.35">
      <c r="A284" s="2">
        <v>100</v>
      </c>
      <c r="B284" s="1">
        <v>45592</v>
      </c>
      <c r="C284" t="s">
        <v>10</v>
      </c>
      <c r="D284" t="b">
        <v>1</v>
      </c>
      <c r="E284" t="s">
        <v>8</v>
      </c>
      <c r="F284">
        <f>VLOOKUP(atendimentos[[#This Row],[id_cliente]],nps[],3,0)</f>
        <v>5</v>
      </c>
    </row>
    <row r="285" spans="1:6" x14ac:dyDescent="0.35">
      <c r="A285" s="2">
        <v>100</v>
      </c>
      <c r="B285" s="1">
        <v>45627</v>
      </c>
      <c r="C285" t="s">
        <v>7</v>
      </c>
      <c r="D285" t="b">
        <v>1</v>
      </c>
      <c r="E285" t="s">
        <v>9</v>
      </c>
      <c r="F285">
        <f>VLOOKUP(atendimentos[[#This Row],[id_cliente]],nps[],3,0)</f>
        <v>5</v>
      </c>
    </row>
    <row r="286" spans="1:6" x14ac:dyDescent="0.35">
      <c r="A286" s="2">
        <v>100</v>
      </c>
      <c r="B286" s="1">
        <v>45650</v>
      </c>
      <c r="C286" t="s">
        <v>5</v>
      </c>
      <c r="D286" t="b">
        <v>1</v>
      </c>
      <c r="E286" t="s">
        <v>9</v>
      </c>
      <c r="F286">
        <f>VLOOKUP(atendimentos[[#This Row],[id_cliente]],nps[],3,0)</f>
        <v>5</v>
      </c>
    </row>
    <row r="287" spans="1:6" x14ac:dyDescent="0.35">
      <c r="A287" s="2">
        <v>100</v>
      </c>
      <c r="B287" s="1">
        <v>45665</v>
      </c>
      <c r="C287" t="s">
        <v>10</v>
      </c>
      <c r="D287" t="b">
        <v>0</v>
      </c>
      <c r="E287" t="s">
        <v>6</v>
      </c>
      <c r="F287">
        <f>VLOOKUP(atendimentos[[#This Row],[id_cliente]],nps[],3,0)</f>
        <v>5</v>
      </c>
    </row>
    <row r="288" spans="1:6" x14ac:dyDescent="0.35">
      <c r="A288" s="2">
        <v>101</v>
      </c>
      <c r="B288" s="1">
        <v>45747</v>
      </c>
      <c r="C288" t="s">
        <v>7</v>
      </c>
      <c r="D288" t="b">
        <v>0</v>
      </c>
      <c r="E288" t="s">
        <v>8</v>
      </c>
      <c r="F288">
        <f>VLOOKUP(atendimentos[[#This Row],[id_cliente]],nps[],3,0)</f>
        <v>2</v>
      </c>
    </row>
    <row r="289" spans="1:6" x14ac:dyDescent="0.35">
      <c r="A289" s="2">
        <v>102</v>
      </c>
      <c r="B289" s="1">
        <v>45508</v>
      </c>
      <c r="C289" t="s">
        <v>5</v>
      </c>
      <c r="D289" t="b">
        <v>0</v>
      </c>
      <c r="E289" t="s">
        <v>9</v>
      </c>
      <c r="F289">
        <f>VLOOKUP(atendimentos[[#This Row],[id_cliente]],nps[],3,0)</f>
        <v>7</v>
      </c>
    </row>
    <row r="290" spans="1:6" x14ac:dyDescent="0.35">
      <c r="A290" s="2">
        <v>102</v>
      </c>
      <c r="B290" s="1">
        <v>45557</v>
      </c>
      <c r="C290" t="s">
        <v>5</v>
      </c>
      <c r="D290" t="b">
        <v>0</v>
      </c>
      <c r="E290" t="s">
        <v>8</v>
      </c>
      <c r="F290">
        <f>VLOOKUP(atendimentos[[#This Row],[id_cliente]],nps[],3,0)</f>
        <v>7</v>
      </c>
    </row>
    <row r="291" spans="1:6" x14ac:dyDescent="0.35">
      <c r="A291" s="2">
        <v>102</v>
      </c>
      <c r="B291" s="1">
        <v>45689</v>
      </c>
      <c r="C291" t="s">
        <v>5</v>
      </c>
      <c r="D291" t="b">
        <v>0</v>
      </c>
      <c r="E291" t="s">
        <v>9</v>
      </c>
      <c r="F291">
        <f>VLOOKUP(atendimentos[[#This Row],[id_cliente]],nps[],3,0)</f>
        <v>7</v>
      </c>
    </row>
    <row r="292" spans="1:6" x14ac:dyDescent="0.35">
      <c r="A292" s="2">
        <v>102</v>
      </c>
      <c r="B292" s="1">
        <v>45544</v>
      </c>
      <c r="C292" t="s">
        <v>5</v>
      </c>
      <c r="D292" t="b">
        <v>1</v>
      </c>
      <c r="E292" t="s">
        <v>9</v>
      </c>
      <c r="F292">
        <f>VLOOKUP(atendimentos[[#This Row],[id_cliente]],nps[],3,0)</f>
        <v>7</v>
      </c>
    </row>
    <row r="293" spans="1:6" x14ac:dyDescent="0.35">
      <c r="A293" s="2">
        <v>102</v>
      </c>
      <c r="B293" s="1">
        <v>45520</v>
      </c>
      <c r="C293" t="s">
        <v>5</v>
      </c>
      <c r="D293" t="b">
        <v>0</v>
      </c>
      <c r="E293" t="s">
        <v>9</v>
      </c>
      <c r="F293">
        <f>VLOOKUP(atendimentos[[#This Row],[id_cliente]],nps[],3,0)</f>
        <v>7</v>
      </c>
    </row>
    <row r="294" spans="1:6" x14ac:dyDescent="0.35">
      <c r="A294" s="2">
        <v>103</v>
      </c>
      <c r="B294" s="1">
        <v>45447</v>
      </c>
      <c r="C294" t="s">
        <v>10</v>
      </c>
      <c r="D294" t="b">
        <v>0</v>
      </c>
      <c r="E294" t="s">
        <v>9</v>
      </c>
      <c r="F294">
        <f>VLOOKUP(atendimentos[[#This Row],[id_cliente]],nps[],3,0)</f>
        <v>0</v>
      </c>
    </row>
    <row r="295" spans="1:6" x14ac:dyDescent="0.35">
      <c r="A295" s="2">
        <v>103</v>
      </c>
      <c r="B295" s="1">
        <v>45493</v>
      </c>
      <c r="C295" t="s">
        <v>7</v>
      </c>
      <c r="D295" t="b">
        <v>0</v>
      </c>
      <c r="E295" t="s">
        <v>6</v>
      </c>
      <c r="F295">
        <f>VLOOKUP(atendimentos[[#This Row],[id_cliente]],nps[],3,0)</f>
        <v>0</v>
      </c>
    </row>
    <row r="296" spans="1:6" x14ac:dyDescent="0.35">
      <c r="A296" s="2">
        <v>104</v>
      </c>
      <c r="B296" s="1">
        <v>45435</v>
      </c>
      <c r="C296" t="s">
        <v>5</v>
      </c>
      <c r="D296" t="b">
        <v>0</v>
      </c>
      <c r="E296" t="s">
        <v>6</v>
      </c>
      <c r="F296">
        <f>VLOOKUP(atendimentos[[#This Row],[id_cliente]],nps[],3,0)</f>
        <v>6</v>
      </c>
    </row>
    <row r="297" spans="1:6" x14ac:dyDescent="0.35">
      <c r="A297" s="2">
        <v>104</v>
      </c>
      <c r="B297" s="1">
        <v>45571</v>
      </c>
      <c r="C297" t="s">
        <v>5</v>
      </c>
      <c r="D297" t="b">
        <v>0</v>
      </c>
      <c r="E297" t="s">
        <v>6</v>
      </c>
      <c r="F297">
        <f>VLOOKUP(atendimentos[[#This Row],[id_cliente]],nps[],3,0)</f>
        <v>6</v>
      </c>
    </row>
    <row r="298" spans="1:6" x14ac:dyDescent="0.35">
      <c r="A298" s="2">
        <v>104</v>
      </c>
      <c r="B298" s="1">
        <v>45634</v>
      </c>
      <c r="C298" t="s">
        <v>10</v>
      </c>
      <c r="D298" t="b">
        <v>1</v>
      </c>
      <c r="E298" t="s">
        <v>8</v>
      </c>
      <c r="F298">
        <f>VLOOKUP(atendimentos[[#This Row],[id_cliente]],nps[],3,0)</f>
        <v>6</v>
      </c>
    </row>
    <row r="299" spans="1:6" x14ac:dyDescent="0.35">
      <c r="A299" s="2">
        <v>104</v>
      </c>
      <c r="B299" s="1">
        <v>45532</v>
      </c>
      <c r="C299" t="s">
        <v>10</v>
      </c>
      <c r="D299" t="b">
        <v>0</v>
      </c>
      <c r="E299" t="s">
        <v>9</v>
      </c>
      <c r="F299">
        <f>VLOOKUP(atendimentos[[#This Row],[id_cliente]],nps[],3,0)</f>
        <v>6</v>
      </c>
    </row>
    <row r="300" spans="1:6" x14ac:dyDescent="0.35">
      <c r="A300" s="2">
        <v>104</v>
      </c>
      <c r="B300" s="1">
        <v>45674</v>
      </c>
      <c r="C300" t="s">
        <v>10</v>
      </c>
      <c r="D300" t="b">
        <v>0</v>
      </c>
      <c r="E300" t="s">
        <v>6</v>
      </c>
      <c r="F300">
        <f>VLOOKUP(atendimentos[[#This Row],[id_cliente]],nps[],3,0)</f>
        <v>6</v>
      </c>
    </row>
    <row r="301" spans="1:6" x14ac:dyDescent="0.35">
      <c r="A301" s="2">
        <v>105</v>
      </c>
      <c r="B301" s="1">
        <v>45704</v>
      </c>
      <c r="C301" t="s">
        <v>10</v>
      </c>
      <c r="D301" t="b">
        <v>1</v>
      </c>
      <c r="E301" t="s">
        <v>8</v>
      </c>
      <c r="F301">
        <f>VLOOKUP(atendimentos[[#This Row],[id_cliente]],nps[],3,0)</f>
        <v>8</v>
      </c>
    </row>
    <row r="302" spans="1:6" x14ac:dyDescent="0.35">
      <c r="A302" s="2">
        <v>105</v>
      </c>
      <c r="B302" s="1">
        <v>45646</v>
      </c>
      <c r="C302" t="s">
        <v>10</v>
      </c>
      <c r="D302" t="b">
        <v>1</v>
      </c>
      <c r="E302" t="s">
        <v>6</v>
      </c>
      <c r="F302">
        <f>VLOOKUP(atendimentos[[#This Row],[id_cliente]],nps[],3,0)</f>
        <v>8</v>
      </c>
    </row>
    <row r="303" spans="1:6" x14ac:dyDescent="0.35">
      <c r="A303" s="2">
        <v>106</v>
      </c>
      <c r="B303" s="1">
        <v>45787</v>
      </c>
      <c r="C303" t="s">
        <v>7</v>
      </c>
      <c r="D303" t="b">
        <v>0</v>
      </c>
      <c r="E303" t="s">
        <v>8</v>
      </c>
      <c r="F303">
        <f>VLOOKUP(atendimentos[[#This Row],[id_cliente]],nps[],3,0)</f>
        <v>6</v>
      </c>
    </row>
    <row r="304" spans="1:6" x14ac:dyDescent="0.35">
      <c r="A304" s="2">
        <v>106</v>
      </c>
      <c r="B304" s="1">
        <v>45668</v>
      </c>
      <c r="C304" t="s">
        <v>7</v>
      </c>
      <c r="D304" t="b">
        <v>0</v>
      </c>
      <c r="E304" t="s">
        <v>9</v>
      </c>
      <c r="F304">
        <f>VLOOKUP(atendimentos[[#This Row],[id_cliente]],nps[],3,0)</f>
        <v>6</v>
      </c>
    </row>
    <row r="305" spans="1:6" x14ac:dyDescent="0.35">
      <c r="A305" s="2">
        <v>106</v>
      </c>
      <c r="B305" s="1">
        <v>45492</v>
      </c>
      <c r="C305" t="s">
        <v>5</v>
      </c>
      <c r="D305" t="b">
        <v>0</v>
      </c>
      <c r="E305" t="s">
        <v>9</v>
      </c>
      <c r="F305">
        <f>VLOOKUP(atendimentos[[#This Row],[id_cliente]],nps[],3,0)</f>
        <v>6</v>
      </c>
    </row>
    <row r="306" spans="1:6" x14ac:dyDescent="0.35">
      <c r="A306" s="2">
        <v>107</v>
      </c>
      <c r="B306" s="1">
        <v>45528</v>
      </c>
      <c r="C306" t="s">
        <v>10</v>
      </c>
      <c r="D306" t="b">
        <v>1</v>
      </c>
      <c r="E306" t="s">
        <v>6</v>
      </c>
      <c r="F306">
        <f>VLOOKUP(atendimentos[[#This Row],[id_cliente]],nps[],3,0)</f>
        <v>3</v>
      </c>
    </row>
    <row r="307" spans="1:6" x14ac:dyDescent="0.35">
      <c r="A307" s="2">
        <v>107</v>
      </c>
      <c r="B307" s="1">
        <v>45609</v>
      </c>
      <c r="C307" t="s">
        <v>10</v>
      </c>
      <c r="D307" t="b">
        <v>0</v>
      </c>
      <c r="E307" t="s">
        <v>6</v>
      </c>
      <c r="F307">
        <f>VLOOKUP(atendimentos[[#This Row],[id_cliente]],nps[],3,0)</f>
        <v>3</v>
      </c>
    </row>
    <row r="308" spans="1:6" x14ac:dyDescent="0.35">
      <c r="A308" s="2">
        <v>107</v>
      </c>
      <c r="B308" s="1">
        <v>45496</v>
      </c>
      <c r="C308" t="s">
        <v>7</v>
      </c>
      <c r="D308" t="b">
        <v>0</v>
      </c>
      <c r="E308" t="s">
        <v>9</v>
      </c>
      <c r="F308">
        <f>VLOOKUP(atendimentos[[#This Row],[id_cliente]],nps[],3,0)</f>
        <v>3</v>
      </c>
    </row>
    <row r="309" spans="1:6" x14ac:dyDescent="0.35">
      <c r="A309" s="2">
        <v>107</v>
      </c>
      <c r="B309" s="1">
        <v>45649</v>
      </c>
      <c r="C309" t="s">
        <v>10</v>
      </c>
      <c r="D309" t="b">
        <v>1</v>
      </c>
      <c r="E309" t="s">
        <v>8</v>
      </c>
      <c r="F309">
        <f>VLOOKUP(atendimentos[[#This Row],[id_cliente]],nps[],3,0)</f>
        <v>3</v>
      </c>
    </row>
    <row r="310" spans="1:6" x14ac:dyDescent="0.35">
      <c r="A310" s="2">
        <v>108</v>
      </c>
      <c r="B310" s="1">
        <v>45460</v>
      </c>
      <c r="C310" t="s">
        <v>10</v>
      </c>
      <c r="D310" t="b">
        <v>1</v>
      </c>
      <c r="E310" t="s">
        <v>8</v>
      </c>
      <c r="F310">
        <f>VLOOKUP(atendimentos[[#This Row],[id_cliente]],nps[],3,0)</f>
        <v>1</v>
      </c>
    </row>
    <row r="311" spans="1:6" x14ac:dyDescent="0.35">
      <c r="A311" s="2">
        <v>108</v>
      </c>
      <c r="B311" s="1">
        <v>45769</v>
      </c>
      <c r="C311" t="s">
        <v>7</v>
      </c>
      <c r="D311" t="b">
        <v>0</v>
      </c>
      <c r="E311" t="s">
        <v>6</v>
      </c>
      <c r="F311">
        <f>VLOOKUP(atendimentos[[#This Row],[id_cliente]],nps[],3,0)</f>
        <v>1</v>
      </c>
    </row>
    <row r="312" spans="1:6" x14ac:dyDescent="0.35">
      <c r="A312" s="2">
        <v>108</v>
      </c>
      <c r="B312" s="1">
        <v>45662</v>
      </c>
      <c r="C312" t="s">
        <v>7</v>
      </c>
      <c r="D312" t="b">
        <v>1</v>
      </c>
      <c r="E312" t="s">
        <v>8</v>
      </c>
      <c r="F312">
        <f>VLOOKUP(atendimentos[[#This Row],[id_cliente]],nps[],3,0)</f>
        <v>1</v>
      </c>
    </row>
    <row r="313" spans="1:6" x14ac:dyDescent="0.35">
      <c r="A313" s="2">
        <v>108</v>
      </c>
      <c r="B313" s="1">
        <v>45704</v>
      </c>
      <c r="C313" t="s">
        <v>10</v>
      </c>
      <c r="D313" t="b">
        <v>0</v>
      </c>
      <c r="E313" t="s">
        <v>9</v>
      </c>
      <c r="F313">
        <f>VLOOKUP(atendimentos[[#This Row],[id_cliente]],nps[],3,0)</f>
        <v>1</v>
      </c>
    </row>
    <row r="314" spans="1:6" x14ac:dyDescent="0.35">
      <c r="A314" s="2">
        <v>109</v>
      </c>
      <c r="B314" s="1">
        <v>45745</v>
      </c>
      <c r="C314" t="s">
        <v>10</v>
      </c>
      <c r="D314" t="b">
        <v>0</v>
      </c>
      <c r="E314" t="s">
        <v>8</v>
      </c>
      <c r="F314">
        <f>VLOOKUP(atendimentos[[#This Row],[id_cliente]],nps[],3,0)</f>
        <v>9</v>
      </c>
    </row>
    <row r="315" spans="1:6" x14ac:dyDescent="0.35">
      <c r="A315" s="2">
        <v>109</v>
      </c>
      <c r="B315" s="1">
        <v>45726</v>
      </c>
      <c r="C315" t="s">
        <v>10</v>
      </c>
      <c r="D315" t="b">
        <v>1</v>
      </c>
      <c r="E315" t="s">
        <v>8</v>
      </c>
      <c r="F315">
        <f>VLOOKUP(atendimentos[[#This Row],[id_cliente]],nps[],3,0)</f>
        <v>9</v>
      </c>
    </row>
    <row r="316" spans="1:6" x14ac:dyDescent="0.35">
      <c r="A316" s="2">
        <v>110</v>
      </c>
      <c r="B316" s="1">
        <v>45497</v>
      </c>
      <c r="C316" t="s">
        <v>5</v>
      </c>
      <c r="D316" t="b">
        <v>1</v>
      </c>
      <c r="E316" t="s">
        <v>6</v>
      </c>
      <c r="F316">
        <f>VLOOKUP(atendimentos[[#This Row],[id_cliente]],nps[],3,0)</f>
        <v>1</v>
      </c>
    </row>
    <row r="317" spans="1:6" x14ac:dyDescent="0.35">
      <c r="A317" s="2">
        <v>111</v>
      </c>
      <c r="B317" s="1">
        <v>45775</v>
      </c>
      <c r="C317" t="s">
        <v>5</v>
      </c>
      <c r="D317" t="b">
        <v>0</v>
      </c>
      <c r="E317" t="s">
        <v>9</v>
      </c>
      <c r="F317">
        <f>VLOOKUP(atendimentos[[#This Row],[id_cliente]],nps[],3,0)</f>
        <v>10</v>
      </c>
    </row>
    <row r="318" spans="1:6" x14ac:dyDescent="0.35">
      <c r="A318" s="2">
        <v>111</v>
      </c>
      <c r="B318" s="1">
        <v>45711</v>
      </c>
      <c r="C318" t="s">
        <v>5</v>
      </c>
      <c r="D318" t="b">
        <v>0</v>
      </c>
      <c r="E318" t="s">
        <v>8</v>
      </c>
      <c r="F318">
        <f>VLOOKUP(atendimentos[[#This Row],[id_cliente]],nps[],3,0)</f>
        <v>10</v>
      </c>
    </row>
    <row r="319" spans="1:6" x14ac:dyDescent="0.35">
      <c r="A319" s="2">
        <v>111</v>
      </c>
      <c r="B319" s="1">
        <v>45712</v>
      </c>
      <c r="C319" t="s">
        <v>5</v>
      </c>
      <c r="D319" t="b">
        <v>1</v>
      </c>
      <c r="E319" t="s">
        <v>9</v>
      </c>
      <c r="F319">
        <f>VLOOKUP(atendimentos[[#This Row],[id_cliente]],nps[],3,0)</f>
        <v>10</v>
      </c>
    </row>
    <row r="320" spans="1:6" x14ac:dyDescent="0.35">
      <c r="A320" s="2">
        <v>112</v>
      </c>
      <c r="B320" s="1">
        <v>45692</v>
      </c>
      <c r="C320" t="s">
        <v>7</v>
      </c>
      <c r="D320" t="b">
        <v>0</v>
      </c>
      <c r="E320" t="s">
        <v>9</v>
      </c>
      <c r="F320">
        <f>VLOOKUP(atendimentos[[#This Row],[id_cliente]],nps[],3,0)</f>
        <v>9</v>
      </c>
    </row>
    <row r="321" spans="1:6" x14ac:dyDescent="0.35">
      <c r="A321" s="2">
        <v>112</v>
      </c>
      <c r="B321" s="1">
        <v>45726</v>
      </c>
      <c r="C321" t="s">
        <v>10</v>
      </c>
      <c r="D321" t="b">
        <v>0</v>
      </c>
      <c r="E321" t="s">
        <v>6</v>
      </c>
      <c r="F321">
        <f>VLOOKUP(atendimentos[[#This Row],[id_cliente]],nps[],3,0)</f>
        <v>9</v>
      </c>
    </row>
    <row r="322" spans="1:6" x14ac:dyDescent="0.35">
      <c r="A322" s="2">
        <v>112</v>
      </c>
      <c r="B322" s="1">
        <v>45525</v>
      </c>
      <c r="C322" t="s">
        <v>5</v>
      </c>
      <c r="D322" t="b">
        <v>0</v>
      </c>
      <c r="E322" t="s">
        <v>9</v>
      </c>
      <c r="F322">
        <f>VLOOKUP(atendimentos[[#This Row],[id_cliente]],nps[],3,0)</f>
        <v>9</v>
      </c>
    </row>
    <row r="323" spans="1:6" x14ac:dyDescent="0.35">
      <c r="A323" s="2">
        <v>112</v>
      </c>
      <c r="B323" s="1">
        <v>45576</v>
      </c>
      <c r="C323" t="s">
        <v>5</v>
      </c>
      <c r="D323" t="b">
        <v>1</v>
      </c>
      <c r="E323" t="s">
        <v>9</v>
      </c>
      <c r="F323">
        <f>VLOOKUP(atendimentos[[#This Row],[id_cliente]],nps[],3,0)</f>
        <v>9</v>
      </c>
    </row>
    <row r="324" spans="1:6" x14ac:dyDescent="0.35">
      <c r="A324" s="2">
        <v>112</v>
      </c>
      <c r="B324" s="1">
        <v>45536</v>
      </c>
      <c r="C324" t="s">
        <v>7</v>
      </c>
      <c r="D324" t="b">
        <v>0</v>
      </c>
      <c r="E324" t="s">
        <v>6</v>
      </c>
      <c r="F324">
        <f>VLOOKUP(atendimentos[[#This Row],[id_cliente]],nps[],3,0)</f>
        <v>9</v>
      </c>
    </row>
    <row r="325" spans="1:6" x14ac:dyDescent="0.35">
      <c r="A325" s="2">
        <v>113</v>
      </c>
      <c r="B325" s="1">
        <v>45750</v>
      </c>
      <c r="C325" t="s">
        <v>10</v>
      </c>
      <c r="D325" t="b">
        <v>0</v>
      </c>
      <c r="E325" t="s">
        <v>6</v>
      </c>
      <c r="F325">
        <f>VLOOKUP(atendimentos[[#This Row],[id_cliente]],nps[],3,0)</f>
        <v>9</v>
      </c>
    </row>
    <row r="326" spans="1:6" x14ac:dyDescent="0.35">
      <c r="A326" s="2">
        <v>113</v>
      </c>
      <c r="B326" s="1">
        <v>45458</v>
      </c>
      <c r="C326" t="s">
        <v>5</v>
      </c>
      <c r="D326" t="b">
        <v>0</v>
      </c>
      <c r="E326" t="s">
        <v>6</v>
      </c>
      <c r="F326">
        <f>VLOOKUP(atendimentos[[#This Row],[id_cliente]],nps[],3,0)</f>
        <v>9</v>
      </c>
    </row>
    <row r="327" spans="1:6" x14ac:dyDescent="0.35">
      <c r="A327" s="2">
        <v>113</v>
      </c>
      <c r="B327" s="1">
        <v>45691</v>
      </c>
      <c r="C327" t="s">
        <v>10</v>
      </c>
      <c r="D327" t="b">
        <v>0</v>
      </c>
      <c r="E327" t="s">
        <v>9</v>
      </c>
      <c r="F327">
        <f>VLOOKUP(atendimentos[[#This Row],[id_cliente]],nps[],3,0)</f>
        <v>9</v>
      </c>
    </row>
    <row r="328" spans="1:6" x14ac:dyDescent="0.35">
      <c r="A328" s="2">
        <v>113</v>
      </c>
      <c r="B328" s="1">
        <v>45783</v>
      </c>
      <c r="C328" t="s">
        <v>5</v>
      </c>
      <c r="D328" t="b">
        <v>1</v>
      </c>
      <c r="E328" t="s">
        <v>9</v>
      </c>
      <c r="F328">
        <f>VLOOKUP(atendimentos[[#This Row],[id_cliente]],nps[],3,0)</f>
        <v>9</v>
      </c>
    </row>
    <row r="329" spans="1:6" x14ac:dyDescent="0.35">
      <c r="A329" s="2">
        <v>113</v>
      </c>
      <c r="B329" s="1">
        <v>45507</v>
      </c>
      <c r="C329" t="s">
        <v>7</v>
      </c>
      <c r="D329" t="b">
        <v>0</v>
      </c>
      <c r="E329" t="s">
        <v>9</v>
      </c>
      <c r="F329">
        <f>VLOOKUP(atendimentos[[#This Row],[id_cliente]],nps[],3,0)</f>
        <v>9</v>
      </c>
    </row>
    <row r="330" spans="1:6" x14ac:dyDescent="0.35">
      <c r="A330" s="2">
        <v>114</v>
      </c>
      <c r="B330" s="1">
        <v>45520</v>
      </c>
      <c r="C330" t="s">
        <v>7</v>
      </c>
      <c r="D330" t="b">
        <v>0</v>
      </c>
      <c r="E330" t="s">
        <v>9</v>
      </c>
      <c r="F330">
        <f>VLOOKUP(atendimentos[[#This Row],[id_cliente]],nps[],3,0)</f>
        <v>8</v>
      </c>
    </row>
    <row r="331" spans="1:6" x14ac:dyDescent="0.35">
      <c r="A331" s="2">
        <v>114</v>
      </c>
      <c r="B331" s="1">
        <v>45674</v>
      </c>
      <c r="C331" t="s">
        <v>5</v>
      </c>
      <c r="D331" t="b">
        <v>0</v>
      </c>
      <c r="E331" t="s">
        <v>8</v>
      </c>
      <c r="F331">
        <f>VLOOKUP(atendimentos[[#This Row],[id_cliente]],nps[],3,0)</f>
        <v>8</v>
      </c>
    </row>
    <row r="332" spans="1:6" x14ac:dyDescent="0.35">
      <c r="A332" s="2">
        <v>114</v>
      </c>
      <c r="B332" s="1">
        <v>45450</v>
      </c>
      <c r="C332" t="s">
        <v>7</v>
      </c>
      <c r="D332" t="b">
        <v>1</v>
      </c>
      <c r="E332" t="s">
        <v>8</v>
      </c>
      <c r="F332">
        <f>VLOOKUP(atendimentos[[#This Row],[id_cliente]],nps[],3,0)</f>
        <v>8</v>
      </c>
    </row>
    <row r="333" spans="1:6" x14ac:dyDescent="0.35">
      <c r="A333" s="2">
        <v>114</v>
      </c>
      <c r="B333" s="1">
        <v>45781</v>
      </c>
      <c r="C333" t="s">
        <v>10</v>
      </c>
      <c r="D333" t="b">
        <v>0</v>
      </c>
      <c r="E333" t="s">
        <v>6</v>
      </c>
      <c r="F333">
        <f>VLOOKUP(atendimentos[[#This Row],[id_cliente]],nps[],3,0)</f>
        <v>8</v>
      </c>
    </row>
    <row r="334" spans="1:6" x14ac:dyDescent="0.35">
      <c r="A334" s="2">
        <v>114</v>
      </c>
      <c r="B334" s="1">
        <v>45562</v>
      </c>
      <c r="C334" t="s">
        <v>10</v>
      </c>
      <c r="D334" t="b">
        <v>1</v>
      </c>
      <c r="E334" t="s">
        <v>6</v>
      </c>
      <c r="F334">
        <f>VLOOKUP(atendimentos[[#This Row],[id_cliente]],nps[],3,0)</f>
        <v>8</v>
      </c>
    </row>
    <row r="335" spans="1:6" x14ac:dyDescent="0.35">
      <c r="A335" s="2">
        <v>115</v>
      </c>
      <c r="B335" s="1">
        <v>45563</v>
      </c>
      <c r="C335" t="s">
        <v>5</v>
      </c>
      <c r="D335" t="b">
        <v>0</v>
      </c>
      <c r="E335" t="s">
        <v>6</v>
      </c>
      <c r="F335">
        <f>VLOOKUP(atendimentos[[#This Row],[id_cliente]],nps[],3,0)</f>
        <v>4</v>
      </c>
    </row>
    <row r="336" spans="1:6" x14ac:dyDescent="0.35">
      <c r="A336" s="2">
        <v>115</v>
      </c>
      <c r="B336" s="1">
        <v>45439</v>
      </c>
      <c r="C336" t="s">
        <v>5</v>
      </c>
      <c r="D336" t="b">
        <v>0</v>
      </c>
      <c r="E336" t="s">
        <v>9</v>
      </c>
      <c r="F336">
        <f>VLOOKUP(atendimentos[[#This Row],[id_cliente]],nps[],3,0)</f>
        <v>4</v>
      </c>
    </row>
    <row r="337" spans="1:6" x14ac:dyDescent="0.35">
      <c r="A337" s="2">
        <v>115</v>
      </c>
      <c r="B337" s="1">
        <v>45606</v>
      </c>
      <c r="C337" t="s">
        <v>10</v>
      </c>
      <c r="D337" t="b">
        <v>0</v>
      </c>
      <c r="E337" t="s">
        <v>6</v>
      </c>
      <c r="F337">
        <f>VLOOKUP(atendimentos[[#This Row],[id_cliente]],nps[],3,0)</f>
        <v>4</v>
      </c>
    </row>
    <row r="338" spans="1:6" x14ac:dyDescent="0.35">
      <c r="A338" s="2">
        <v>116</v>
      </c>
      <c r="B338" s="1">
        <v>45789</v>
      </c>
      <c r="C338" t="s">
        <v>10</v>
      </c>
      <c r="D338" t="b">
        <v>0</v>
      </c>
      <c r="E338" t="s">
        <v>9</v>
      </c>
      <c r="F338">
        <f>VLOOKUP(atendimentos[[#This Row],[id_cliente]],nps[],3,0)</f>
        <v>4</v>
      </c>
    </row>
    <row r="339" spans="1:6" x14ac:dyDescent="0.35">
      <c r="A339" s="2">
        <v>116</v>
      </c>
      <c r="B339" s="1">
        <v>45465</v>
      </c>
      <c r="C339" t="s">
        <v>10</v>
      </c>
      <c r="D339" t="b">
        <v>0</v>
      </c>
      <c r="E339" t="s">
        <v>6</v>
      </c>
      <c r="F339">
        <f>VLOOKUP(atendimentos[[#This Row],[id_cliente]],nps[],3,0)</f>
        <v>4</v>
      </c>
    </row>
    <row r="340" spans="1:6" x14ac:dyDescent="0.35">
      <c r="A340" s="2">
        <v>117</v>
      </c>
      <c r="B340" s="1">
        <v>45462</v>
      </c>
      <c r="C340" t="s">
        <v>10</v>
      </c>
      <c r="D340" t="b">
        <v>1</v>
      </c>
      <c r="E340" t="s">
        <v>6</v>
      </c>
      <c r="F340">
        <f>VLOOKUP(atendimentos[[#This Row],[id_cliente]],nps[],3,0)</f>
        <v>8</v>
      </c>
    </row>
    <row r="341" spans="1:6" x14ac:dyDescent="0.35">
      <c r="A341" s="2">
        <v>117</v>
      </c>
      <c r="B341" s="1">
        <v>45747</v>
      </c>
      <c r="C341" t="s">
        <v>7</v>
      </c>
      <c r="D341" t="b">
        <v>0</v>
      </c>
      <c r="E341" t="s">
        <v>6</v>
      </c>
      <c r="F341">
        <f>VLOOKUP(atendimentos[[#This Row],[id_cliente]],nps[],3,0)</f>
        <v>8</v>
      </c>
    </row>
    <row r="342" spans="1:6" x14ac:dyDescent="0.35">
      <c r="A342" s="2">
        <v>117</v>
      </c>
      <c r="B342" s="1">
        <v>45605</v>
      </c>
      <c r="C342" t="s">
        <v>7</v>
      </c>
      <c r="D342" t="b">
        <v>1</v>
      </c>
      <c r="E342" t="s">
        <v>9</v>
      </c>
      <c r="F342">
        <f>VLOOKUP(atendimentos[[#This Row],[id_cliente]],nps[],3,0)</f>
        <v>8</v>
      </c>
    </row>
    <row r="343" spans="1:6" x14ac:dyDescent="0.35">
      <c r="A343" s="2">
        <v>117</v>
      </c>
      <c r="B343" s="1">
        <v>45617</v>
      </c>
      <c r="C343" t="s">
        <v>5</v>
      </c>
      <c r="D343" t="b">
        <v>1</v>
      </c>
      <c r="E343" t="s">
        <v>6</v>
      </c>
      <c r="F343">
        <f>VLOOKUP(atendimentos[[#This Row],[id_cliente]],nps[],3,0)</f>
        <v>8</v>
      </c>
    </row>
    <row r="344" spans="1:6" x14ac:dyDescent="0.35">
      <c r="A344" s="2">
        <v>117</v>
      </c>
      <c r="B344" s="1">
        <v>45653</v>
      </c>
      <c r="C344" t="s">
        <v>10</v>
      </c>
      <c r="D344" t="b">
        <v>1</v>
      </c>
      <c r="E344" t="s">
        <v>9</v>
      </c>
      <c r="F344">
        <f>VLOOKUP(atendimentos[[#This Row],[id_cliente]],nps[],3,0)</f>
        <v>8</v>
      </c>
    </row>
    <row r="345" spans="1:6" x14ac:dyDescent="0.35">
      <c r="A345" s="2">
        <v>118</v>
      </c>
      <c r="B345" s="1">
        <v>45762</v>
      </c>
      <c r="C345" t="s">
        <v>5</v>
      </c>
      <c r="D345" t="b">
        <v>1</v>
      </c>
      <c r="E345" t="s">
        <v>9</v>
      </c>
      <c r="F345">
        <f>VLOOKUP(atendimentos[[#This Row],[id_cliente]],nps[],3,0)</f>
        <v>4</v>
      </c>
    </row>
    <row r="346" spans="1:6" x14ac:dyDescent="0.35">
      <c r="A346" s="2">
        <v>118</v>
      </c>
      <c r="B346" s="1">
        <v>45741</v>
      </c>
      <c r="C346" t="s">
        <v>10</v>
      </c>
      <c r="D346" t="b">
        <v>1</v>
      </c>
      <c r="E346" t="s">
        <v>6</v>
      </c>
      <c r="F346">
        <f>VLOOKUP(atendimentos[[#This Row],[id_cliente]],nps[],3,0)</f>
        <v>4</v>
      </c>
    </row>
    <row r="347" spans="1:6" x14ac:dyDescent="0.35">
      <c r="A347" s="2">
        <v>118</v>
      </c>
      <c r="B347" s="1">
        <v>45712</v>
      </c>
      <c r="C347" t="s">
        <v>7</v>
      </c>
      <c r="D347" t="b">
        <v>0</v>
      </c>
      <c r="E347" t="s">
        <v>6</v>
      </c>
      <c r="F347">
        <f>VLOOKUP(atendimentos[[#This Row],[id_cliente]],nps[],3,0)</f>
        <v>4</v>
      </c>
    </row>
    <row r="348" spans="1:6" x14ac:dyDescent="0.35">
      <c r="A348" s="2">
        <v>118</v>
      </c>
      <c r="B348" s="1">
        <v>45721</v>
      </c>
      <c r="C348" t="s">
        <v>10</v>
      </c>
      <c r="D348" t="b">
        <v>1</v>
      </c>
      <c r="E348" t="s">
        <v>9</v>
      </c>
      <c r="F348">
        <f>VLOOKUP(atendimentos[[#This Row],[id_cliente]],nps[],3,0)</f>
        <v>4</v>
      </c>
    </row>
    <row r="349" spans="1:6" x14ac:dyDescent="0.35">
      <c r="A349" s="2">
        <v>119</v>
      </c>
      <c r="B349" s="1">
        <v>45515</v>
      </c>
      <c r="C349" t="s">
        <v>7</v>
      </c>
      <c r="D349" t="b">
        <v>0</v>
      </c>
      <c r="E349" t="s">
        <v>6</v>
      </c>
      <c r="F349">
        <f>VLOOKUP(atendimentos[[#This Row],[id_cliente]],nps[],3,0)</f>
        <v>8</v>
      </c>
    </row>
    <row r="350" spans="1:6" x14ac:dyDescent="0.35">
      <c r="A350" s="2">
        <v>119</v>
      </c>
      <c r="B350" s="1">
        <v>45559</v>
      </c>
      <c r="C350" t="s">
        <v>7</v>
      </c>
      <c r="D350" t="b">
        <v>0</v>
      </c>
      <c r="E350" t="s">
        <v>8</v>
      </c>
      <c r="F350">
        <f>VLOOKUP(atendimentos[[#This Row],[id_cliente]],nps[],3,0)</f>
        <v>8</v>
      </c>
    </row>
    <row r="351" spans="1:6" x14ac:dyDescent="0.35">
      <c r="A351" s="2">
        <v>119</v>
      </c>
      <c r="B351" s="1">
        <v>45743</v>
      </c>
      <c r="C351" t="s">
        <v>10</v>
      </c>
      <c r="D351" t="b">
        <v>1</v>
      </c>
      <c r="E351" t="s">
        <v>6</v>
      </c>
      <c r="F351">
        <f>VLOOKUP(atendimentos[[#This Row],[id_cliente]],nps[],3,0)</f>
        <v>8</v>
      </c>
    </row>
    <row r="352" spans="1:6" x14ac:dyDescent="0.35">
      <c r="A352" s="2">
        <v>119</v>
      </c>
      <c r="B352" s="1">
        <v>45727</v>
      </c>
      <c r="C352" t="s">
        <v>7</v>
      </c>
      <c r="D352" t="b">
        <v>0</v>
      </c>
      <c r="E352" t="s">
        <v>9</v>
      </c>
      <c r="F352">
        <f>VLOOKUP(atendimentos[[#This Row],[id_cliente]],nps[],3,0)</f>
        <v>8</v>
      </c>
    </row>
    <row r="353" spans="1:6" x14ac:dyDescent="0.35">
      <c r="A353" s="2">
        <v>119</v>
      </c>
      <c r="B353" s="1">
        <v>45721</v>
      </c>
      <c r="C353" t="s">
        <v>5</v>
      </c>
      <c r="D353" t="b">
        <v>0</v>
      </c>
      <c r="E353" t="s">
        <v>8</v>
      </c>
      <c r="F353">
        <f>VLOOKUP(atendimentos[[#This Row],[id_cliente]],nps[],3,0)</f>
        <v>8</v>
      </c>
    </row>
    <row r="354" spans="1:6" x14ac:dyDescent="0.35">
      <c r="A354" s="2">
        <v>120</v>
      </c>
      <c r="B354" s="1">
        <v>45666</v>
      </c>
      <c r="C354" t="s">
        <v>5</v>
      </c>
      <c r="D354" t="b">
        <v>1</v>
      </c>
      <c r="E354" t="s">
        <v>9</v>
      </c>
      <c r="F354">
        <f>VLOOKUP(atendimentos[[#This Row],[id_cliente]],nps[],3,0)</f>
        <v>5</v>
      </c>
    </row>
    <row r="355" spans="1:6" x14ac:dyDescent="0.35">
      <c r="A355" s="2">
        <v>121</v>
      </c>
      <c r="B355" s="1">
        <v>45499</v>
      </c>
      <c r="C355" t="s">
        <v>10</v>
      </c>
      <c r="D355" t="b">
        <v>1</v>
      </c>
      <c r="E355" t="s">
        <v>6</v>
      </c>
      <c r="F355">
        <f>VLOOKUP(atendimentos[[#This Row],[id_cliente]],nps[],3,0)</f>
        <v>4</v>
      </c>
    </row>
    <row r="356" spans="1:6" x14ac:dyDescent="0.35">
      <c r="A356" s="2">
        <v>121</v>
      </c>
      <c r="B356" s="1">
        <v>45429</v>
      </c>
      <c r="C356" t="s">
        <v>5</v>
      </c>
      <c r="D356" t="b">
        <v>0</v>
      </c>
      <c r="E356" t="s">
        <v>8</v>
      </c>
      <c r="F356">
        <f>VLOOKUP(atendimentos[[#This Row],[id_cliente]],nps[],3,0)</f>
        <v>4</v>
      </c>
    </row>
    <row r="357" spans="1:6" x14ac:dyDescent="0.35">
      <c r="A357" s="2">
        <v>121</v>
      </c>
      <c r="B357" s="1">
        <v>45746</v>
      </c>
      <c r="C357" t="s">
        <v>7</v>
      </c>
      <c r="D357" t="b">
        <v>0</v>
      </c>
      <c r="E357" t="s">
        <v>8</v>
      </c>
      <c r="F357">
        <f>VLOOKUP(atendimentos[[#This Row],[id_cliente]],nps[],3,0)</f>
        <v>4</v>
      </c>
    </row>
    <row r="358" spans="1:6" x14ac:dyDescent="0.35">
      <c r="A358" s="2">
        <v>122</v>
      </c>
      <c r="B358" s="1">
        <v>45602</v>
      </c>
      <c r="C358" t="s">
        <v>7</v>
      </c>
      <c r="D358" t="b">
        <v>0</v>
      </c>
      <c r="E358" t="s">
        <v>8</v>
      </c>
      <c r="F358">
        <f>VLOOKUP(atendimentos[[#This Row],[id_cliente]],nps[],3,0)</f>
        <v>2</v>
      </c>
    </row>
    <row r="359" spans="1:6" x14ac:dyDescent="0.35">
      <c r="A359" s="2">
        <v>122</v>
      </c>
      <c r="B359" s="1">
        <v>45515</v>
      </c>
      <c r="C359" t="s">
        <v>7</v>
      </c>
      <c r="D359" t="b">
        <v>0</v>
      </c>
      <c r="E359" t="s">
        <v>6</v>
      </c>
      <c r="F359">
        <f>VLOOKUP(atendimentos[[#This Row],[id_cliente]],nps[],3,0)</f>
        <v>2</v>
      </c>
    </row>
    <row r="360" spans="1:6" x14ac:dyDescent="0.35">
      <c r="A360" s="2">
        <v>123</v>
      </c>
      <c r="B360" s="1">
        <v>45503</v>
      </c>
      <c r="C360" t="s">
        <v>10</v>
      </c>
      <c r="D360" t="b">
        <v>0</v>
      </c>
      <c r="E360" t="s">
        <v>6</v>
      </c>
      <c r="F360">
        <f>VLOOKUP(atendimentos[[#This Row],[id_cliente]],nps[],3,0)</f>
        <v>7</v>
      </c>
    </row>
    <row r="361" spans="1:6" x14ac:dyDescent="0.35">
      <c r="A361" s="2">
        <v>123</v>
      </c>
      <c r="B361" s="1">
        <v>45444</v>
      </c>
      <c r="C361" t="s">
        <v>5</v>
      </c>
      <c r="D361" t="b">
        <v>1</v>
      </c>
      <c r="E361" t="s">
        <v>6</v>
      </c>
      <c r="F361">
        <f>VLOOKUP(atendimentos[[#This Row],[id_cliente]],nps[],3,0)</f>
        <v>7</v>
      </c>
    </row>
    <row r="362" spans="1:6" x14ac:dyDescent="0.35">
      <c r="A362" s="2">
        <v>123</v>
      </c>
      <c r="B362" s="1">
        <v>45706</v>
      </c>
      <c r="C362" t="s">
        <v>10</v>
      </c>
      <c r="D362" t="b">
        <v>0</v>
      </c>
      <c r="E362" t="s">
        <v>8</v>
      </c>
      <c r="F362">
        <f>VLOOKUP(atendimentos[[#This Row],[id_cliente]],nps[],3,0)</f>
        <v>7</v>
      </c>
    </row>
    <row r="363" spans="1:6" x14ac:dyDescent="0.35">
      <c r="A363" s="2">
        <v>124</v>
      </c>
      <c r="B363" s="1">
        <v>45731</v>
      </c>
      <c r="C363" t="s">
        <v>10</v>
      </c>
      <c r="D363" t="b">
        <v>0</v>
      </c>
      <c r="E363" t="s">
        <v>9</v>
      </c>
      <c r="F363">
        <f>VLOOKUP(atendimentos[[#This Row],[id_cliente]],nps[],3,0)</f>
        <v>2</v>
      </c>
    </row>
    <row r="364" spans="1:6" x14ac:dyDescent="0.35">
      <c r="A364" s="2">
        <v>124</v>
      </c>
      <c r="B364" s="1">
        <v>45603</v>
      </c>
      <c r="C364" t="s">
        <v>7</v>
      </c>
      <c r="D364" t="b">
        <v>1</v>
      </c>
      <c r="E364" t="s">
        <v>8</v>
      </c>
      <c r="F364">
        <f>VLOOKUP(atendimentos[[#This Row],[id_cliente]],nps[],3,0)</f>
        <v>2</v>
      </c>
    </row>
    <row r="365" spans="1:6" x14ac:dyDescent="0.35">
      <c r="A365" s="2">
        <v>124</v>
      </c>
      <c r="B365" s="1">
        <v>45484</v>
      </c>
      <c r="C365" t="s">
        <v>7</v>
      </c>
      <c r="D365" t="b">
        <v>0</v>
      </c>
      <c r="E365" t="s">
        <v>6</v>
      </c>
      <c r="F365">
        <f>VLOOKUP(atendimentos[[#This Row],[id_cliente]],nps[],3,0)</f>
        <v>2</v>
      </c>
    </row>
    <row r="366" spans="1:6" x14ac:dyDescent="0.35">
      <c r="A366" s="2">
        <v>124</v>
      </c>
      <c r="B366" s="1">
        <v>45488</v>
      </c>
      <c r="C366" t="s">
        <v>10</v>
      </c>
      <c r="D366" t="b">
        <v>0</v>
      </c>
      <c r="E366" t="s">
        <v>8</v>
      </c>
      <c r="F366">
        <f>VLOOKUP(atendimentos[[#This Row],[id_cliente]],nps[],3,0)</f>
        <v>2</v>
      </c>
    </row>
    <row r="367" spans="1:6" x14ac:dyDescent="0.35">
      <c r="A367" s="2">
        <v>124</v>
      </c>
      <c r="B367" s="1">
        <v>45539</v>
      </c>
      <c r="C367" t="s">
        <v>5</v>
      </c>
      <c r="D367" t="b">
        <v>0</v>
      </c>
      <c r="E367" t="s">
        <v>6</v>
      </c>
      <c r="F367">
        <f>VLOOKUP(atendimentos[[#This Row],[id_cliente]],nps[],3,0)</f>
        <v>2</v>
      </c>
    </row>
    <row r="368" spans="1:6" x14ac:dyDescent="0.35">
      <c r="A368" s="2">
        <v>125</v>
      </c>
      <c r="B368" s="1">
        <v>45556</v>
      </c>
      <c r="C368" t="s">
        <v>7</v>
      </c>
      <c r="D368" t="b">
        <v>0</v>
      </c>
      <c r="E368" t="s">
        <v>8</v>
      </c>
      <c r="F368">
        <f>VLOOKUP(atendimentos[[#This Row],[id_cliente]],nps[],3,0)</f>
        <v>10</v>
      </c>
    </row>
    <row r="369" spans="1:6" x14ac:dyDescent="0.35">
      <c r="A369" s="2">
        <v>126</v>
      </c>
      <c r="B369" s="1">
        <v>45750</v>
      </c>
      <c r="C369" t="s">
        <v>5</v>
      </c>
      <c r="D369" t="b">
        <v>0</v>
      </c>
      <c r="E369" t="s">
        <v>9</v>
      </c>
      <c r="F369">
        <f>VLOOKUP(atendimentos[[#This Row],[id_cliente]],nps[],3,0)</f>
        <v>6</v>
      </c>
    </row>
    <row r="370" spans="1:6" x14ac:dyDescent="0.35">
      <c r="A370" s="2">
        <v>126</v>
      </c>
      <c r="B370" s="1">
        <v>45568</v>
      </c>
      <c r="C370" t="s">
        <v>7</v>
      </c>
      <c r="D370" t="b">
        <v>1</v>
      </c>
      <c r="E370" t="s">
        <v>9</v>
      </c>
      <c r="F370">
        <f>VLOOKUP(atendimentos[[#This Row],[id_cliente]],nps[],3,0)</f>
        <v>6</v>
      </c>
    </row>
    <row r="371" spans="1:6" x14ac:dyDescent="0.35">
      <c r="A371" s="2">
        <v>127</v>
      </c>
      <c r="B371" s="1">
        <v>45594</v>
      </c>
      <c r="C371" t="s">
        <v>5</v>
      </c>
      <c r="D371" t="b">
        <v>0</v>
      </c>
      <c r="E371" t="s">
        <v>6</v>
      </c>
      <c r="F371">
        <f>VLOOKUP(atendimentos[[#This Row],[id_cliente]],nps[],3,0)</f>
        <v>4</v>
      </c>
    </row>
    <row r="372" spans="1:6" x14ac:dyDescent="0.35">
      <c r="A372" s="2">
        <v>127</v>
      </c>
      <c r="B372" s="1">
        <v>45723</v>
      </c>
      <c r="C372" t="s">
        <v>10</v>
      </c>
      <c r="D372" t="b">
        <v>1</v>
      </c>
      <c r="E372" t="s">
        <v>9</v>
      </c>
      <c r="F372">
        <f>VLOOKUP(atendimentos[[#This Row],[id_cliente]],nps[],3,0)</f>
        <v>4</v>
      </c>
    </row>
    <row r="373" spans="1:6" x14ac:dyDescent="0.35">
      <c r="A373" s="2">
        <v>127</v>
      </c>
      <c r="B373" s="1">
        <v>45676</v>
      </c>
      <c r="C373" t="s">
        <v>5</v>
      </c>
      <c r="D373" t="b">
        <v>1</v>
      </c>
      <c r="E373" t="s">
        <v>9</v>
      </c>
      <c r="F373">
        <f>VLOOKUP(atendimentos[[#This Row],[id_cliente]],nps[],3,0)</f>
        <v>4</v>
      </c>
    </row>
    <row r="374" spans="1:6" x14ac:dyDescent="0.35">
      <c r="A374" s="2">
        <v>127</v>
      </c>
      <c r="B374" s="1">
        <v>45685</v>
      </c>
      <c r="C374" t="s">
        <v>5</v>
      </c>
      <c r="D374" t="b">
        <v>1</v>
      </c>
      <c r="E374" t="s">
        <v>8</v>
      </c>
      <c r="F374">
        <f>VLOOKUP(atendimentos[[#This Row],[id_cliente]],nps[],3,0)</f>
        <v>4</v>
      </c>
    </row>
    <row r="375" spans="1:6" x14ac:dyDescent="0.35">
      <c r="A375" s="2">
        <v>127</v>
      </c>
      <c r="B375" s="1">
        <v>45697</v>
      </c>
      <c r="C375" t="s">
        <v>7</v>
      </c>
      <c r="D375" t="b">
        <v>1</v>
      </c>
      <c r="E375" t="s">
        <v>6</v>
      </c>
      <c r="F375">
        <f>VLOOKUP(atendimentos[[#This Row],[id_cliente]],nps[],3,0)</f>
        <v>4</v>
      </c>
    </row>
    <row r="376" spans="1:6" x14ac:dyDescent="0.35">
      <c r="A376" s="2">
        <v>128</v>
      </c>
      <c r="B376" s="1">
        <v>45671</v>
      </c>
      <c r="C376" t="s">
        <v>7</v>
      </c>
      <c r="D376" t="b">
        <v>1</v>
      </c>
      <c r="E376" t="s">
        <v>9</v>
      </c>
      <c r="F376">
        <f>VLOOKUP(atendimentos[[#This Row],[id_cliente]],nps[],3,0)</f>
        <v>5</v>
      </c>
    </row>
    <row r="377" spans="1:6" x14ac:dyDescent="0.35">
      <c r="A377" s="2">
        <v>128</v>
      </c>
      <c r="B377" s="1">
        <v>45433</v>
      </c>
      <c r="C377" t="s">
        <v>5</v>
      </c>
      <c r="D377" t="b">
        <v>1</v>
      </c>
      <c r="E377" t="s">
        <v>6</v>
      </c>
      <c r="F377">
        <f>VLOOKUP(atendimentos[[#This Row],[id_cliente]],nps[],3,0)</f>
        <v>5</v>
      </c>
    </row>
    <row r="378" spans="1:6" x14ac:dyDescent="0.35">
      <c r="A378" s="2">
        <v>128</v>
      </c>
      <c r="B378" s="1">
        <v>45745</v>
      </c>
      <c r="C378" t="s">
        <v>10</v>
      </c>
      <c r="D378" t="b">
        <v>0</v>
      </c>
      <c r="E378" t="s">
        <v>6</v>
      </c>
      <c r="F378">
        <f>VLOOKUP(atendimentos[[#This Row],[id_cliente]],nps[],3,0)</f>
        <v>5</v>
      </c>
    </row>
    <row r="379" spans="1:6" x14ac:dyDescent="0.35">
      <c r="A379" s="2">
        <v>128</v>
      </c>
      <c r="B379" s="1">
        <v>45476</v>
      </c>
      <c r="C379" t="s">
        <v>5</v>
      </c>
      <c r="D379" t="b">
        <v>1</v>
      </c>
      <c r="E379" t="s">
        <v>6</v>
      </c>
      <c r="F379">
        <f>VLOOKUP(atendimentos[[#This Row],[id_cliente]],nps[],3,0)</f>
        <v>5</v>
      </c>
    </row>
    <row r="380" spans="1:6" x14ac:dyDescent="0.35">
      <c r="A380" s="2">
        <v>128</v>
      </c>
      <c r="B380" s="1">
        <v>45669</v>
      </c>
      <c r="C380" t="s">
        <v>7</v>
      </c>
      <c r="D380" t="b">
        <v>0</v>
      </c>
      <c r="E380" t="s">
        <v>9</v>
      </c>
      <c r="F380">
        <f>VLOOKUP(atendimentos[[#This Row],[id_cliente]],nps[],3,0)</f>
        <v>5</v>
      </c>
    </row>
    <row r="381" spans="1:6" x14ac:dyDescent="0.35">
      <c r="A381" s="2">
        <v>129</v>
      </c>
      <c r="B381" s="1">
        <v>45788</v>
      </c>
      <c r="C381" t="s">
        <v>10</v>
      </c>
      <c r="D381" t="b">
        <v>0</v>
      </c>
      <c r="E381" t="s">
        <v>6</v>
      </c>
      <c r="F381">
        <f>VLOOKUP(atendimentos[[#This Row],[id_cliente]],nps[],3,0)</f>
        <v>7</v>
      </c>
    </row>
    <row r="382" spans="1:6" x14ac:dyDescent="0.35">
      <c r="A382" s="2">
        <v>129</v>
      </c>
      <c r="B382" s="1">
        <v>45595</v>
      </c>
      <c r="C382" t="s">
        <v>7</v>
      </c>
      <c r="D382" t="b">
        <v>1</v>
      </c>
      <c r="E382" t="s">
        <v>8</v>
      </c>
      <c r="F382">
        <f>VLOOKUP(atendimentos[[#This Row],[id_cliente]],nps[],3,0)</f>
        <v>7</v>
      </c>
    </row>
    <row r="383" spans="1:6" x14ac:dyDescent="0.35">
      <c r="A383" s="2">
        <v>129</v>
      </c>
      <c r="B383" s="1">
        <v>45612</v>
      </c>
      <c r="C383" t="s">
        <v>10</v>
      </c>
      <c r="D383" t="b">
        <v>0</v>
      </c>
      <c r="E383" t="s">
        <v>9</v>
      </c>
      <c r="F383">
        <f>VLOOKUP(atendimentos[[#This Row],[id_cliente]],nps[],3,0)</f>
        <v>7</v>
      </c>
    </row>
    <row r="384" spans="1:6" x14ac:dyDescent="0.35">
      <c r="A384" s="2">
        <v>129</v>
      </c>
      <c r="B384" s="1">
        <v>45573</v>
      </c>
      <c r="C384" t="s">
        <v>10</v>
      </c>
      <c r="D384" t="b">
        <v>1</v>
      </c>
      <c r="E384" t="s">
        <v>6</v>
      </c>
      <c r="F384">
        <f>VLOOKUP(atendimentos[[#This Row],[id_cliente]],nps[],3,0)</f>
        <v>7</v>
      </c>
    </row>
    <row r="385" spans="1:6" x14ac:dyDescent="0.35">
      <c r="A385" s="2">
        <v>129</v>
      </c>
      <c r="B385" s="1">
        <v>45456</v>
      </c>
      <c r="C385" t="s">
        <v>5</v>
      </c>
      <c r="D385" t="b">
        <v>0</v>
      </c>
      <c r="E385" t="s">
        <v>6</v>
      </c>
      <c r="F385">
        <f>VLOOKUP(atendimentos[[#This Row],[id_cliente]],nps[],3,0)</f>
        <v>7</v>
      </c>
    </row>
    <row r="386" spans="1:6" x14ac:dyDescent="0.35">
      <c r="A386" s="2">
        <v>130</v>
      </c>
      <c r="B386" s="1">
        <v>45498</v>
      </c>
      <c r="C386" t="s">
        <v>10</v>
      </c>
      <c r="D386" t="b">
        <v>0</v>
      </c>
      <c r="E386" t="s">
        <v>9</v>
      </c>
      <c r="F386">
        <f>VLOOKUP(atendimentos[[#This Row],[id_cliente]],nps[],3,0)</f>
        <v>1</v>
      </c>
    </row>
    <row r="387" spans="1:6" x14ac:dyDescent="0.35">
      <c r="A387" s="2">
        <v>130</v>
      </c>
      <c r="B387" s="1">
        <v>45625</v>
      </c>
      <c r="C387" t="s">
        <v>7</v>
      </c>
      <c r="D387" t="b">
        <v>1</v>
      </c>
      <c r="E387" t="s">
        <v>8</v>
      </c>
      <c r="F387">
        <f>VLOOKUP(atendimentos[[#This Row],[id_cliente]],nps[],3,0)</f>
        <v>1</v>
      </c>
    </row>
    <row r="388" spans="1:6" x14ac:dyDescent="0.35">
      <c r="A388" s="2">
        <v>130</v>
      </c>
      <c r="B388" s="1">
        <v>45714</v>
      </c>
      <c r="C388" t="s">
        <v>5</v>
      </c>
      <c r="D388" t="b">
        <v>0</v>
      </c>
      <c r="E388" t="s">
        <v>8</v>
      </c>
      <c r="F388">
        <f>VLOOKUP(atendimentos[[#This Row],[id_cliente]],nps[],3,0)</f>
        <v>1</v>
      </c>
    </row>
    <row r="389" spans="1:6" x14ac:dyDescent="0.35">
      <c r="A389" s="2">
        <v>131</v>
      </c>
      <c r="B389" s="1">
        <v>45748</v>
      </c>
      <c r="C389" t="s">
        <v>10</v>
      </c>
      <c r="D389" t="b">
        <v>1</v>
      </c>
      <c r="E389" t="s">
        <v>9</v>
      </c>
      <c r="F389">
        <f>VLOOKUP(atendimentos[[#This Row],[id_cliente]],nps[],3,0)</f>
        <v>2</v>
      </c>
    </row>
    <row r="390" spans="1:6" x14ac:dyDescent="0.35">
      <c r="A390" s="2">
        <v>132</v>
      </c>
      <c r="B390" s="1">
        <v>45700</v>
      </c>
      <c r="C390" t="s">
        <v>5</v>
      </c>
      <c r="D390" t="b">
        <v>0</v>
      </c>
      <c r="E390" t="s">
        <v>9</v>
      </c>
      <c r="F390">
        <f>VLOOKUP(atendimentos[[#This Row],[id_cliente]],nps[],3,0)</f>
        <v>8</v>
      </c>
    </row>
    <row r="391" spans="1:6" x14ac:dyDescent="0.35">
      <c r="A391" s="2">
        <v>132</v>
      </c>
      <c r="B391" s="1">
        <v>45432</v>
      </c>
      <c r="C391" t="s">
        <v>7</v>
      </c>
      <c r="D391" t="b">
        <v>0</v>
      </c>
      <c r="E391" t="s">
        <v>9</v>
      </c>
      <c r="F391">
        <f>VLOOKUP(atendimentos[[#This Row],[id_cliente]],nps[],3,0)</f>
        <v>8</v>
      </c>
    </row>
    <row r="392" spans="1:6" x14ac:dyDescent="0.35">
      <c r="A392" s="2">
        <v>133</v>
      </c>
      <c r="B392" s="1">
        <v>45578</v>
      </c>
      <c r="C392" t="s">
        <v>10</v>
      </c>
      <c r="D392" t="b">
        <v>1</v>
      </c>
      <c r="E392" t="s">
        <v>6</v>
      </c>
      <c r="F392">
        <f>VLOOKUP(atendimentos[[#This Row],[id_cliente]],nps[],3,0)</f>
        <v>0</v>
      </c>
    </row>
    <row r="393" spans="1:6" x14ac:dyDescent="0.35">
      <c r="A393" s="2">
        <v>133</v>
      </c>
      <c r="B393" s="1">
        <v>45427</v>
      </c>
      <c r="C393" t="s">
        <v>10</v>
      </c>
      <c r="D393" t="b">
        <v>1</v>
      </c>
      <c r="E393" t="s">
        <v>8</v>
      </c>
      <c r="F393">
        <f>VLOOKUP(atendimentos[[#This Row],[id_cliente]],nps[],3,0)</f>
        <v>0</v>
      </c>
    </row>
    <row r="394" spans="1:6" x14ac:dyDescent="0.35">
      <c r="A394" s="2">
        <v>133</v>
      </c>
      <c r="B394" s="1">
        <v>45509</v>
      </c>
      <c r="C394" t="s">
        <v>10</v>
      </c>
      <c r="D394" t="b">
        <v>1</v>
      </c>
      <c r="E394" t="s">
        <v>6</v>
      </c>
      <c r="F394">
        <f>VLOOKUP(atendimentos[[#This Row],[id_cliente]],nps[],3,0)</f>
        <v>0</v>
      </c>
    </row>
    <row r="395" spans="1:6" x14ac:dyDescent="0.35">
      <c r="A395" s="2">
        <v>134</v>
      </c>
      <c r="B395" s="1">
        <v>45548</v>
      </c>
      <c r="C395" t="s">
        <v>7</v>
      </c>
      <c r="D395" t="b">
        <v>0</v>
      </c>
      <c r="E395" t="s">
        <v>6</v>
      </c>
      <c r="F395">
        <f>VLOOKUP(atendimentos[[#This Row],[id_cliente]],nps[],3,0)</f>
        <v>0</v>
      </c>
    </row>
    <row r="396" spans="1:6" x14ac:dyDescent="0.35">
      <c r="A396" s="2">
        <v>134</v>
      </c>
      <c r="B396" s="1">
        <v>45574</v>
      </c>
      <c r="C396" t="s">
        <v>5</v>
      </c>
      <c r="D396" t="b">
        <v>0</v>
      </c>
      <c r="E396" t="s">
        <v>9</v>
      </c>
      <c r="F396">
        <f>VLOOKUP(atendimentos[[#This Row],[id_cliente]],nps[],3,0)</f>
        <v>0</v>
      </c>
    </row>
    <row r="397" spans="1:6" x14ac:dyDescent="0.35">
      <c r="A397" s="2">
        <v>134</v>
      </c>
      <c r="B397" s="1">
        <v>45515</v>
      </c>
      <c r="C397" t="s">
        <v>10</v>
      </c>
      <c r="D397" t="b">
        <v>0</v>
      </c>
      <c r="E397" t="s">
        <v>8</v>
      </c>
      <c r="F397">
        <f>VLOOKUP(atendimentos[[#This Row],[id_cliente]],nps[],3,0)</f>
        <v>0</v>
      </c>
    </row>
    <row r="398" spans="1:6" x14ac:dyDescent="0.35">
      <c r="A398" s="2">
        <v>135</v>
      </c>
      <c r="B398" s="1">
        <v>45596</v>
      </c>
      <c r="C398" t="s">
        <v>7</v>
      </c>
      <c r="D398" t="b">
        <v>0</v>
      </c>
      <c r="E398" t="s">
        <v>8</v>
      </c>
      <c r="F398">
        <f>VLOOKUP(atendimentos[[#This Row],[id_cliente]],nps[],3,0)</f>
        <v>2</v>
      </c>
    </row>
    <row r="399" spans="1:6" x14ac:dyDescent="0.35">
      <c r="A399" s="2">
        <v>135</v>
      </c>
      <c r="B399" s="1">
        <v>45603</v>
      </c>
      <c r="C399" t="s">
        <v>7</v>
      </c>
      <c r="D399" t="b">
        <v>1</v>
      </c>
      <c r="E399" t="s">
        <v>6</v>
      </c>
      <c r="F399">
        <f>VLOOKUP(atendimentos[[#This Row],[id_cliente]],nps[],3,0)</f>
        <v>2</v>
      </c>
    </row>
    <row r="400" spans="1:6" x14ac:dyDescent="0.35">
      <c r="A400" s="2">
        <v>135</v>
      </c>
      <c r="B400" s="1">
        <v>45586</v>
      </c>
      <c r="C400" t="s">
        <v>5</v>
      </c>
      <c r="D400" t="b">
        <v>1</v>
      </c>
      <c r="E400" t="s">
        <v>8</v>
      </c>
      <c r="F400">
        <f>VLOOKUP(atendimentos[[#This Row],[id_cliente]],nps[],3,0)</f>
        <v>2</v>
      </c>
    </row>
    <row r="401" spans="1:6" x14ac:dyDescent="0.35">
      <c r="A401" s="2">
        <v>136</v>
      </c>
      <c r="B401" s="1">
        <v>45589</v>
      </c>
      <c r="C401" t="s">
        <v>5</v>
      </c>
      <c r="D401" t="b">
        <v>0</v>
      </c>
      <c r="E401" t="s">
        <v>8</v>
      </c>
      <c r="F401">
        <f>VLOOKUP(atendimentos[[#This Row],[id_cliente]],nps[],3,0)</f>
        <v>3</v>
      </c>
    </row>
    <row r="402" spans="1:6" x14ac:dyDescent="0.35">
      <c r="A402" s="2">
        <v>136</v>
      </c>
      <c r="B402" s="1">
        <v>45518</v>
      </c>
      <c r="C402" t="s">
        <v>5</v>
      </c>
      <c r="D402" t="b">
        <v>1</v>
      </c>
      <c r="E402" t="s">
        <v>8</v>
      </c>
      <c r="F402">
        <f>VLOOKUP(atendimentos[[#This Row],[id_cliente]],nps[],3,0)</f>
        <v>3</v>
      </c>
    </row>
    <row r="403" spans="1:6" x14ac:dyDescent="0.35">
      <c r="A403" s="2">
        <v>136</v>
      </c>
      <c r="B403" s="1">
        <v>45528</v>
      </c>
      <c r="C403" t="s">
        <v>10</v>
      </c>
      <c r="D403" t="b">
        <v>1</v>
      </c>
      <c r="E403" t="s">
        <v>8</v>
      </c>
      <c r="F403">
        <f>VLOOKUP(atendimentos[[#This Row],[id_cliente]],nps[],3,0)</f>
        <v>3</v>
      </c>
    </row>
    <row r="404" spans="1:6" x14ac:dyDescent="0.35">
      <c r="A404" s="2">
        <v>136</v>
      </c>
      <c r="B404" s="1">
        <v>45763</v>
      </c>
      <c r="C404" t="s">
        <v>7</v>
      </c>
      <c r="D404" t="b">
        <v>1</v>
      </c>
      <c r="E404" t="s">
        <v>9</v>
      </c>
      <c r="F404">
        <f>VLOOKUP(atendimentos[[#This Row],[id_cliente]],nps[],3,0)</f>
        <v>3</v>
      </c>
    </row>
    <row r="405" spans="1:6" x14ac:dyDescent="0.35">
      <c r="A405" s="2">
        <v>136</v>
      </c>
      <c r="B405" s="1">
        <v>45773</v>
      </c>
      <c r="C405" t="s">
        <v>7</v>
      </c>
      <c r="D405" t="b">
        <v>0</v>
      </c>
      <c r="E405" t="s">
        <v>6</v>
      </c>
      <c r="F405">
        <f>VLOOKUP(atendimentos[[#This Row],[id_cliente]],nps[],3,0)</f>
        <v>3</v>
      </c>
    </row>
    <row r="406" spans="1:6" x14ac:dyDescent="0.35">
      <c r="A406" s="2">
        <v>137</v>
      </c>
      <c r="B406" s="1">
        <v>45758</v>
      </c>
      <c r="C406" t="s">
        <v>10</v>
      </c>
      <c r="D406" t="b">
        <v>1</v>
      </c>
      <c r="E406" t="s">
        <v>8</v>
      </c>
      <c r="F406">
        <f>VLOOKUP(atendimentos[[#This Row],[id_cliente]],nps[],3,0)</f>
        <v>8</v>
      </c>
    </row>
    <row r="407" spans="1:6" x14ac:dyDescent="0.35">
      <c r="A407" s="2">
        <v>137</v>
      </c>
      <c r="B407" s="1">
        <v>45689</v>
      </c>
      <c r="C407" t="s">
        <v>10</v>
      </c>
      <c r="D407" t="b">
        <v>1</v>
      </c>
      <c r="E407" t="s">
        <v>6</v>
      </c>
      <c r="F407">
        <f>VLOOKUP(atendimentos[[#This Row],[id_cliente]],nps[],3,0)</f>
        <v>8</v>
      </c>
    </row>
    <row r="408" spans="1:6" x14ac:dyDescent="0.35">
      <c r="A408" s="2">
        <v>137</v>
      </c>
      <c r="B408" s="1">
        <v>45577</v>
      </c>
      <c r="C408" t="s">
        <v>7</v>
      </c>
      <c r="D408" t="b">
        <v>0</v>
      </c>
      <c r="E408" t="s">
        <v>9</v>
      </c>
      <c r="F408">
        <f>VLOOKUP(atendimentos[[#This Row],[id_cliente]],nps[],3,0)</f>
        <v>8</v>
      </c>
    </row>
    <row r="409" spans="1:6" x14ac:dyDescent="0.35">
      <c r="A409" s="2">
        <v>138</v>
      </c>
      <c r="B409" s="1">
        <v>45602</v>
      </c>
      <c r="C409" t="s">
        <v>10</v>
      </c>
      <c r="D409" t="b">
        <v>0</v>
      </c>
      <c r="E409" t="s">
        <v>8</v>
      </c>
      <c r="F409">
        <f>VLOOKUP(atendimentos[[#This Row],[id_cliente]],nps[],3,0)</f>
        <v>6</v>
      </c>
    </row>
    <row r="410" spans="1:6" x14ac:dyDescent="0.35">
      <c r="A410" s="2">
        <v>138</v>
      </c>
      <c r="B410" s="1">
        <v>45683</v>
      </c>
      <c r="C410" t="s">
        <v>5</v>
      </c>
      <c r="D410" t="b">
        <v>1</v>
      </c>
      <c r="E410" t="s">
        <v>8</v>
      </c>
      <c r="F410">
        <f>VLOOKUP(atendimentos[[#This Row],[id_cliente]],nps[],3,0)</f>
        <v>6</v>
      </c>
    </row>
    <row r="411" spans="1:6" x14ac:dyDescent="0.35">
      <c r="A411" s="2">
        <v>138</v>
      </c>
      <c r="B411" s="1">
        <v>45547</v>
      </c>
      <c r="C411" t="s">
        <v>5</v>
      </c>
      <c r="D411" t="b">
        <v>0</v>
      </c>
      <c r="E411" t="s">
        <v>8</v>
      </c>
      <c r="F411">
        <f>VLOOKUP(atendimentos[[#This Row],[id_cliente]],nps[],3,0)</f>
        <v>6</v>
      </c>
    </row>
    <row r="412" spans="1:6" x14ac:dyDescent="0.35">
      <c r="A412" s="2">
        <v>139</v>
      </c>
      <c r="B412" s="1">
        <v>45501</v>
      </c>
      <c r="C412" t="s">
        <v>10</v>
      </c>
      <c r="D412" t="b">
        <v>1</v>
      </c>
      <c r="E412" t="s">
        <v>8</v>
      </c>
      <c r="F412">
        <f>VLOOKUP(atendimentos[[#This Row],[id_cliente]],nps[],3,0)</f>
        <v>0</v>
      </c>
    </row>
    <row r="413" spans="1:6" x14ac:dyDescent="0.35">
      <c r="A413" s="2">
        <v>139</v>
      </c>
      <c r="B413" s="1">
        <v>45761</v>
      </c>
      <c r="C413" t="s">
        <v>7</v>
      </c>
      <c r="D413" t="b">
        <v>0</v>
      </c>
      <c r="E413" t="s">
        <v>9</v>
      </c>
      <c r="F413">
        <f>VLOOKUP(atendimentos[[#This Row],[id_cliente]],nps[],3,0)</f>
        <v>0</v>
      </c>
    </row>
    <row r="414" spans="1:6" x14ac:dyDescent="0.35">
      <c r="A414" s="2">
        <v>139</v>
      </c>
      <c r="B414" s="1">
        <v>45700</v>
      </c>
      <c r="C414" t="s">
        <v>5</v>
      </c>
      <c r="D414" t="b">
        <v>1</v>
      </c>
      <c r="E414" t="s">
        <v>6</v>
      </c>
      <c r="F414">
        <f>VLOOKUP(atendimentos[[#This Row],[id_cliente]],nps[],3,0)</f>
        <v>0</v>
      </c>
    </row>
    <row r="415" spans="1:6" x14ac:dyDescent="0.35">
      <c r="A415" s="2">
        <v>139</v>
      </c>
      <c r="B415" s="1">
        <v>45709</v>
      </c>
      <c r="C415" t="s">
        <v>5</v>
      </c>
      <c r="D415" t="b">
        <v>0</v>
      </c>
      <c r="E415" t="s">
        <v>6</v>
      </c>
      <c r="F415">
        <f>VLOOKUP(atendimentos[[#This Row],[id_cliente]],nps[],3,0)</f>
        <v>0</v>
      </c>
    </row>
    <row r="416" spans="1:6" x14ac:dyDescent="0.35">
      <c r="A416" s="2">
        <v>139</v>
      </c>
      <c r="B416" s="1">
        <v>45739</v>
      </c>
      <c r="C416" t="s">
        <v>10</v>
      </c>
      <c r="D416" t="b">
        <v>0</v>
      </c>
      <c r="E416" t="s">
        <v>8</v>
      </c>
      <c r="F416">
        <f>VLOOKUP(atendimentos[[#This Row],[id_cliente]],nps[],3,0)</f>
        <v>0</v>
      </c>
    </row>
    <row r="417" spans="1:6" x14ac:dyDescent="0.35">
      <c r="A417" s="2">
        <v>140</v>
      </c>
      <c r="B417" s="1">
        <v>45740</v>
      </c>
      <c r="C417" t="s">
        <v>5</v>
      </c>
      <c r="D417" t="b">
        <v>1</v>
      </c>
      <c r="E417" t="s">
        <v>8</v>
      </c>
      <c r="F417">
        <f>VLOOKUP(atendimentos[[#This Row],[id_cliente]],nps[],3,0)</f>
        <v>1</v>
      </c>
    </row>
    <row r="418" spans="1:6" x14ac:dyDescent="0.35">
      <c r="A418" s="2">
        <v>140</v>
      </c>
      <c r="B418" s="1">
        <v>45761</v>
      </c>
      <c r="C418" t="s">
        <v>7</v>
      </c>
      <c r="D418" t="b">
        <v>1</v>
      </c>
      <c r="E418" t="s">
        <v>9</v>
      </c>
      <c r="F418">
        <f>VLOOKUP(atendimentos[[#This Row],[id_cliente]],nps[],3,0)</f>
        <v>1</v>
      </c>
    </row>
    <row r="419" spans="1:6" x14ac:dyDescent="0.35">
      <c r="A419" s="2">
        <v>140</v>
      </c>
      <c r="B419" s="1">
        <v>45428</v>
      </c>
      <c r="C419" t="s">
        <v>10</v>
      </c>
      <c r="D419" t="b">
        <v>1</v>
      </c>
      <c r="E419" t="s">
        <v>9</v>
      </c>
      <c r="F419">
        <f>VLOOKUP(atendimentos[[#This Row],[id_cliente]],nps[],3,0)</f>
        <v>1</v>
      </c>
    </row>
    <row r="420" spans="1:6" x14ac:dyDescent="0.35">
      <c r="A420" s="2">
        <v>140</v>
      </c>
      <c r="B420" s="1">
        <v>45698</v>
      </c>
      <c r="C420" t="s">
        <v>5</v>
      </c>
      <c r="D420" t="b">
        <v>0</v>
      </c>
      <c r="E420" t="s">
        <v>9</v>
      </c>
      <c r="F420">
        <f>VLOOKUP(atendimentos[[#This Row],[id_cliente]],nps[],3,0)</f>
        <v>1</v>
      </c>
    </row>
    <row r="421" spans="1:6" x14ac:dyDescent="0.35">
      <c r="A421" s="2">
        <v>141</v>
      </c>
      <c r="B421" s="1">
        <v>45687</v>
      </c>
      <c r="C421" t="s">
        <v>10</v>
      </c>
      <c r="D421" t="b">
        <v>1</v>
      </c>
      <c r="E421" t="s">
        <v>6</v>
      </c>
      <c r="F421">
        <f>VLOOKUP(atendimentos[[#This Row],[id_cliente]],nps[],3,0)</f>
        <v>7</v>
      </c>
    </row>
    <row r="422" spans="1:6" x14ac:dyDescent="0.35">
      <c r="A422" s="2">
        <v>141</v>
      </c>
      <c r="B422" s="1">
        <v>45589</v>
      </c>
      <c r="C422" t="s">
        <v>7</v>
      </c>
      <c r="D422" t="b">
        <v>0</v>
      </c>
      <c r="E422" t="s">
        <v>9</v>
      </c>
      <c r="F422">
        <f>VLOOKUP(atendimentos[[#This Row],[id_cliente]],nps[],3,0)</f>
        <v>7</v>
      </c>
    </row>
    <row r="423" spans="1:6" x14ac:dyDescent="0.35">
      <c r="A423" s="2">
        <v>141</v>
      </c>
      <c r="B423" s="1">
        <v>45526</v>
      </c>
      <c r="C423" t="s">
        <v>10</v>
      </c>
      <c r="D423" t="b">
        <v>0</v>
      </c>
      <c r="E423" t="s">
        <v>6</v>
      </c>
      <c r="F423">
        <f>VLOOKUP(atendimentos[[#This Row],[id_cliente]],nps[],3,0)</f>
        <v>7</v>
      </c>
    </row>
    <row r="424" spans="1:6" x14ac:dyDescent="0.35">
      <c r="A424" s="2">
        <v>141</v>
      </c>
      <c r="B424" s="1">
        <v>45510</v>
      </c>
      <c r="C424" t="s">
        <v>7</v>
      </c>
      <c r="D424" t="b">
        <v>1</v>
      </c>
      <c r="E424" t="s">
        <v>8</v>
      </c>
      <c r="F424">
        <f>VLOOKUP(atendimentos[[#This Row],[id_cliente]],nps[],3,0)</f>
        <v>7</v>
      </c>
    </row>
    <row r="425" spans="1:6" x14ac:dyDescent="0.35">
      <c r="A425" s="2">
        <v>141</v>
      </c>
      <c r="B425" s="1">
        <v>45707</v>
      </c>
      <c r="C425" t="s">
        <v>5</v>
      </c>
      <c r="D425" t="b">
        <v>1</v>
      </c>
      <c r="E425" t="s">
        <v>6</v>
      </c>
      <c r="F425">
        <f>VLOOKUP(atendimentos[[#This Row],[id_cliente]],nps[],3,0)</f>
        <v>7</v>
      </c>
    </row>
    <row r="426" spans="1:6" x14ac:dyDescent="0.35">
      <c r="A426" s="2">
        <v>142</v>
      </c>
      <c r="B426" s="1">
        <v>45609</v>
      </c>
      <c r="C426" t="s">
        <v>7</v>
      </c>
      <c r="D426" t="b">
        <v>1</v>
      </c>
      <c r="E426" t="s">
        <v>6</v>
      </c>
      <c r="F426">
        <f>VLOOKUP(atendimentos[[#This Row],[id_cliente]],nps[],3,0)</f>
        <v>7</v>
      </c>
    </row>
    <row r="427" spans="1:6" x14ac:dyDescent="0.35">
      <c r="A427" s="2">
        <v>142</v>
      </c>
      <c r="B427" s="1">
        <v>45735</v>
      </c>
      <c r="C427" t="s">
        <v>10</v>
      </c>
      <c r="D427" t="b">
        <v>0</v>
      </c>
      <c r="E427" t="s">
        <v>6</v>
      </c>
      <c r="F427">
        <f>VLOOKUP(atendimentos[[#This Row],[id_cliente]],nps[],3,0)</f>
        <v>7</v>
      </c>
    </row>
    <row r="428" spans="1:6" x14ac:dyDescent="0.35">
      <c r="A428" s="2">
        <v>142</v>
      </c>
      <c r="B428" s="1">
        <v>45512</v>
      </c>
      <c r="C428" t="s">
        <v>10</v>
      </c>
      <c r="D428" t="b">
        <v>1</v>
      </c>
      <c r="E428" t="s">
        <v>8</v>
      </c>
      <c r="F428">
        <f>VLOOKUP(atendimentos[[#This Row],[id_cliente]],nps[],3,0)</f>
        <v>7</v>
      </c>
    </row>
    <row r="429" spans="1:6" x14ac:dyDescent="0.35">
      <c r="A429" s="2">
        <v>142</v>
      </c>
      <c r="B429" s="1">
        <v>45723</v>
      </c>
      <c r="C429" t="s">
        <v>10</v>
      </c>
      <c r="D429" t="b">
        <v>0</v>
      </c>
      <c r="E429" t="s">
        <v>6</v>
      </c>
      <c r="F429">
        <f>VLOOKUP(atendimentos[[#This Row],[id_cliente]],nps[],3,0)</f>
        <v>7</v>
      </c>
    </row>
    <row r="430" spans="1:6" x14ac:dyDescent="0.35">
      <c r="A430" s="2">
        <v>143</v>
      </c>
      <c r="B430" s="1">
        <v>45594</v>
      </c>
      <c r="C430" t="s">
        <v>7</v>
      </c>
      <c r="D430" t="b">
        <v>1</v>
      </c>
      <c r="E430" t="s">
        <v>8</v>
      </c>
      <c r="F430">
        <f>VLOOKUP(atendimentos[[#This Row],[id_cliente]],nps[],3,0)</f>
        <v>7</v>
      </c>
    </row>
    <row r="431" spans="1:6" x14ac:dyDescent="0.35">
      <c r="A431" s="2">
        <v>144</v>
      </c>
      <c r="B431" s="1">
        <v>45514</v>
      </c>
      <c r="C431" t="s">
        <v>10</v>
      </c>
      <c r="D431" t="b">
        <v>1</v>
      </c>
      <c r="E431" t="s">
        <v>8</v>
      </c>
      <c r="F431">
        <f>VLOOKUP(atendimentos[[#This Row],[id_cliente]],nps[],3,0)</f>
        <v>5</v>
      </c>
    </row>
    <row r="432" spans="1:6" x14ac:dyDescent="0.35">
      <c r="A432" s="2">
        <v>144</v>
      </c>
      <c r="B432" s="1">
        <v>45783</v>
      </c>
      <c r="C432" t="s">
        <v>7</v>
      </c>
      <c r="D432" t="b">
        <v>0</v>
      </c>
      <c r="E432" t="s">
        <v>8</v>
      </c>
      <c r="F432">
        <f>VLOOKUP(atendimentos[[#This Row],[id_cliente]],nps[],3,0)</f>
        <v>5</v>
      </c>
    </row>
    <row r="433" spans="1:6" x14ac:dyDescent="0.35">
      <c r="A433" s="2">
        <v>144</v>
      </c>
      <c r="B433" s="1">
        <v>45465</v>
      </c>
      <c r="C433" t="s">
        <v>5</v>
      </c>
      <c r="D433" t="b">
        <v>1</v>
      </c>
      <c r="E433" t="s">
        <v>9</v>
      </c>
      <c r="F433">
        <f>VLOOKUP(atendimentos[[#This Row],[id_cliente]],nps[],3,0)</f>
        <v>5</v>
      </c>
    </row>
    <row r="434" spans="1:6" x14ac:dyDescent="0.35">
      <c r="A434" s="2">
        <v>145</v>
      </c>
      <c r="B434" s="1">
        <v>45751</v>
      </c>
      <c r="C434" t="s">
        <v>7</v>
      </c>
      <c r="D434" t="b">
        <v>1</v>
      </c>
      <c r="E434" t="s">
        <v>8</v>
      </c>
      <c r="F434">
        <f>VLOOKUP(atendimentos[[#This Row],[id_cliente]],nps[],3,0)</f>
        <v>7</v>
      </c>
    </row>
    <row r="435" spans="1:6" x14ac:dyDescent="0.35">
      <c r="A435" s="2">
        <v>145</v>
      </c>
      <c r="B435" s="1">
        <v>45727</v>
      </c>
      <c r="C435" t="s">
        <v>10</v>
      </c>
      <c r="D435" t="b">
        <v>1</v>
      </c>
      <c r="E435" t="s">
        <v>6</v>
      </c>
      <c r="F435">
        <f>VLOOKUP(atendimentos[[#This Row],[id_cliente]],nps[],3,0)</f>
        <v>7</v>
      </c>
    </row>
    <row r="436" spans="1:6" x14ac:dyDescent="0.35">
      <c r="A436" s="2">
        <v>145</v>
      </c>
      <c r="B436" s="1">
        <v>45658</v>
      </c>
      <c r="C436" t="s">
        <v>10</v>
      </c>
      <c r="D436" t="b">
        <v>0</v>
      </c>
      <c r="E436" t="s">
        <v>8</v>
      </c>
      <c r="F436">
        <f>VLOOKUP(atendimentos[[#This Row],[id_cliente]],nps[],3,0)</f>
        <v>7</v>
      </c>
    </row>
    <row r="437" spans="1:6" x14ac:dyDescent="0.35">
      <c r="A437" s="2">
        <v>146</v>
      </c>
      <c r="B437" s="1">
        <v>45757</v>
      </c>
      <c r="C437" t="s">
        <v>5</v>
      </c>
      <c r="D437" t="b">
        <v>0</v>
      </c>
      <c r="E437" t="s">
        <v>9</v>
      </c>
      <c r="F437">
        <f>VLOOKUP(atendimentos[[#This Row],[id_cliente]],nps[],3,0)</f>
        <v>1</v>
      </c>
    </row>
    <row r="438" spans="1:6" x14ac:dyDescent="0.35">
      <c r="A438" s="2">
        <v>146</v>
      </c>
      <c r="B438" s="1">
        <v>45479</v>
      </c>
      <c r="C438" t="s">
        <v>10</v>
      </c>
      <c r="D438" t="b">
        <v>0</v>
      </c>
      <c r="E438" t="s">
        <v>8</v>
      </c>
      <c r="F438">
        <f>VLOOKUP(atendimentos[[#This Row],[id_cliente]],nps[],3,0)</f>
        <v>1</v>
      </c>
    </row>
    <row r="439" spans="1:6" x14ac:dyDescent="0.35">
      <c r="A439" s="2">
        <v>146</v>
      </c>
      <c r="B439" s="1">
        <v>45479</v>
      </c>
      <c r="C439" t="s">
        <v>5</v>
      </c>
      <c r="D439" t="b">
        <v>1</v>
      </c>
      <c r="E439" t="s">
        <v>8</v>
      </c>
      <c r="F439">
        <f>VLOOKUP(atendimentos[[#This Row],[id_cliente]],nps[],3,0)</f>
        <v>1</v>
      </c>
    </row>
    <row r="440" spans="1:6" x14ac:dyDescent="0.35">
      <c r="A440" s="2">
        <v>146</v>
      </c>
      <c r="B440" s="1">
        <v>45460</v>
      </c>
      <c r="C440" t="s">
        <v>7</v>
      </c>
      <c r="D440" t="b">
        <v>1</v>
      </c>
      <c r="E440" t="s">
        <v>8</v>
      </c>
      <c r="F440">
        <f>VLOOKUP(atendimentos[[#This Row],[id_cliente]],nps[],3,0)</f>
        <v>1</v>
      </c>
    </row>
    <row r="441" spans="1:6" x14ac:dyDescent="0.35">
      <c r="A441" s="2">
        <v>147</v>
      </c>
      <c r="B441" s="1">
        <v>45576</v>
      </c>
      <c r="C441" t="s">
        <v>7</v>
      </c>
      <c r="D441" t="b">
        <v>0</v>
      </c>
      <c r="E441" t="s">
        <v>9</v>
      </c>
      <c r="F441">
        <f>VLOOKUP(atendimentos[[#This Row],[id_cliente]],nps[],3,0)</f>
        <v>6</v>
      </c>
    </row>
    <row r="442" spans="1:6" x14ac:dyDescent="0.35">
      <c r="A442" s="2">
        <v>147</v>
      </c>
      <c r="B442" s="1">
        <v>45690</v>
      </c>
      <c r="C442" t="s">
        <v>7</v>
      </c>
      <c r="D442" t="b">
        <v>1</v>
      </c>
      <c r="E442" t="s">
        <v>9</v>
      </c>
      <c r="F442">
        <f>VLOOKUP(atendimentos[[#This Row],[id_cliente]],nps[],3,0)</f>
        <v>6</v>
      </c>
    </row>
    <row r="443" spans="1:6" x14ac:dyDescent="0.35">
      <c r="A443" s="2">
        <v>148</v>
      </c>
      <c r="B443" s="1">
        <v>45542</v>
      </c>
      <c r="C443" t="s">
        <v>5</v>
      </c>
      <c r="D443" t="b">
        <v>1</v>
      </c>
      <c r="E443" t="s">
        <v>8</v>
      </c>
      <c r="F443">
        <f>VLOOKUP(atendimentos[[#This Row],[id_cliente]],nps[],3,0)</f>
        <v>6</v>
      </c>
    </row>
    <row r="444" spans="1:6" x14ac:dyDescent="0.35">
      <c r="A444" s="2">
        <v>148</v>
      </c>
      <c r="B444" s="1">
        <v>45564</v>
      </c>
      <c r="C444" t="s">
        <v>7</v>
      </c>
      <c r="D444" t="b">
        <v>1</v>
      </c>
      <c r="E444" t="s">
        <v>9</v>
      </c>
      <c r="F444">
        <f>VLOOKUP(atendimentos[[#This Row],[id_cliente]],nps[],3,0)</f>
        <v>6</v>
      </c>
    </row>
    <row r="445" spans="1:6" x14ac:dyDescent="0.35">
      <c r="A445" s="2">
        <v>149</v>
      </c>
      <c r="B445" s="1">
        <v>45512</v>
      </c>
      <c r="C445" t="s">
        <v>10</v>
      </c>
      <c r="D445" t="b">
        <v>1</v>
      </c>
      <c r="E445" t="s">
        <v>9</v>
      </c>
      <c r="F445">
        <f>VLOOKUP(atendimentos[[#This Row],[id_cliente]],nps[],3,0)</f>
        <v>1</v>
      </c>
    </row>
    <row r="446" spans="1:6" x14ac:dyDescent="0.35">
      <c r="A446" s="2">
        <v>149</v>
      </c>
      <c r="B446" s="1">
        <v>45441</v>
      </c>
      <c r="C446" t="s">
        <v>10</v>
      </c>
      <c r="D446" t="b">
        <v>1</v>
      </c>
      <c r="E446" t="s">
        <v>6</v>
      </c>
      <c r="F446">
        <f>VLOOKUP(atendimentos[[#This Row],[id_cliente]],nps[],3,0)</f>
        <v>1</v>
      </c>
    </row>
    <row r="447" spans="1:6" x14ac:dyDescent="0.35">
      <c r="A447" s="2">
        <v>149</v>
      </c>
      <c r="B447" s="1">
        <v>45619</v>
      </c>
      <c r="C447" t="s">
        <v>7</v>
      </c>
      <c r="D447" t="b">
        <v>1</v>
      </c>
      <c r="E447" t="s">
        <v>8</v>
      </c>
      <c r="F447">
        <f>VLOOKUP(atendimentos[[#This Row],[id_cliente]],nps[],3,0)</f>
        <v>1</v>
      </c>
    </row>
    <row r="448" spans="1:6" x14ac:dyDescent="0.35">
      <c r="A448" s="2">
        <v>150</v>
      </c>
      <c r="B448" s="1">
        <v>45781</v>
      </c>
      <c r="C448" t="s">
        <v>7</v>
      </c>
      <c r="D448" t="b">
        <v>1</v>
      </c>
      <c r="E448" t="s">
        <v>6</v>
      </c>
      <c r="F448">
        <f>VLOOKUP(atendimentos[[#This Row],[id_cliente]],nps[],3,0)</f>
        <v>2</v>
      </c>
    </row>
    <row r="449" spans="1:6" x14ac:dyDescent="0.35">
      <c r="A449" s="2">
        <v>151</v>
      </c>
      <c r="B449" s="1">
        <v>45463</v>
      </c>
      <c r="C449" t="s">
        <v>10</v>
      </c>
      <c r="D449" t="b">
        <v>0</v>
      </c>
      <c r="E449" t="s">
        <v>9</v>
      </c>
      <c r="F449">
        <f>VLOOKUP(atendimentos[[#This Row],[id_cliente]],nps[],3,0)</f>
        <v>3</v>
      </c>
    </row>
    <row r="450" spans="1:6" x14ac:dyDescent="0.35">
      <c r="A450" s="2">
        <v>152</v>
      </c>
      <c r="B450" s="1">
        <v>45775</v>
      </c>
      <c r="C450" t="s">
        <v>5</v>
      </c>
      <c r="D450" t="b">
        <v>0</v>
      </c>
      <c r="E450" t="s">
        <v>8</v>
      </c>
      <c r="F450">
        <f>VLOOKUP(atendimentos[[#This Row],[id_cliente]],nps[],3,0)</f>
        <v>4</v>
      </c>
    </row>
    <row r="451" spans="1:6" x14ac:dyDescent="0.35">
      <c r="A451" s="2">
        <v>152</v>
      </c>
      <c r="B451" s="1">
        <v>45515</v>
      </c>
      <c r="C451" t="s">
        <v>10</v>
      </c>
      <c r="D451" t="b">
        <v>1</v>
      </c>
      <c r="E451" t="s">
        <v>9</v>
      </c>
      <c r="F451">
        <f>VLOOKUP(atendimentos[[#This Row],[id_cliente]],nps[],3,0)</f>
        <v>4</v>
      </c>
    </row>
    <row r="452" spans="1:6" x14ac:dyDescent="0.35">
      <c r="A452" s="2">
        <v>152</v>
      </c>
      <c r="B452" s="1">
        <v>45436</v>
      </c>
      <c r="C452" t="s">
        <v>7</v>
      </c>
      <c r="D452" t="b">
        <v>1</v>
      </c>
      <c r="E452" t="s">
        <v>6</v>
      </c>
      <c r="F452">
        <f>VLOOKUP(atendimentos[[#This Row],[id_cliente]],nps[],3,0)</f>
        <v>4</v>
      </c>
    </row>
    <row r="453" spans="1:6" x14ac:dyDescent="0.35">
      <c r="A453" s="2">
        <v>153</v>
      </c>
      <c r="B453" s="1">
        <v>45529</v>
      </c>
      <c r="C453" t="s">
        <v>7</v>
      </c>
      <c r="D453" t="b">
        <v>1</v>
      </c>
      <c r="E453" t="s">
        <v>9</v>
      </c>
      <c r="F453">
        <f>VLOOKUP(atendimentos[[#This Row],[id_cliente]],nps[],3,0)</f>
        <v>10</v>
      </c>
    </row>
    <row r="454" spans="1:6" x14ac:dyDescent="0.35">
      <c r="A454" s="2">
        <v>153</v>
      </c>
      <c r="B454" s="1">
        <v>45693</v>
      </c>
      <c r="C454" t="s">
        <v>7</v>
      </c>
      <c r="D454" t="b">
        <v>0</v>
      </c>
      <c r="E454" t="s">
        <v>8</v>
      </c>
      <c r="F454">
        <f>VLOOKUP(atendimentos[[#This Row],[id_cliente]],nps[],3,0)</f>
        <v>10</v>
      </c>
    </row>
    <row r="455" spans="1:6" x14ac:dyDescent="0.35">
      <c r="A455" s="2">
        <v>153</v>
      </c>
      <c r="B455" s="1">
        <v>45599</v>
      </c>
      <c r="C455" t="s">
        <v>7</v>
      </c>
      <c r="D455" t="b">
        <v>0</v>
      </c>
      <c r="E455" t="s">
        <v>9</v>
      </c>
      <c r="F455">
        <f>VLOOKUP(atendimentos[[#This Row],[id_cliente]],nps[],3,0)</f>
        <v>10</v>
      </c>
    </row>
    <row r="456" spans="1:6" x14ac:dyDescent="0.35">
      <c r="A456" s="2">
        <v>153</v>
      </c>
      <c r="B456" s="1">
        <v>45757</v>
      </c>
      <c r="C456" t="s">
        <v>7</v>
      </c>
      <c r="D456" t="b">
        <v>1</v>
      </c>
      <c r="E456" t="s">
        <v>8</v>
      </c>
      <c r="F456">
        <f>VLOOKUP(atendimentos[[#This Row],[id_cliente]],nps[],3,0)</f>
        <v>10</v>
      </c>
    </row>
    <row r="457" spans="1:6" x14ac:dyDescent="0.35">
      <c r="A457" s="2">
        <v>154</v>
      </c>
      <c r="B457" s="1">
        <v>45468</v>
      </c>
      <c r="C457" t="s">
        <v>5</v>
      </c>
      <c r="D457" t="b">
        <v>0</v>
      </c>
      <c r="E457" t="s">
        <v>6</v>
      </c>
      <c r="F457">
        <f>VLOOKUP(atendimentos[[#This Row],[id_cliente]],nps[],3,0)</f>
        <v>1</v>
      </c>
    </row>
    <row r="458" spans="1:6" x14ac:dyDescent="0.35">
      <c r="A458" s="2">
        <v>154</v>
      </c>
      <c r="B458" s="1">
        <v>45514</v>
      </c>
      <c r="C458" t="s">
        <v>10</v>
      </c>
      <c r="D458" t="b">
        <v>0</v>
      </c>
      <c r="E458" t="s">
        <v>9</v>
      </c>
      <c r="F458">
        <f>VLOOKUP(atendimentos[[#This Row],[id_cliente]],nps[],3,0)</f>
        <v>1</v>
      </c>
    </row>
    <row r="459" spans="1:6" x14ac:dyDescent="0.35">
      <c r="A459" s="2">
        <v>154</v>
      </c>
      <c r="B459" s="1">
        <v>45615</v>
      </c>
      <c r="C459" t="s">
        <v>10</v>
      </c>
      <c r="D459" t="b">
        <v>1</v>
      </c>
      <c r="E459" t="s">
        <v>6</v>
      </c>
      <c r="F459">
        <f>VLOOKUP(atendimentos[[#This Row],[id_cliente]],nps[],3,0)</f>
        <v>1</v>
      </c>
    </row>
    <row r="460" spans="1:6" x14ac:dyDescent="0.35">
      <c r="A460" s="2">
        <v>155</v>
      </c>
      <c r="B460" s="1">
        <v>45599</v>
      </c>
      <c r="C460" t="s">
        <v>5</v>
      </c>
      <c r="D460" t="b">
        <v>0</v>
      </c>
      <c r="E460" t="s">
        <v>6</v>
      </c>
      <c r="F460">
        <f>VLOOKUP(atendimentos[[#This Row],[id_cliente]],nps[],3,0)</f>
        <v>4</v>
      </c>
    </row>
    <row r="461" spans="1:6" x14ac:dyDescent="0.35">
      <c r="A461" s="2">
        <v>155</v>
      </c>
      <c r="B461" s="1">
        <v>45676</v>
      </c>
      <c r="C461" t="s">
        <v>10</v>
      </c>
      <c r="D461" t="b">
        <v>0</v>
      </c>
      <c r="E461" t="s">
        <v>6</v>
      </c>
      <c r="F461">
        <f>VLOOKUP(atendimentos[[#This Row],[id_cliente]],nps[],3,0)</f>
        <v>4</v>
      </c>
    </row>
    <row r="462" spans="1:6" x14ac:dyDescent="0.35">
      <c r="A462" s="2">
        <v>156</v>
      </c>
      <c r="B462" s="1">
        <v>45726</v>
      </c>
      <c r="C462" t="s">
        <v>7</v>
      </c>
      <c r="D462" t="b">
        <v>1</v>
      </c>
      <c r="E462" t="s">
        <v>8</v>
      </c>
      <c r="F462">
        <f>VLOOKUP(atendimentos[[#This Row],[id_cliente]],nps[],3,0)</f>
        <v>8</v>
      </c>
    </row>
    <row r="463" spans="1:6" x14ac:dyDescent="0.35">
      <c r="A463" s="2">
        <v>156</v>
      </c>
      <c r="B463" s="1">
        <v>45444</v>
      </c>
      <c r="C463" t="s">
        <v>10</v>
      </c>
      <c r="D463" t="b">
        <v>1</v>
      </c>
      <c r="E463" t="s">
        <v>8</v>
      </c>
      <c r="F463">
        <f>VLOOKUP(atendimentos[[#This Row],[id_cliente]],nps[],3,0)</f>
        <v>8</v>
      </c>
    </row>
    <row r="464" spans="1:6" x14ac:dyDescent="0.35">
      <c r="A464" s="2">
        <v>157</v>
      </c>
      <c r="B464" s="1">
        <v>45586</v>
      </c>
      <c r="C464" t="s">
        <v>5</v>
      </c>
      <c r="D464" t="b">
        <v>1</v>
      </c>
      <c r="E464" t="s">
        <v>6</v>
      </c>
      <c r="F464">
        <f>VLOOKUP(atendimentos[[#This Row],[id_cliente]],nps[],3,0)</f>
        <v>6</v>
      </c>
    </row>
    <row r="465" spans="1:6" x14ac:dyDescent="0.35">
      <c r="A465" s="2">
        <v>158</v>
      </c>
      <c r="B465" s="1">
        <v>45736</v>
      </c>
      <c r="C465" t="s">
        <v>7</v>
      </c>
      <c r="D465" t="b">
        <v>0</v>
      </c>
      <c r="E465" t="s">
        <v>8</v>
      </c>
      <c r="F465">
        <f>VLOOKUP(atendimentos[[#This Row],[id_cliente]],nps[],3,0)</f>
        <v>4</v>
      </c>
    </row>
    <row r="466" spans="1:6" x14ac:dyDescent="0.35">
      <c r="A466" s="2">
        <v>158</v>
      </c>
      <c r="B466" s="1">
        <v>45704</v>
      </c>
      <c r="C466" t="s">
        <v>5</v>
      </c>
      <c r="D466" t="b">
        <v>1</v>
      </c>
      <c r="E466" t="s">
        <v>8</v>
      </c>
      <c r="F466">
        <f>VLOOKUP(atendimentos[[#This Row],[id_cliente]],nps[],3,0)</f>
        <v>4</v>
      </c>
    </row>
    <row r="467" spans="1:6" x14ac:dyDescent="0.35">
      <c r="A467" s="2">
        <v>158</v>
      </c>
      <c r="B467" s="1">
        <v>45585</v>
      </c>
      <c r="C467" t="s">
        <v>10</v>
      </c>
      <c r="D467" t="b">
        <v>1</v>
      </c>
      <c r="E467" t="s">
        <v>6</v>
      </c>
      <c r="F467">
        <f>VLOOKUP(atendimentos[[#This Row],[id_cliente]],nps[],3,0)</f>
        <v>4</v>
      </c>
    </row>
    <row r="468" spans="1:6" x14ac:dyDescent="0.35">
      <c r="A468" s="2">
        <v>158</v>
      </c>
      <c r="B468" s="1">
        <v>45451</v>
      </c>
      <c r="C468" t="s">
        <v>10</v>
      </c>
      <c r="D468" t="b">
        <v>0</v>
      </c>
      <c r="E468" t="s">
        <v>6</v>
      </c>
      <c r="F468">
        <f>VLOOKUP(atendimentos[[#This Row],[id_cliente]],nps[],3,0)</f>
        <v>4</v>
      </c>
    </row>
    <row r="469" spans="1:6" x14ac:dyDescent="0.35">
      <c r="A469" s="2">
        <v>158</v>
      </c>
      <c r="B469" s="1">
        <v>45622</v>
      </c>
      <c r="C469" t="s">
        <v>7</v>
      </c>
      <c r="D469" t="b">
        <v>0</v>
      </c>
      <c r="E469" t="s">
        <v>9</v>
      </c>
      <c r="F469">
        <f>VLOOKUP(atendimentos[[#This Row],[id_cliente]],nps[],3,0)</f>
        <v>4</v>
      </c>
    </row>
    <row r="470" spans="1:6" x14ac:dyDescent="0.35">
      <c r="A470" s="2">
        <v>159</v>
      </c>
      <c r="B470" s="1">
        <v>45674</v>
      </c>
      <c r="C470" t="s">
        <v>10</v>
      </c>
      <c r="D470" t="b">
        <v>0</v>
      </c>
      <c r="E470" t="s">
        <v>6</v>
      </c>
      <c r="F470">
        <f>VLOOKUP(atendimentos[[#This Row],[id_cliente]],nps[],3,0)</f>
        <v>9</v>
      </c>
    </row>
    <row r="471" spans="1:6" x14ac:dyDescent="0.35">
      <c r="A471" s="2">
        <v>159</v>
      </c>
      <c r="B471" s="1">
        <v>45468</v>
      </c>
      <c r="C471" t="s">
        <v>7</v>
      </c>
      <c r="D471" t="b">
        <v>0</v>
      </c>
      <c r="E471" t="s">
        <v>6</v>
      </c>
      <c r="F471">
        <f>VLOOKUP(atendimentos[[#This Row],[id_cliente]],nps[],3,0)</f>
        <v>9</v>
      </c>
    </row>
    <row r="472" spans="1:6" x14ac:dyDescent="0.35">
      <c r="A472" s="2">
        <v>159</v>
      </c>
      <c r="B472" s="1">
        <v>45750</v>
      </c>
      <c r="C472" t="s">
        <v>5</v>
      </c>
      <c r="D472" t="b">
        <v>1</v>
      </c>
      <c r="E472" t="s">
        <v>9</v>
      </c>
      <c r="F472">
        <f>VLOOKUP(atendimentos[[#This Row],[id_cliente]],nps[],3,0)</f>
        <v>9</v>
      </c>
    </row>
    <row r="473" spans="1:6" x14ac:dyDescent="0.35">
      <c r="A473" s="2">
        <v>159</v>
      </c>
      <c r="B473" s="1">
        <v>45658</v>
      </c>
      <c r="C473" t="s">
        <v>7</v>
      </c>
      <c r="D473" t="b">
        <v>1</v>
      </c>
      <c r="E473" t="s">
        <v>9</v>
      </c>
      <c r="F473">
        <f>VLOOKUP(atendimentos[[#This Row],[id_cliente]],nps[],3,0)</f>
        <v>9</v>
      </c>
    </row>
    <row r="474" spans="1:6" x14ac:dyDescent="0.35">
      <c r="A474" s="2">
        <v>159</v>
      </c>
      <c r="B474" s="1">
        <v>45575</v>
      </c>
      <c r="C474" t="s">
        <v>7</v>
      </c>
      <c r="D474" t="b">
        <v>0</v>
      </c>
      <c r="E474" t="s">
        <v>8</v>
      </c>
      <c r="F474">
        <f>VLOOKUP(atendimentos[[#This Row],[id_cliente]],nps[],3,0)</f>
        <v>9</v>
      </c>
    </row>
    <row r="475" spans="1:6" x14ac:dyDescent="0.35">
      <c r="A475" s="2">
        <v>160</v>
      </c>
      <c r="B475" s="1">
        <v>45588</v>
      </c>
      <c r="C475" t="s">
        <v>10</v>
      </c>
      <c r="D475" t="b">
        <v>0</v>
      </c>
      <c r="E475" t="s">
        <v>9</v>
      </c>
      <c r="F475">
        <f>VLOOKUP(atendimentos[[#This Row],[id_cliente]],nps[],3,0)</f>
        <v>9</v>
      </c>
    </row>
    <row r="476" spans="1:6" x14ac:dyDescent="0.35">
      <c r="A476" s="2">
        <v>161</v>
      </c>
      <c r="B476" s="1">
        <v>45640</v>
      </c>
      <c r="C476" t="s">
        <v>10</v>
      </c>
      <c r="D476" t="b">
        <v>1</v>
      </c>
      <c r="E476" t="s">
        <v>9</v>
      </c>
      <c r="F476">
        <f>VLOOKUP(atendimentos[[#This Row],[id_cliente]],nps[],3,0)</f>
        <v>6</v>
      </c>
    </row>
    <row r="477" spans="1:6" x14ac:dyDescent="0.35">
      <c r="A477" s="2">
        <v>161</v>
      </c>
      <c r="B477" s="1">
        <v>45433</v>
      </c>
      <c r="C477" t="s">
        <v>10</v>
      </c>
      <c r="D477" t="b">
        <v>0</v>
      </c>
      <c r="E477" t="s">
        <v>6</v>
      </c>
      <c r="F477">
        <f>VLOOKUP(atendimentos[[#This Row],[id_cliente]],nps[],3,0)</f>
        <v>6</v>
      </c>
    </row>
    <row r="478" spans="1:6" x14ac:dyDescent="0.35">
      <c r="A478" s="2">
        <v>161</v>
      </c>
      <c r="B478" s="1">
        <v>45675</v>
      </c>
      <c r="C478" t="s">
        <v>5</v>
      </c>
      <c r="D478" t="b">
        <v>0</v>
      </c>
      <c r="E478" t="s">
        <v>9</v>
      </c>
      <c r="F478">
        <f>VLOOKUP(atendimentos[[#This Row],[id_cliente]],nps[],3,0)</f>
        <v>6</v>
      </c>
    </row>
    <row r="479" spans="1:6" x14ac:dyDescent="0.35">
      <c r="A479" s="2">
        <v>161</v>
      </c>
      <c r="B479" s="1">
        <v>45564</v>
      </c>
      <c r="C479" t="s">
        <v>5</v>
      </c>
      <c r="D479" t="b">
        <v>1</v>
      </c>
      <c r="E479" t="s">
        <v>6</v>
      </c>
      <c r="F479">
        <f>VLOOKUP(atendimentos[[#This Row],[id_cliente]],nps[],3,0)</f>
        <v>6</v>
      </c>
    </row>
    <row r="480" spans="1:6" x14ac:dyDescent="0.35">
      <c r="A480" s="2">
        <v>161</v>
      </c>
      <c r="B480" s="1">
        <v>45482</v>
      </c>
      <c r="C480" t="s">
        <v>10</v>
      </c>
      <c r="D480" t="b">
        <v>1</v>
      </c>
      <c r="E480" t="s">
        <v>9</v>
      </c>
      <c r="F480">
        <f>VLOOKUP(atendimentos[[#This Row],[id_cliente]],nps[],3,0)</f>
        <v>6</v>
      </c>
    </row>
    <row r="481" spans="1:6" x14ac:dyDescent="0.35">
      <c r="A481" s="2">
        <v>162</v>
      </c>
      <c r="B481" s="1">
        <v>45720</v>
      </c>
      <c r="C481" t="s">
        <v>5</v>
      </c>
      <c r="D481" t="b">
        <v>0</v>
      </c>
      <c r="E481" t="s">
        <v>8</v>
      </c>
      <c r="F481">
        <f>VLOOKUP(atendimentos[[#This Row],[id_cliente]],nps[],3,0)</f>
        <v>6</v>
      </c>
    </row>
    <row r="482" spans="1:6" x14ac:dyDescent="0.35">
      <c r="A482" s="2">
        <v>163</v>
      </c>
      <c r="B482" s="1">
        <v>45705</v>
      </c>
      <c r="C482" t="s">
        <v>10</v>
      </c>
      <c r="D482" t="b">
        <v>1</v>
      </c>
      <c r="E482" t="s">
        <v>8</v>
      </c>
      <c r="F482">
        <f>VLOOKUP(atendimentos[[#This Row],[id_cliente]],nps[],3,0)</f>
        <v>2</v>
      </c>
    </row>
    <row r="483" spans="1:6" x14ac:dyDescent="0.35">
      <c r="A483" s="2">
        <v>164</v>
      </c>
      <c r="B483" s="1">
        <v>45692</v>
      </c>
      <c r="C483" t="s">
        <v>10</v>
      </c>
      <c r="D483" t="b">
        <v>0</v>
      </c>
      <c r="E483" t="s">
        <v>9</v>
      </c>
      <c r="F483">
        <f>VLOOKUP(atendimentos[[#This Row],[id_cliente]],nps[],3,0)</f>
        <v>7</v>
      </c>
    </row>
    <row r="484" spans="1:6" x14ac:dyDescent="0.35">
      <c r="A484" s="2">
        <v>164</v>
      </c>
      <c r="B484" s="1">
        <v>45555</v>
      </c>
      <c r="C484" t="s">
        <v>10</v>
      </c>
      <c r="D484" t="b">
        <v>1</v>
      </c>
      <c r="E484" t="s">
        <v>6</v>
      </c>
      <c r="F484">
        <f>VLOOKUP(atendimentos[[#This Row],[id_cliente]],nps[],3,0)</f>
        <v>7</v>
      </c>
    </row>
    <row r="485" spans="1:6" x14ac:dyDescent="0.35">
      <c r="A485" s="2">
        <v>165</v>
      </c>
      <c r="B485" s="1">
        <v>45516</v>
      </c>
      <c r="C485" t="s">
        <v>7</v>
      </c>
      <c r="D485" t="b">
        <v>0</v>
      </c>
      <c r="E485" t="s">
        <v>8</v>
      </c>
      <c r="F485">
        <f>VLOOKUP(atendimentos[[#This Row],[id_cliente]],nps[],3,0)</f>
        <v>10</v>
      </c>
    </row>
    <row r="486" spans="1:6" x14ac:dyDescent="0.35">
      <c r="A486" s="2">
        <v>165</v>
      </c>
      <c r="B486" s="1">
        <v>45443</v>
      </c>
      <c r="C486" t="s">
        <v>10</v>
      </c>
      <c r="D486" t="b">
        <v>1</v>
      </c>
      <c r="E486" t="s">
        <v>6</v>
      </c>
      <c r="F486">
        <f>VLOOKUP(atendimentos[[#This Row],[id_cliente]],nps[],3,0)</f>
        <v>10</v>
      </c>
    </row>
    <row r="487" spans="1:6" x14ac:dyDescent="0.35">
      <c r="A487" s="2">
        <v>165</v>
      </c>
      <c r="B487" s="1">
        <v>45631</v>
      </c>
      <c r="C487" t="s">
        <v>5</v>
      </c>
      <c r="D487" t="b">
        <v>1</v>
      </c>
      <c r="E487" t="s">
        <v>6</v>
      </c>
      <c r="F487">
        <f>VLOOKUP(atendimentos[[#This Row],[id_cliente]],nps[],3,0)</f>
        <v>10</v>
      </c>
    </row>
    <row r="488" spans="1:6" x14ac:dyDescent="0.35">
      <c r="A488" s="2">
        <v>165</v>
      </c>
      <c r="B488" s="1">
        <v>45680</v>
      </c>
      <c r="C488" t="s">
        <v>10</v>
      </c>
      <c r="D488" t="b">
        <v>1</v>
      </c>
      <c r="E488" t="s">
        <v>8</v>
      </c>
      <c r="F488">
        <f>VLOOKUP(atendimentos[[#This Row],[id_cliente]],nps[],3,0)</f>
        <v>10</v>
      </c>
    </row>
    <row r="489" spans="1:6" x14ac:dyDescent="0.35">
      <c r="A489" s="2">
        <v>165</v>
      </c>
      <c r="B489" s="1">
        <v>45428</v>
      </c>
      <c r="C489" t="s">
        <v>5</v>
      </c>
      <c r="D489" t="b">
        <v>0</v>
      </c>
      <c r="E489" t="s">
        <v>8</v>
      </c>
      <c r="F489">
        <f>VLOOKUP(atendimentos[[#This Row],[id_cliente]],nps[],3,0)</f>
        <v>10</v>
      </c>
    </row>
    <row r="490" spans="1:6" x14ac:dyDescent="0.35">
      <c r="A490" s="2">
        <v>166</v>
      </c>
      <c r="B490" s="1">
        <v>45788</v>
      </c>
      <c r="C490" t="s">
        <v>7</v>
      </c>
      <c r="D490" t="b">
        <v>1</v>
      </c>
      <c r="E490" t="s">
        <v>6</v>
      </c>
      <c r="F490">
        <f>VLOOKUP(atendimentos[[#This Row],[id_cliente]],nps[],3,0)</f>
        <v>5</v>
      </c>
    </row>
    <row r="491" spans="1:6" x14ac:dyDescent="0.35">
      <c r="A491" s="2">
        <v>166</v>
      </c>
      <c r="B491" s="1">
        <v>45577</v>
      </c>
      <c r="C491" t="s">
        <v>10</v>
      </c>
      <c r="D491" t="b">
        <v>0</v>
      </c>
      <c r="E491" t="s">
        <v>6</v>
      </c>
      <c r="F491">
        <f>VLOOKUP(atendimentos[[#This Row],[id_cliente]],nps[],3,0)</f>
        <v>5</v>
      </c>
    </row>
    <row r="492" spans="1:6" x14ac:dyDescent="0.35">
      <c r="A492" s="2">
        <v>166</v>
      </c>
      <c r="B492" s="1">
        <v>45523</v>
      </c>
      <c r="C492" t="s">
        <v>7</v>
      </c>
      <c r="D492" t="b">
        <v>0</v>
      </c>
      <c r="E492" t="s">
        <v>9</v>
      </c>
      <c r="F492">
        <f>VLOOKUP(atendimentos[[#This Row],[id_cliente]],nps[],3,0)</f>
        <v>5</v>
      </c>
    </row>
    <row r="493" spans="1:6" x14ac:dyDescent="0.35">
      <c r="A493" s="2">
        <v>166</v>
      </c>
      <c r="B493" s="1">
        <v>45459</v>
      </c>
      <c r="C493" t="s">
        <v>5</v>
      </c>
      <c r="D493" t="b">
        <v>1</v>
      </c>
      <c r="E493" t="s">
        <v>9</v>
      </c>
      <c r="F493">
        <f>VLOOKUP(atendimentos[[#This Row],[id_cliente]],nps[],3,0)</f>
        <v>5</v>
      </c>
    </row>
    <row r="494" spans="1:6" x14ac:dyDescent="0.35">
      <c r="A494" s="2">
        <v>166</v>
      </c>
      <c r="B494" s="1">
        <v>45521</v>
      </c>
      <c r="C494" t="s">
        <v>7</v>
      </c>
      <c r="D494" t="b">
        <v>1</v>
      </c>
      <c r="E494" t="s">
        <v>9</v>
      </c>
      <c r="F494">
        <f>VLOOKUP(atendimentos[[#This Row],[id_cliente]],nps[],3,0)</f>
        <v>5</v>
      </c>
    </row>
    <row r="495" spans="1:6" x14ac:dyDescent="0.35">
      <c r="A495" s="2">
        <v>167</v>
      </c>
      <c r="B495" s="1">
        <v>45640</v>
      </c>
      <c r="C495" t="s">
        <v>10</v>
      </c>
      <c r="D495" t="b">
        <v>0</v>
      </c>
      <c r="E495" t="s">
        <v>8</v>
      </c>
      <c r="F495">
        <f>VLOOKUP(atendimentos[[#This Row],[id_cliente]],nps[],3,0)</f>
        <v>9</v>
      </c>
    </row>
    <row r="496" spans="1:6" x14ac:dyDescent="0.35">
      <c r="A496" s="2">
        <v>167</v>
      </c>
      <c r="B496" s="1">
        <v>45494</v>
      </c>
      <c r="C496" t="s">
        <v>5</v>
      </c>
      <c r="D496" t="b">
        <v>0</v>
      </c>
      <c r="E496" t="s">
        <v>6</v>
      </c>
      <c r="F496">
        <f>VLOOKUP(atendimentos[[#This Row],[id_cliente]],nps[],3,0)</f>
        <v>9</v>
      </c>
    </row>
    <row r="497" spans="1:6" x14ac:dyDescent="0.35">
      <c r="A497" s="2">
        <v>168</v>
      </c>
      <c r="B497" s="1">
        <v>45573</v>
      </c>
      <c r="C497" t="s">
        <v>7</v>
      </c>
      <c r="D497" t="b">
        <v>1</v>
      </c>
      <c r="E497" t="s">
        <v>8</v>
      </c>
      <c r="F497">
        <f>VLOOKUP(atendimentos[[#This Row],[id_cliente]],nps[],3,0)</f>
        <v>10</v>
      </c>
    </row>
    <row r="498" spans="1:6" x14ac:dyDescent="0.35">
      <c r="A498" s="2">
        <v>168</v>
      </c>
      <c r="B498" s="1">
        <v>45611</v>
      </c>
      <c r="C498" t="s">
        <v>5</v>
      </c>
      <c r="D498" t="b">
        <v>0</v>
      </c>
      <c r="E498" t="s">
        <v>9</v>
      </c>
      <c r="F498">
        <f>VLOOKUP(atendimentos[[#This Row],[id_cliente]],nps[],3,0)</f>
        <v>10</v>
      </c>
    </row>
    <row r="499" spans="1:6" x14ac:dyDescent="0.35">
      <c r="A499" s="2">
        <v>169</v>
      </c>
      <c r="B499" s="1">
        <v>45535</v>
      </c>
      <c r="C499" t="s">
        <v>5</v>
      </c>
      <c r="D499" t="b">
        <v>1</v>
      </c>
      <c r="E499" t="s">
        <v>9</v>
      </c>
      <c r="F499">
        <f>VLOOKUP(atendimentos[[#This Row],[id_cliente]],nps[],3,0)</f>
        <v>0</v>
      </c>
    </row>
    <row r="500" spans="1:6" x14ac:dyDescent="0.35">
      <c r="A500" s="2">
        <v>169</v>
      </c>
      <c r="B500" s="1">
        <v>45539</v>
      </c>
      <c r="C500" t="s">
        <v>10</v>
      </c>
      <c r="D500" t="b">
        <v>1</v>
      </c>
      <c r="E500" t="s">
        <v>8</v>
      </c>
      <c r="F500">
        <f>VLOOKUP(atendimentos[[#This Row],[id_cliente]],nps[],3,0)</f>
        <v>0</v>
      </c>
    </row>
    <row r="501" spans="1:6" x14ac:dyDescent="0.35">
      <c r="A501" s="2">
        <v>169</v>
      </c>
      <c r="B501" s="1">
        <v>45500</v>
      </c>
      <c r="C501" t="s">
        <v>10</v>
      </c>
      <c r="D501" t="b">
        <v>1</v>
      </c>
      <c r="E501" t="s">
        <v>6</v>
      </c>
      <c r="F501">
        <f>VLOOKUP(atendimentos[[#This Row],[id_cliente]],nps[],3,0)</f>
        <v>0</v>
      </c>
    </row>
    <row r="502" spans="1:6" x14ac:dyDescent="0.35">
      <c r="A502" s="2">
        <v>170</v>
      </c>
      <c r="B502" s="1">
        <v>45766</v>
      </c>
      <c r="C502" t="s">
        <v>10</v>
      </c>
      <c r="D502" t="b">
        <v>1</v>
      </c>
      <c r="E502" t="s">
        <v>8</v>
      </c>
      <c r="F502">
        <f>VLOOKUP(atendimentos[[#This Row],[id_cliente]],nps[],3,0)</f>
        <v>1</v>
      </c>
    </row>
    <row r="503" spans="1:6" x14ac:dyDescent="0.35">
      <c r="A503" s="2">
        <v>170</v>
      </c>
      <c r="B503" s="1">
        <v>45602</v>
      </c>
      <c r="C503" t="s">
        <v>10</v>
      </c>
      <c r="D503" t="b">
        <v>0</v>
      </c>
      <c r="E503" t="s">
        <v>8</v>
      </c>
      <c r="F503">
        <f>VLOOKUP(atendimentos[[#This Row],[id_cliente]],nps[],3,0)</f>
        <v>1</v>
      </c>
    </row>
    <row r="504" spans="1:6" x14ac:dyDescent="0.35">
      <c r="A504" s="2">
        <v>170</v>
      </c>
      <c r="B504" s="1">
        <v>45460</v>
      </c>
      <c r="C504" t="s">
        <v>10</v>
      </c>
      <c r="D504" t="b">
        <v>0</v>
      </c>
      <c r="E504" t="s">
        <v>9</v>
      </c>
      <c r="F504">
        <f>VLOOKUP(atendimentos[[#This Row],[id_cliente]],nps[],3,0)</f>
        <v>1</v>
      </c>
    </row>
    <row r="505" spans="1:6" x14ac:dyDescent="0.35">
      <c r="A505" s="2">
        <v>170</v>
      </c>
      <c r="B505" s="1">
        <v>45490</v>
      </c>
      <c r="C505" t="s">
        <v>7</v>
      </c>
      <c r="D505" t="b">
        <v>1</v>
      </c>
      <c r="E505" t="s">
        <v>9</v>
      </c>
      <c r="F505">
        <f>VLOOKUP(atendimentos[[#This Row],[id_cliente]],nps[],3,0)</f>
        <v>1</v>
      </c>
    </row>
    <row r="506" spans="1:6" x14ac:dyDescent="0.35">
      <c r="A506" s="2">
        <v>170</v>
      </c>
      <c r="B506" s="1">
        <v>45789</v>
      </c>
      <c r="C506" t="s">
        <v>5</v>
      </c>
      <c r="D506" t="b">
        <v>0</v>
      </c>
      <c r="E506" t="s">
        <v>8</v>
      </c>
      <c r="F506">
        <f>VLOOKUP(atendimentos[[#This Row],[id_cliente]],nps[],3,0)</f>
        <v>1</v>
      </c>
    </row>
    <row r="507" spans="1:6" x14ac:dyDescent="0.35">
      <c r="A507" s="2">
        <v>171</v>
      </c>
      <c r="B507" s="1">
        <v>45722</v>
      </c>
      <c r="C507" t="s">
        <v>7</v>
      </c>
      <c r="D507" t="b">
        <v>1</v>
      </c>
      <c r="E507" t="s">
        <v>6</v>
      </c>
      <c r="F507">
        <f>VLOOKUP(atendimentos[[#This Row],[id_cliente]],nps[],3,0)</f>
        <v>5</v>
      </c>
    </row>
    <row r="508" spans="1:6" x14ac:dyDescent="0.35">
      <c r="A508" s="2">
        <v>172</v>
      </c>
      <c r="B508" s="1">
        <v>45712</v>
      </c>
      <c r="C508" t="s">
        <v>5</v>
      </c>
      <c r="D508" t="b">
        <v>1</v>
      </c>
      <c r="E508" t="s">
        <v>9</v>
      </c>
      <c r="F508">
        <f>VLOOKUP(atendimentos[[#This Row],[id_cliente]],nps[],3,0)</f>
        <v>1</v>
      </c>
    </row>
    <row r="509" spans="1:6" x14ac:dyDescent="0.35">
      <c r="A509" s="2">
        <v>172</v>
      </c>
      <c r="B509" s="1">
        <v>45646</v>
      </c>
      <c r="C509" t="s">
        <v>5</v>
      </c>
      <c r="D509" t="b">
        <v>1</v>
      </c>
      <c r="E509" t="s">
        <v>6</v>
      </c>
      <c r="F509">
        <f>VLOOKUP(atendimentos[[#This Row],[id_cliente]],nps[],3,0)</f>
        <v>1</v>
      </c>
    </row>
    <row r="510" spans="1:6" x14ac:dyDescent="0.35">
      <c r="A510" s="2">
        <v>172</v>
      </c>
      <c r="B510" s="1">
        <v>45694</v>
      </c>
      <c r="C510" t="s">
        <v>7</v>
      </c>
      <c r="D510" t="b">
        <v>1</v>
      </c>
      <c r="E510" t="s">
        <v>8</v>
      </c>
      <c r="F510">
        <f>VLOOKUP(atendimentos[[#This Row],[id_cliente]],nps[],3,0)</f>
        <v>1</v>
      </c>
    </row>
    <row r="511" spans="1:6" x14ac:dyDescent="0.35">
      <c r="A511" s="2">
        <v>172</v>
      </c>
      <c r="B511" s="1">
        <v>45767</v>
      </c>
      <c r="C511" t="s">
        <v>7</v>
      </c>
      <c r="D511" t="b">
        <v>0</v>
      </c>
      <c r="E511" t="s">
        <v>8</v>
      </c>
      <c r="F511">
        <f>VLOOKUP(atendimentos[[#This Row],[id_cliente]],nps[],3,0)</f>
        <v>1</v>
      </c>
    </row>
    <row r="512" spans="1:6" x14ac:dyDescent="0.35">
      <c r="A512" s="2">
        <v>172</v>
      </c>
      <c r="B512" s="1">
        <v>45576</v>
      </c>
      <c r="C512" t="s">
        <v>10</v>
      </c>
      <c r="D512" t="b">
        <v>0</v>
      </c>
      <c r="E512" t="s">
        <v>8</v>
      </c>
      <c r="F512">
        <f>VLOOKUP(atendimentos[[#This Row],[id_cliente]],nps[],3,0)</f>
        <v>1</v>
      </c>
    </row>
    <row r="513" spans="1:6" x14ac:dyDescent="0.35">
      <c r="A513" s="2">
        <v>173</v>
      </c>
      <c r="B513" s="1">
        <v>45429</v>
      </c>
      <c r="C513" t="s">
        <v>7</v>
      </c>
      <c r="D513" t="b">
        <v>1</v>
      </c>
      <c r="E513" t="s">
        <v>8</v>
      </c>
      <c r="F513">
        <f>VLOOKUP(atendimentos[[#This Row],[id_cliente]],nps[],3,0)</f>
        <v>5</v>
      </c>
    </row>
    <row r="514" spans="1:6" x14ac:dyDescent="0.35">
      <c r="A514" s="2">
        <v>173</v>
      </c>
      <c r="B514" s="1">
        <v>45454</v>
      </c>
      <c r="C514" t="s">
        <v>10</v>
      </c>
      <c r="D514" t="b">
        <v>0</v>
      </c>
      <c r="E514" t="s">
        <v>6</v>
      </c>
      <c r="F514">
        <f>VLOOKUP(atendimentos[[#This Row],[id_cliente]],nps[],3,0)</f>
        <v>5</v>
      </c>
    </row>
    <row r="515" spans="1:6" x14ac:dyDescent="0.35">
      <c r="A515" s="2">
        <v>173</v>
      </c>
      <c r="B515" s="1">
        <v>45605</v>
      </c>
      <c r="C515" t="s">
        <v>10</v>
      </c>
      <c r="D515" t="b">
        <v>0</v>
      </c>
      <c r="E515" t="s">
        <v>9</v>
      </c>
      <c r="F515">
        <f>VLOOKUP(atendimentos[[#This Row],[id_cliente]],nps[],3,0)</f>
        <v>5</v>
      </c>
    </row>
    <row r="516" spans="1:6" x14ac:dyDescent="0.35">
      <c r="A516" s="2">
        <v>173</v>
      </c>
      <c r="B516" s="1">
        <v>45511</v>
      </c>
      <c r="C516" t="s">
        <v>5</v>
      </c>
      <c r="D516" t="b">
        <v>0</v>
      </c>
      <c r="E516" t="s">
        <v>9</v>
      </c>
      <c r="F516">
        <f>VLOOKUP(atendimentos[[#This Row],[id_cliente]],nps[],3,0)</f>
        <v>5</v>
      </c>
    </row>
    <row r="517" spans="1:6" x14ac:dyDescent="0.35">
      <c r="A517" s="2">
        <v>174</v>
      </c>
      <c r="B517" s="1">
        <v>45759</v>
      </c>
      <c r="C517" t="s">
        <v>10</v>
      </c>
      <c r="D517" t="b">
        <v>0</v>
      </c>
      <c r="E517" t="s">
        <v>9</v>
      </c>
      <c r="F517">
        <f>VLOOKUP(atendimentos[[#This Row],[id_cliente]],nps[],3,0)</f>
        <v>6</v>
      </c>
    </row>
    <row r="518" spans="1:6" x14ac:dyDescent="0.35">
      <c r="A518" s="2">
        <v>174</v>
      </c>
      <c r="B518" s="1">
        <v>45591</v>
      </c>
      <c r="C518" t="s">
        <v>5</v>
      </c>
      <c r="D518" t="b">
        <v>1</v>
      </c>
      <c r="E518" t="s">
        <v>6</v>
      </c>
      <c r="F518">
        <f>VLOOKUP(atendimentos[[#This Row],[id_cliente]],nps[],3,0)</f>
        <v>6</v>
      </c>
    </row>
    <row r="519" spans="1:6" x14ac:dyDescent="0.35">
      <c r="A519" s="2">
        <v>175</v>
      </c>
      <c r="B519" s="1">
        <v>45427</v>
      </c>
      <c r="C519" t="s">
        <v>5</v>
      </c>
      <c r="D519" t="b">
        <v>1</v>
      </c>
      <c r="E519" t="s">
        <v>9</v>
      </c>
      <c r="F519">
        <f>VLOOKUP(atendimentos[[#This Row],[id_cliente]],nps[],3,0)</f>
        <v>4</v>
      </c>
    </row>
    <row r="520" spans="1:6" x14ac:dyDescent="0.35">
      <c r="A520" s="2">
        <v>175</v>
      </c>
      <c r="B520" s="1">
        <v>45558</v>
      </c>
      <c r="C520" t="s">
        <v>5</v>
      </c>
      <c r="D520" t="b">
        <v>0</v>
      </c>
      <c r="E520" t="s">
        <v>8</v>
      </c>
      <c r="F520">
        <f>VLOOKUP(atendimentos[[#This Row],[id_cliente]],nps[],3,0)</f>
        <v>4</v>
      </c>
    </row>
    <row r="521" spans="1:6" x14ac:dyDescent="0.35">
      <c r="A521" s="2">
        <v>175</v>
      </c>
      <c r="B521" s="1">
        <v>45717</v>
      </c>
      <c r="C521" t="s">
        <v>5</v>
      </c>
      <c r="D521" t="b">
        <v>0</v>
      </c>
      <c r="E521" t="s">
        <v>6</v>
      </c>
      <c r="F521">
        <f>VLOOKUP(atendimentos[[#This Row],[id_cliente]],nps[],3,0)</f>
        <v>4</v>
      </c>
    </row>
    <row r="522" spans="1:6" x14ac:dyDescent="0.35">
      <c r="A522" s="2">
        <v>176</v>
      </c>
      <c r="B522" s="1">
        <v>45779</v>
      </c>
      <c r="C522" t="s">
        <v>5</v>
      </c>
      <c r="D522" t="b">
        <v>0</v>
      </c>
      <c r="E522" t="s">
        <v>9</v>
      </c>
      <c r="F522">
        <f>VLOOKUP(atendimentos[[#This Row],[id_cliente]],nps[],3,0)</f>
        <v>8</v>
      </c>
    </row>
    <row r="523" spans="1:6" x14ac:dyDescent="0.35">
      <c r="A523" s="2">
        <v>176</v>
      </c>
      <c r="B523" s="1">
        <v>45571</v>
      </c>
      <c r="C523" t="s">
        <v>7</v>
      </c>
      <c r="D523" t="b">
        <v>1</v>
      </c>
      <c r="E523" t="s">
        <v>6</v>
      </c>
      <c r="F523">
        <f>VLOOKUP(atendimentos[[#This Row],[id_cliente]],nps[],3,0)</f>
        <v>8</v>
      </c>
    </row>
    <row r="524" spans="1:6" x14ac:dyDescent="0.35">
      <c r="A524" s="2">
        <v>176</v>
      </c>
      <c r="B524" s="1">
        <v>45765</v>
      </c>
      <c r="C524" t="s">
        <v>5</v>
      </c>
      <c r="D524" t="b">
        <v>1</v>
      </c>
      <c r="E524" t="s">
        <v>8</v>
      </c>
      <c r="F524">
        <f>VLOOKUP(atendimentos[[#This Row],[id_cliente]],nps[],3,0)</f>
        <v>8</v>
      </c>
    </row>
    <row r="525" spans="1:6" x14ac:dyDescent="0.35">
      <c r="A525" s="2">
        <v>176</v>
      </c>
      <c r="B525" s="1">
        <v>45552</v>
      </c>
      <c r="C525" t="s">
        <v>7</v>
      </c>
      <c r="D525" t="b">
        <v>0</v>
      </c>
      <c r="E525" t="s">
        <v>9</v>
      </c>
      <c r="F525">
        <f>VLOOKUP(atendimentos[[#This Row],[id_cliente]],nps[],3,0)</f>
        <v>8</v>
      </c>
    </row>
    <row r="526" spans="1:6" x14ac:dyDescent="0.35">
      <c r="A526" s="2">
        <v>177</v>
      </c>
      <c r="B526" s="1">
        <v>45479</v>
      </c>
      <c r="C526" t="s">
        <v>5</v>
      </c>
      <c r="D526" t="b">
        <v>1</v>
      </c>
      <c r="E526" t="s">
        <v>9</v>
      </c>
      <c r="F526">
        <f>VLOOKUP(atendimentos[[#This Row],[id_cliente]],nps[],3,0)</f>
        <v>6</v>
      </c>
    </row>
    <row r="527" spans="1:6" x14ac:dyDescent="0.35">
      <c r="A527" s="2">
        <v>177</v>
      </c>
      <c r="B527" s="1">
        <v>45590</v>
      </c>
      <c r="C527" t="s">
        <v>7</v>
      </c>
      <c r="D527" t="b">
        <v>1</v>
      </c>
      <c r="E527" t="s">
        <v>9</v>
      </c>
      <c r="F527">
        <f>VLOOKUP(atendimentos[[#This Row],[id_cliente]],nps[],3,0)</f>
        <v>6</v>
      </c>
    </row>
    <row r="528" spans="1:6" x14ac:dyDescent="0.35">
      <c r="A528" s="2">
        <v>178</v>
      </c>
      <c r="B528" s="1">
        <v>45499</v>
      </c>
      <c r="C528" t="s">
        <v>5</v>
      </c>
      <c r="D528" t="b">
        <v>0</v>
      </c>
      <c r="E528" t="s">
        <v>8</v>
      </c>
      <c r="F528">
        <f>VLOOKUP(atendimentos[[#This Row],[id_cliente]],nps[],3,0)</f>
        <v>6</v>
      </c>
    </row>
    <row r="529" spans="1:6" x14ac:dyDescent="0.35">
      <c r="A529" s="2">
        <v>178</v>
      </c>
      <c r="B529" s="1">
        <v>45697</v>
      </c>
      <c r="C529" t="s">
        <v>7</v>
      </c>
      <c r="D529" t="b">
        <v>1</v>
      </c>
      <c r="E529" t="s">
        <v>6</v>
      </c>
      <c r="F529">
        <f>VLOOKUP(atendimentos[[#This Row],[id_cliente]],nps[],3,0)</f>
        <v>6</v>
      </c>
    </row>
    <row r="530" spans="1:6" x14ac:dyDescent="0.35">
      <c r="A530" s="2">
        <v>178</v>
      </c>
      <c r="B530" s="1">
        <v>45662</v>
      </c>
      <c r="C530" t="s">
        <v>10</v>
      </c>
      <c r="D530" t="b">
        <v>0</v>
      </c>
      <c r="E530" t="s">
        <v>8</v>
      </c>
      <c r="F530">
        <f>VLOOKUP(atendimentos[[#This Row],[id_cliente]],nps[],3,0)</f>
        <v>6</v>
      </c>
    </row>
    <row r="531" spans="1:6" x14ac:dyDescent="0.35">
      <c r="A531" s="2">
        <v>178</v>
      </c>
      <c r="B531" s="1">
        <v>45530</v>
      </c>
      <c r="C531" t="s">
        <v>7</v>
      </c>
      <c r="D531" t="b">
        <v>1</v>
      </c>
      <c r="E531" t="s">
        <v>8</v>
      </c>
      <c r="F531">
        <f>VLOOKUP(atendimentos[[#This Row],[id_cliente]],nps[],3,0)</f>
        <v>6</v>
      </c>
    </row>
    <row r="532" spans="1:6" x14ac:dyDescent="0.35">
      <c r="A532" s="2">
        <v>178</v>
      </c>
      <c r="B532" s="1">
        <v>45577</v>
      </c>
      <c r="C532" t="s">
        <v>7</v>
      </c>
      <c r="D532" t="b">
        <v>0</v>
      </c>
      <c r="E532" t="s">
        <v>9</v>
      </c>
      <c r="F532">
        <f>VLOOKUP(atendimentos[[#This Row],[id_cliente]],nps[],3,0)</f>
        <v>6</v>
      </c>
    </row>
    <row r="533" spans="1:6" x14ac:dyDescent="0.35">
      <c r="A533" s="2">
        <v>179</v>
      </c>
      <c r="B533" s="1">
        <v>45431</v>
      </c>
      <c r="C533" t="s">
        <v>5</v>
      </c>
      <c r="D533" t="b">
        <v>0</v>
      </c>
      <c r="E533" t="s">
        <v>6</v>
      </c>
      <c r="F533">
        <f>VLOOKUP(atendimentos[[#This Row],[id_cliente]],nps[],3,0)</f>
        <v>3</v>
      </c>
    </row>
    <row r="534" spans="1:6" x14ac:dyDescent="0.35">
      <c r="A534" s="2">
        <v>179</v>
      </c>
      <c r="B534" s="1">
        <v>45751</v>
      </c>
      <c r="C534" t="s">
        <v>10</v>
      </c>
      <c r="D534" t="b">
        <v>0</v>
      </c>
      <c r="E534" t="s">
        <v>8</v>
      </c>
      <c r="F534">
        <f>VLOOKUP(atendimentos[[#This Row],[id_cliente]],nps[],3,0)</f>
        <v>3</v>
      </c>
    </row>
    <row r="535" spans="1:6" x14ac:dyDescent="0.35">
      <c r="A535" s="2">
        <v>180</v>
      </c>
      <c r="B535" s="1">
        <v>45581</v>
      </c>
      <c r="C535" t="s">
        <v>5</v>
      </c>
      <c r="D535" t="b">
        <v>1</v>
      </c>
      <c r="E535" t="s">
        <v>9</v>
      </c>
      <c r="F535">
        <f>VLOOKUP(atendimentos[[#This Row],[id_cliente]],nps[],3,0)</f>
        <v>4</v>
      </c>
    </row>
    <row r="536" spans="1:6" x14ac:dyDescent="0.35">
      <c r="A536" s="2">
        <v>181</v>
      </c>
      <c r="B536" s="1">
        <v>45772</v>
      </c>
      <c r="C536" t="s">
        <v>5</v>
      </c>
      <c r="D536" t="b">
        <v>0</v>
      </c>
      <c r="E536" t="s">
        <v>9</v>
      </c>
      <c r="F536">
        <f>VLOOKUP(atendimentos[[#This Row],[id_cliente]],nps[],3,0)</f>
        <v>3</v>
      </c>
    </row>
    <row r="537" spans="1:6" x14ac:dyDescent="0.35">
      <c r="A537" s="2">
        <v>182</v>
      </c>
      <c r="B537" s="1">
        <v>45730</v>
      </c>
      <c r="C537" t="s">
        <v>5</v>
      </c>
      <c r="D537" t="b">
        <v>1</v>
      </c>
      <c r="E537" t="s">
        <v>6</v>
      </c>
      <c r="F537">
        <f>VLOOKUP(atendimentos[[#This Row],[id_cliente]],nps[],3,0)</f>
        <v>9</v>
      </c>
    </row>
    <row r="538" spans="1:6" x14ac:dyDescent="0.35">
      <c r="A538" s="2">
        <v>183</v>
      </c>
      <c r="B538" s="1">
        <v>45649</v>
      </c>
      <c r="C538" t="s">
        <v>10</v>
      </c>
      <c r="D538" t="b">
        <v>1</v>
      </c>
      <c r="E538" t="s">
        <v>6</v>
      </c>
      <c r="F538">
        <f>VLOOKUP(atendimentos[[#This Row],[id_cliente]],nps[],3,0)</f>
        <v>4</v>
      </c>
    </row>
    <row r="539" spans="1:6" x14ac:dyDescent="0.35">
      <c r="A539" s="2">
        <v>183</v>
      </c>
      <c r="B539" s="1">
        <v>45617</v>
      </c>
      <c r="C539" t="s">
        <v>5</v>
      </c>
      <c r="D539" t="b">
        <v>1</v>
      </c>
      <c r="E539" t="s">
        <v>9</v>
      </c>
      <c r="F539">
        <f>VLOOKUP(atendimentos[[#This Row],[id_cliente]],nps[],3,0)</f>
        <v>4</v>
      </c>
    </row>
    <row r="540" spans="1:6" x14ac:dyDescent="0.35">
      <c r="A540" s="2">
        <v>183</v>
      </c>
      <c r="B540" s="1">
        <v>45753</v>
      </c>
      <c r="C540" t="s">
        <v>10</v>
      </c>
      <c r="D540" t="b">
        <v>0</v>
      </c>
      <c r="E540" t="s">
        <v>8</v>
      </c>
      <c r="F540">
        <f>VLOOKUP(atendimentos[[#This Row],[id_cliente]],nps[],3,0)</f>
        <v>4</v>
      </c>
    </row>
    <row r="541" spans="1:6" x14ac:dyDescent="0.35">
      <c r="A541" s="2">
        <v>184</v>
      </c>
      <c r="B541" s="1">
        <v>45621</v>
      </c>
      <c r="C541" t="s">
        <v>10</v>
      </c>
      <c r="D541" t="b">
        <v>0</v>
      </c>
      <c r="E541" t="s">
        <v>9</v>
      </c>
      <c r="F541">
        <f>VLOOKUP(atendimentos[[#This Row],[id_cliente]],nps[],3,0)</f>
        <v>4</v>
      </c>
    </row>
    <row r="542" spans="1:6" x14ac:dyDescent="0.35">
      <c r="A542" s="2">
        <v>185</v>
      </c>
      <c r="B542" s="1">
        <v>45701</v>
      </c>
      <c r="C542" t="s">
        <v>7</v>
      </c>
      <c r="D542" t="b">
        <v>0</v>
      </c>
      <c r="E542" t="s">
        <v>6</v>
      </c>
      <c r="F542">
        <f>VLOOKUP(atendimentos[[#This Row],[id_cliente]],nps[],3,0)</f>
        <v>9</v>
      </c>
    </row>
    <row r="543" spans="1:6" x14ac:dyDescent="0.35">
      <c r="A543" s="2">
        <v>185</v>
      </c>
      <c r="B543" s="1">
        <v>45531</v>
      </c>
      <c r="C543" t="s">
        <v>7</v>
      </c>
      <c r="D543" t="b">
        <v>1</v>
      </c>
      <c r="E543" t="s">
        <v>9</v>
      </c>
      <c r="F543">
        <f>VLOOKUP(atendimentos[[#This Row],[id_cliente]],nps[],3,0)</f>
        <v>9</v>
      </c>
    </row>
    <row r="544" spans="1:6" x14ac:dyDescent="0.35">
      <c r="A544" s="2">
        <v>185</v>
      </c>
      <c r="B544" s="1">
        <v>45500</v>
      </c>
      <c r="C544" t="s">
        <v>10</v>
      </c>
      <c r="D544" t="b">
        <v>1</v>
      </c>
      <c r="E544" t="s">
        <v>6</v>
      </c>
      <c r="F544">
        <f>VLOOKUP(atendimentos[[#This Row],[id_cliente]],nps[],3,0)</f>
        <v>9</v>
      </c>
    </row>
    <row r="545" spans="1:6" x14ac:dyDescent="0.35">
      <c r="A545" s="2">
        <v>185</v>
      </c>
      <c r="B545" s="1">
        <v>45712</v>
      </c>
      <c r="C545" t="s">
        <v>7</v>
      </c>
      <c r="D545" t="b">
        <v>1</v>
      </c>
      <c r="E545" t="s">
        <v>9</v>
      </c>
      <c r="F545">
        <f>VLOOKUP(atendimentos[[#This Row],[id_cliente]],nps[],3,0)</f>
        <v>9</v>
      </c>
    </row>
    <row r="546" spans="1:6" x14ac:dyDescent="0.35">
      <c r="A546" s="2">
        <v>186</v>
      </c>
      <c r="B546" s="1">
        <v>45546</v>
      </c>
      <c r="C546" t="s">
        <v>5</v>
      </c>
      <c r="D546" t="b">
        <v>0</v>
      </c>
      <c r="E546" t="s">
        <v>9</v>
      </c>
      <c r="F546">
        <f>VLOOKUP(atendimentos[[#This Row],[id_cliente]],nps[],3,0)</f>
        <v>10</v>
      </c>
    </row>
    <row r="547" spans="1:6" x14ac:dyDescent="0.35">
      <c r="A547" s="2">
        <v>186</v>
      </c>
      <c r="B547" s="1">
        <v>45589</v>
      </c>
      <c r="C547" t="s">
        <v>5</v>
      </c>
      <c r="D547" t="b">
        <v>0</v>
      </c>
      <c r="E547" t="s">
        <v>9</v>
      </c>
      <c r="F547">
        <f>VLOOKUP(atendimentos[[#This Row],[id_cliente]],nps[],3,0)</f>
        <v>10</v>
      </c>
    </row>
    <row r="548" spans="1:6" x14ac:dyDescent="0.35">
      <c r="A548" s="2">
        <v>186</v>
      </c>
      <c r="B548" s="1">
        <v>45690</v>
      </c>
      <c r="C548" t="s">
        <v>5</v>
      </c>
      <c r="D548" t="b">
        <v>1</v>
      </c>
      <c r="E548" t="s">
        <v>9</v>
      </c>
      <c r="F548">
        <f>VLOOKUP(atendimentos[[#This Row],[id_cliente]],nps[],3,0)</f>
        <v>10</v>
      </c>
    </row>
    <row r="549" spans="1:6" x14ac:dyDescent="0.35">
      <c r="A549" s="2">
        <v>186</v>
      </c>
      <c r="B549" s="1">
        <v>45774</v>
      </c>
      <c r="C549" t="s">
        <v>5</v>
      </c>
      <c r="D549" t="b">
        <v>1</v>
      </c>
      <c r="E549" t="s">
        <v>9</v>
      </c>
      <c r="F549">
        <f>VLOOKUP(atendimentos[[#This Row],[id_cliente]],nps[],3,0)</f>
        <v>10</v>
      </c>
    </row>
    <row r="550" spans="1:6" x14ac:dyDescent="0.35">
      <c r="A550" s="2">
        <v>187</v>
      </c>
      <c r="B550" s="1">
        <v>45464</v>
      </c>
      <c r="C550" t="s">
        <v>7</v>
      </c>
      <c r="D550" t="b">
        <v>0</v>
      </c>
      <c r="E550" t="s">
        <v>9</v>
      </c>
      <c r="F550">
        <f>VLOOKUP(atendimentos[[#This Row],[id_cliente]],nps[],3,0)</f>
        <v>8</v>
      </c>
    </row>
    <row r="551" spans="1:6" x14ac:dyDescent="0.35">
      <c r="A551" s="2">
        <v>187</v>
      </c>
      <c r="B551" s="1">
        <v>45529</v>
      </c>
      <c r="C551" t="s">
        <v>10</v>
      </c>
      <c r="D551" t="b">
        <v>1</v>
      </c>
      <c r="E551" t="s">
        <v>9</v>
      </c>
      <c r="F551">
        <f>VLOOKUP(atendimentos[[#This Row],[id_cliente]],nps[],3,0)</f>
        <v>8</v>
      </c>
    </row>
    <row r="552" spans="1:6" x14ac:dyDescent="0.35">
      <c r="A552" s="2">
        <v>187</v>
      </c>
      <c r="B552" s="1">
        <v>45429</v>
      </c>
      <c r="C552" t="s">
        <v>10</v>
      </c>
      <c r="D552" t="b">
        <v>0</v>
      </c>
      <c r="E552" t="s">
        <v>6</v>
      </c>
      <c r="F552">
        <f>VLOOKUP(atendimentos[[#This Row],[id_cliente]],nps[],3,0)</f>
        <v>8</v>
      </c>
    </row>
    <row r="553" spans="1:6" x14ac:dyDescent="0.35">
      <c r="A553" s="2">
        <v>188</v>
      </c>
      <c r="B553" s="1">
        <v>45542</v>
      </c>
      <c r="C553" t="s">
        <v>5</v>
      </c>
      <c r="D553" t="b">
        <v>0</v>
      </c>
      <c r="E553" t="s">
        <v>9</v>
      </c>
      <c r="F553">
        <f>VLOOKUP(atendimentos[[#This Row],[id_cliente]],nps[],3,0)</f>
        <v>6</v>
      </c>
    </row>
    <row r="554" spans="1:6" x14ac:dyDescent="0.35">
      <c r="A554" s="2">
        <v>188</v>
      </c>
      <c r="B554" s="1">
        <v>45655</v>
      </c>
      <c r="C554" t="s">
        <v>10</v>
      </c>
      <c r="D554" t="b">
        <v>0</v>
      </c>
      <c r="E554" t="s">
        <v>9</v>
      </c>
      <c r="F554">
        <f>VLOOKUP(atendimentos[[#This Row],[id_cliente]],nps[],3,0)</f>
        <v>6</v>
      </c>
    </row>
    <row r="555" spans="1:6" x14ac:dyDescent="0.35">
      <c r="A555" s="2">
        <v>188</v>
      </c>
      <c r="B555" s="1">
        <v>45569</v>
      </c>
      <c r="C555" t="s">
        <v>5</v>
      </c>
      <c r="D555" t="b">
        <v>0</v>
      </c>
      <c r="E555" t="s">
        <v>8</v>
      </c>
      <c r="F555">
        <f>VLOOKUP(atendimentos[[#This Row],[id_cliente]],nps[],3,0)</f>
        <v>6</v>
      </c>
    </row>
    <row r="556" spans="1:6" x14ac:dyDescent="0.35">
      <c r="A556" s="2">
        <v>188</v>
      </c>
      <c r="B556" s="1">
        <v>45783</v>
      </c>
      <c r="C556" t="s">
        <v>7</v>
      </c>
      <c r="D556" t="b">
        <v>0</v>
      </c>
      <c r="E556" t="s">
        <v>9</v>
      </c>
      <c r="F556">
        <f>VLOOKUP(atendimentos[[#This Row],[id_cliente]],nps[],3,0)</f>
        <v>6</v>
      </c>
    </row>
    <row r="557" spans="1:6" x14ac:dyDescent="0.35">
      <c r="A557" s="2">
        <v>188</v>
      </c>
      <c r="B557" s="1">
        <v>45690</v>
      </c>
      <c r="C557" t="s">
        <v>7</v>
      </c>
      <c r="D557" t="b">
        <v>1</v>
      </c>
      <c r="E557" t="s">
        <v>8</v>
      </c>
      <c r="F557">
        <f>VLOOKUP(atendimentos[[#This Row],[id_cliente]],nps[],3,0)</f>
        <v>6</v>
      </c>
    </row>
    <row r="558" spans="1:6" x14ac:dyDescent="0.35">
      <c r="A558" s="2">
        <v>189</v>
      </c>
      <c r="B558" s="1">
        <v>45532</v>
      </c>
      <c r="C558" t="s">
        <v>10</v>
      </c>
      <c r="D558" t="b">
        <v>0</v>
      </c>
      <c r="E558" t="s">
        <v>6</v>
      </c>
      <c r="F558">
        <f>VLOOKUP(atendimentos[[#This Row],[id_cliente]],nps[],3,0)</f>
        <v>4</v>
      </c>
    </row>
    <row r="559" spans="1:6" x14ac:dyDescent="0.35">
      <c r="A559" s="2">
        <v>189</v>
      </c>
      <c r="B559" s="1">
        <v>45688</v>
      </c>
      <c r="C559" t="s">
        <v>10</v>
      </c>
      <c r="D559" t="b">
        <v>0</v>
      </c>
      <c r="E559" t="s">
        <v>6</v>
      </c>
      <c r="F559">
        <f>VLOOKUP(atendimentos[[#This Row],[id_cliente]],nps[],3,0)</f>
        <v>4</v>
      </c>
    </row>
    <row r="560" spans="1:6" x14ac:dyDescent="0.35">
      <c r="A560" s="2">
        <v>189</v>
      </c>
      <c r="B560" s="1">
        <v>45641</v>
      </c>
      <c r="C560" t="s">
        <v>5</v>
      </c>
      <c r="D560" t="b">
        <v>0</v>
      </c>
      <c r="E560" t="s">
        <v>6</v>
      </c>
      <c r="F560">
        <f>VLOOKUP(atendimentos[[#This Row],[id_cliente]],nps[],3,0)</f>
        <v>4</v>
      </c>
    </row>
    <row r="561" spans="1:6" x14ac:dyDescent="0.35">
      <c r="A561" s="2">
        <v>189</v>
      </c>
      <c r="B561" s="1">
        <v>45751</v>
      </c>
      <c r="C561" t="s">
        <v>10</v>
      </c>
      <c r="D561" t="b">
        <v>0</v>
      </c>
      <c r="E561" t="s">
        <v>8</v>
      </c>
      <c r="F561">
        <f>VLOOKUP(atendimentos[[#This Row],[id_cliente]],nps[],3,0)</f>
        <v>4</v>
      </c>
    </row>
    <row r="562" spans="1:6" x14ac:dyDescent="0.35">
      <c r="A562" s="2">
        <v>190</v>
      </c>
      <c r="B562" s="1">
        <v>45543</v>
      </c>
      <c r="C562" t="s">
        <v>10</v>
      </c>
      <c r="D562" t="b">
        <v>0</v>
      </c>
      <c r="E562" t="s">
        <v>8</v>
      </c>
      <c r="F562">
        <f>VLOOKUP(atendimentos[[#This Row],[id_cliente]],nps[],3,0)</f>
        <v>6</v>
      </c>
    </row>
    <row r="563" spans="1:6" x14ac:dyDescent="0.35">
      <c r="A563" s="2">
        <v>190</v>
      </c>
      <c r="B563" s="1">
        <v>45602</v>
      </c>
      <c r="C563" t="s">
        <v>7</v>
      </c>
      <c r="D563" t="b">
        <v>0</v>
      </c>
      <c r="E563" t="s">
        <v>8</v>
      </c>
      <c r="F563">
        <f>VLOOKUP(atendimentos[[#This Row],[id_cliente]],nps[],3,0)</f>
        <v>6</v>
      </c>
    </row>
    <row r="564" spans="1:6" x14ac:dyDescent="0.35">
      <c r="A564" s="2">
        <v>190</v>
      </c>
      <c r="B564" s="1">
        <v>45494</v>
      </c>
      <c r="C564" t="s">
        <v>7</v>
      </c>
      <c r="D564" t="b">
        <v>0</v>
      </c>
      <c r="E564" t="s">
        <v>6</v>
      </c>
      <c r="F564">
        <f>VLOOKUP(atendimentos[[#This Row],[id_cliente]],nps[],3,0)</f>
        <v>6</v>
      </c>
    </row>
    <row r="565" spans="1:6" x14ac:dyDescent="0.35">
      <c r="A565" s="2">
        <v>190</v>
      </c>
      <c r="B565" s="1">
        <v>45750</v>
      </c>
      <c r="C565" t="s">
        <v>5</v>
      </c>
      <c r="D565" t="b">
        <v>0</v>
      </c>
      <c r="E565" t="s">
        <v>6</v>
      </c>
      <c r="F565">
        <f>VLOOKUP(atendimentos[[#This Row],[id_cliente]],nps[],3,0)</f>
        <v>6</v>
      </c>
    </row>
    <row r="566" spans="1:6" x14ac:dyDescent="0.35">
      <c r="A566" s="2">
        <v>190</v>
      </c>
      <c r="B566" s="1">
        <v>45701</v>
      </c>
      <c r="C566" t="s">
        <v>5</v>
      </c>
      <c r="D566" t="b">
        <v>1</v>
      </c>
      <c r="E566" t="s">
        <v>8</v>
      </c>
      <c r="F566">
        <f>VLOOKUP(atendimentos[[#This Row],[id_cliente]],nps[],3,0)</f>
        <v>6</v>
      </c>
    </row>
    <row r="567" spans="1:6" x14ac:dyDescent="0.35">
      <c r="A567" s="2">
        <v>191</v>
      </c>
      <c r="B567" s="1">
        <v>45701</v>
      </c>
      <c r="C567" t="s">
        <v>10</v>
      </c>
      <c r="D567" t="b">
        <v>1</v>
      </c>
      <c r="E567" t="s">
        <v>9</v>
      </c>
      <c r="F567">
        <f>VLOOKUP(atendimentos[[#This Row],[id_cliente]],nps[],3,0)</f>
        <v>6</v>
      </c>
    </row>
    <row r="568" spans="1:6" x14ac:dyDescent="0.35">
      <c r="A568" s="2">
        <v>191</v>
      </c>
      <c r="B568" s="1">
        <v>45614</v>
      </c>
      <c r="C568" t="s">
        <v>7</v>
      </c>
      <c r="D568" t="b">
        <v>1</v>
      </c>
      <c r="E568" t="s">
        <v>6</v>
      </c>
      <c r="F568">
        <f>VLOOKUP(atendimentos[[#This Row],[id_cliente]],nps[],3,0)</f>
        <v>6</v>
      </c>
    </row>
    <row r="569" spans="1:6" x14ac:dyDescent="0.35">
      <c r="A569" s="2">
        <v>191</v>
      </c>
      <c r="B569" s="1">
        <v>45601</v>
      </c>
      <c r="C569" t="s">
        <v>5</v>
      </c>
      <c r="D569" t="b">
        <v>1</v>
      </c>
      <c r="E569" t="s">
        <v>6</v>
      </c>
      <c r="F569">
        <f>VLOOKUP(atendimentos[[#This Row],[id_cliente]],nps[],3,0)</f>
        <v>6</v>
      </c>
    </row>
    <row r="570" spans="1:6" x14ac:dyDescent="0.35">
      <c r="A570" s="2">
        <v>191</v>
      </c>
      <c r="B570" s="1">
        <v>45472</v>
      </c>
      <c r="C570" t="s">
        <v>7</v>
      </c>
      <c r="D570" t="b">
        <v>1</v>
      </c>
      <c r="E570" t="s">
        <v>8</v>
      </c>
      <c r="F570">
        <f>VLOOKUP(atendimentos[[#This Row],[id_cliente]],nps[],3,0)</f>
        <v>6</v>
      </c>
    </row>
    <row r="571" spans="1:6" x14ac:dyDescent="0.35">
      <c r="A571" s="2">
        <v>192</v>
      </c>
      <c r="B571" s="1">
        <v>45696</v>
      </c>
      <c r="C571" t="s">
        <v>10</v>
      </c>
      <c r="D571" t="b">
        <v>1</v>
      </c>
      <c r="E571" t="s">
        <v>9</v>
      </c>
      <c r="F571">
        <f>VLOOKUP(atendimentos[[#This Row],[id_cliente]],nps[],3,0)</f>
        <v>0</v>
      </c>
    </row>
    <row r="572" spans="1:6" x14ac:dyDescent="0.35">
      <c r="A572" s="2">
        <v>192</v>
      </c>
      <c r="B572" s="1">
        <v>45669</v>
      </c>
      <c r="C572" t="s">
        <v>10</v>
      </c>
      <c r="D572" t="b">
        <v>1</v>
      </c>
      <c r="E572" t="s">
        <v>8</v>
      </c>
      <c r="F572">
        <f>VLOOKUP(atendimentos[[#This Row],[id_cliente]],nps[],3,0)</f>
        <v>0</v>
      </c>
    </row>
    <row r="573" spans="1:6" x14ac:dyDescent="0.35">
      <c r="A573" s="2">
        <v>192</v>
      </c>
      <c r="B573" s="1">
        <v>45553</v>
      </c>
      <c r="C573" t="s">
        <v>7</v>
      </c>
      <c r="D573" t="b">
        <v>1</v>
      </c>
      <c r="E573" t="s">
        <v>8</v>
      </c>
      <c r="F573">
        <f>VLOOKUP(atendimentos[[#This Row],[id_cliente]],nps[],3,0)</f>
        <v>0</v>
      </c>
    </row>
    <row r="574" spans="1:6" x14ac:dyDescent="0.35">
      <c r="A574" s="2">
        <v>192</v>
      </c>
      <c r="B574" s="1">
        <v>45536</v>
      </c>
      <c r="C574" t="s">
        <v>7</v>
      </c>
      <c r="D574" t="b">
        <v>1</v>
      </c>
      <c r="E574" t="s">
        <v>9</v>
      </c>
      <c r="F574">
        <f>VLOOKUP(atendimentos[[#This Row],[id_cliente]],nps[],3,0)</f>
        <v>0</v>
      </c>
    </row>
    <row r="575" spans="1:6" x14ac:dyDescent="0.35">
      <c r="A575" s="2">
        <v>193</v>
      </c>
      <c r="B575" s="1">
        <v>45513</v>
      </c>
      <c r="C575" t="s">
        <v>10</v>
      </c>
      <c r="D575" t="b">
        <v>1</v>
      </c>
      <c r="E575" t="s">
        <v>6</v>
      </c>
      <c r="F575">
        <f>VLOOKUP(atendimentos[[#This Row],[id_cliente]],nps[],3,0)</f>
        <v>0</v>
      </c>
    </row>
    <row r="576" spans="1:6" x14ac:dyDescent="0.35">
      <c r="A576" s="2">
        <v>193</v>
      </c>
      <c r="B576" s="1">
        <v>45636</v>
      </c>
      <c r="C576" t="s">
        <v>10</v>
      </c>
      <c r="D576" t="b">
        <v>0</v>
      </c>
      <c r="E576" t="s">
        <v>6</v>
      </c>
      <c r="F576">
        <f>VLOOKUP(atendimentos[[#This Row],[id_cliente]],nps[],3,0)</f>
        <v>0</v>
      </c>
    </row>
    <row r="577" spans="1:6" x14ac:dyDescent="0.35">
      <c r="A577" s="2">
        <v>193</v>
      </c>
      <c r="B577" s="1">
        <v>45582</v>
      </c>
      <c r="C577" t="s">
        <v>10</v>
      </c>
      <c r="D577" t="b">
        <v>1</v>
      </c>
      <c r="E577" t="s">
        <v>6</v>
      </c>
      <c r="F577">
        <f>VLOOKUP(atendimentos[[#This Row],[id_cliente]],nps[],3,0)</f>
        <v>0</v>
      </c>
    </row>
    <row r="578" spans="1:6" x14ac:dyDescent="0.35">
      <c r="A578" s="2">
        <v>194</v>
      </c>
      <c r="B578" s="1">
        <v>45511</v>
      </c>
      <c r="C578" t="s">
        <v>10</v>
      </c>
      <c r="D578" t="b">
        <v>0</v>
      </c>
      <c r="E578" t="s">
        <v>6</v>
      </c>
      <c r="F578">
        <f>VLOOKUP(atendimentos[[#This Row],[id_cliente]],nps[],3,0)</f>
        <v>5</v>
      </c>
    </row>
    <row r="579" spans="1:6" x14ac:dyDescent="0.35">
      <c r="A579" s="2">
        <v>194</v>
      </c>
      <c r="B579" s="1">
        <v>45673</v>
      </c>
      <c r="C579" t="s">
        <v>10</v>
      </c>
      <c r="D579" t="b">
        <v>1</v>
      </c>
      <c r="E579" t="s">
        <v>6</v>
      </c>
      <c r="F579">
        <f>VLOOKUP(atendimentos[[#This Row],[id_cliente]],nps[],3,0)</f>
        <v>5</v>
      </c>
    </row>
    <row r="580" spans="1:6" x14ac:dyDescent="0.35">
      <c r="A580" s="2">
        <v>194</v>
      </c>
      <c r="B580" s="1">
        <v>45770</v>
      </c>
      <c r="C580" t="s">
        <v>5</v>
      </c>
      <c r="D580" t="b">
        <v>0</v>
      </c>
      <c r="E580" t="s">
        <v>9</v>
      </c>
      <c r="F580">
        <f>VLOOKUP(atendimentos[[#This Row],[id_cliente]],nps[],3,0)</f>
        <v>5</v>
      </c>
    </row>
    <row r="581" spans="1:6" x14ac:dyDescent="0.35">
      <c r="A581" s="2">
        <v>194</v>
      </c>
      <c r="B581" s="1">
        <v>45701</v>
      </c>
      <c r="C581" t="s">
        <v>10</v>
      </c>
      <c r="D581" t="b">
        <v>0</v>
      </c>
      <c r="E581" t="s">
        <v>6</v>
      </c>
      <c r="F581">
        <f>VLOOKUP(atendimentos[[#This Row],[id_cliente]],nps[],3,0)</f>
        <v>5</v>
      </c>
    </row>
    <row r="582" spans="1:6" x14ac:dyDescent="0.35">
      <c r="A582" s="2">
        <v>195</v>
      </c>
      <c r="B582" s="1">
        <v>45543</v>
      </c>
      <c r="C582" t="s">
        <v>5</v>
      </c>
      <c r="D582" t="b">
        <v>1</v>
      </c>
      <c r="E582" t="s">
        <v>8</v>
      </c>
      <c r="F582">
        <f>VLOOKUP(atendimentos[[#This Row],[id_cliente]],nps[],3,0)</f>
        <v>7</v>
      </c>
    </row>
    <row r="583" spans="1:6" x14ac:dyDescent="0.35">
      <c r="A583" s="2">
        <v>195</v>
      </c>
      <c r="B583" s="1">
        <v>45557</v>
      </c>
      <c r="C583" t="s">
        <v>7</v>
      </c>
      <c r="D583" t="b">
        <v>0</v>
      </c>
      <c r="E583" t="s">
        <v>9</v>
      </c>
      <c r="F583">
        <f>VLOOKUP(atendimentos[[#This Row],[id_cliente]],nps[],3,0)</f>
        <v>7</v>
      </c>
    </row>
    <row r="584" spans="1:6" x14ac:dyDescent="0.35">
      <c r="A584" s="2">
        <v>196</v>
      </c>
      <c r="B584" s="1">
        <v>45574</v>
      </c>
      <c r="C584" t="s">
        <v>10</v>
      </c>
      <c r="D584" t="b">
        <v>0</v>
      </c>
      <c r="E584" t="s">
        <v>8</v>
      </c>
      <c r="F584">
        <f>VLOOKUP(atendimentos[[#This Row],[id_cliente]],nps[],3,0)</f>
        <v>3</v>
      </c>
    </row>
    <row r="585" spans="1:6" x14ac:dyDescent="0.35">
      <c r="A585" s="2">
        <v>197</v>
      </c>
      <c r="B585" s="1">
        <v>45612</v>
      </c>
      <c r="C585" t="s">
        <v>5</v>
      </c>
      <c r="D585" t="b">
        <v>0</v>
      </c>
      <c r="E585" t="s">
        <v>6</v>
      </c>
      <c r="F585">
        <f>VLOOKUP(atendimentos[[#This Row],[id_cliente]],nps[],3,0)</f>
        <v>4</v>
      </c>
    </row>
    <row r="586" spans="1:6" x14ac:dyDescent="0.35">
      <c r="A586" s="2">
        <v>198</v>
      </c>
      <c r="B586" s="1">
        <v>45702</v>
      </c>
      <c r="C586" t="s">
        <v>10</v>
      </c>
      <c r="D586" t="b">
        <v>1</v>
      </c>
      <c r="E586" t="s">
        <v>8</v>
      </c>
      <c r="F586">
        <f>VLOOKUP(atendimentos[[#This Row],[id_cliente]],nps[],3,0)</f>
        <v>3</v>
      </c>
    </row>
    <row r="587" spans="1:6" x14ac:dyDescent="0.35">
      <c r="A587" s="2">
        <v>198</v>
      </c>
      <c r="B587" s="1">
        <v>45691</v>
      </c>
      <c r="C587" t="s">
        <v>10</v>
      </c>
      <c r="D587" t="b">
        <v>0</v>
      </c>
      <c r="E587" t="s">
        <v>6</v>
      </c>
      <c r="F587">
        <f>VLOOKUP(atendimentos[[#This Row],[id_cliente]],nps[],3,0)</f>
        <v>3</v>
      </c>
    </row>
    <row r="588" spans="1:6" x14ac:dyDescent="0.35">
      <c r="A588" s="2">
        <v>198</v>
      </c>
      <c r="B588" s="1">
        <v>45501</v>
      </c>
      <c r="C588" t="s">
        <v>10</v>
      </c>
      <c r="D588" t="b">
        <v>1</v>
      </c>
      <c r="E588" t="s">
        <v>6</v>
      </c>
      <c r="F588">
        <f>VLOOKUP(atendimentos[[#This Row],[id_cliente]],nps[],3,0)</f>
        <v>3</v>
      </c>
    </row>
    <row r="589" spans="1:6" x14ac:dyDescent="0.35">
      <c r="A589" s="2">
        <v>199</v>
      </c>
      <c r="B589" s="1">
        <v>45748</v>
      </c>
      <c r="C589" t="s">
        <v>5</v>
      </c>
      <c r="D589" t="b">
        <v>0</v>
      </c>
      <c r="E589" t="s">
        <v>6</v>
      </c>
      <c r="F589">
        <f>VLOOKUP(atendimentos[[#This Row],[id_cliente]],nps[],3,0)</f>
        <v>1</v>
      </c>
    </row>
    <row r="590" spans="1:6" x14ac:dyDescent="0.35">
      <c r="A590" s="2">
        <v>200</v>
      </c>
      <c r="B590" s="1">
        <v>45704</v>
      </c>
      <c r="C590" t="s">
        <v>5</v>
      </c>
      <c r="D590" t="b">
        <v>0</v>
      </c>
      <c r="E590" t="s">
        <v>6</v>
      </c>
      <c r="F590">
        <f>VLOOKUP(atendimentos[[#This Row],[id_cliente]],nps[],3,0)</f>
        <v>10</v>
      </c>
    </row>
    <row r="591" spans="1:6" x14ac:dyDescent="0.35">
      <c r="A591" s="2">
        <v>200</v>
      </c>
      <c r="B591" s="1">
        <v>45582</v>
      </c>
      <c r="C591" t="s">
        <v>7</v>
      </c>
      <c r="D591" t="b">
        <v>0</v>
      </c>
      <c r="E591" t="s">
        <v>9</v>
      </c>
      <c r="F591">
        <f>VLOOKUP(atendimentos[[#This Row],[id_cliente]],nps[],3,0)</f>
        <v>10</v>
      </c>
    </row>
    <row r="592" spans="1:6" x14ac:dyDescent="0.35">
      <c r="A592" s="2">
        <v>200</v>
      </c>
      <c r="B592" s="1">
        <v>45584</v>
      </c>
      <c r="C592" t="s">
        <v>7</v>
      </c>
      <c r="D592" t="b">
        <v>1</v>
      </c>
      <c r="E592" t="s">
        <v>9</v>
      </c>
      <c r="F592">
        <f>VLOOKUP(atendimentos[[#This Row],[id_cliente]],nps[],3,0)</f>
        <v>10</v>
      </c>
    </row>
    <row r="593" spans="1:6" x14ac:dyDescent="0.35">
      <c r="A593" s="2">
        <v>200</v>
      </c>
      <c r="B593" s="1">
        <v>45435</v>
      </c>
      <c r="C593" t="s">
        <v>5</v>
      </c>
      <c r="D593" t="b">
        <v>1</v>
      </c>
      <c r="E593" t="s">
        <v>6</v>
      </c>
      <c r="F593">
        <f>VLOOKUP(atendimentos[[#This Row],[id_cliente]],nps[],3,0)</f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7908-D75E-4470-BCB8-FCC78AC2707D}">
  <dimension ref="A1:G201"/>
  <sheetViews>
    <sheetView workbookViewId="0">
      <selection activeCell="K6" sqref="K6"/>
    </sheetView>
  </sheetViews>
  <sheetFormatPr defaultRowHeight="14.5" x14ac:dyDescent="0.35"/>
  <cols>
    <col min="1" max="1" width="6.36328125" style="2" bestFit="1" customWidth="1"/>
    <col min="2" max="2" width="25.7265625" bestFit="1" customWidth="1"/>
    <col min="3" max="3" width="14.08984375" style="1" bestFit="1" customWidth="1"/>
    <col min="4" max="4" width="11.26953125" bestFit="1" customWidth="1"/>
    <col min="6" max="6" width="19.6328125" bestFit="1" customWidth="1"/>
    <col min="7" max="7" width="11.90625" bestFit="1" customWidth="1"/>
  </cols>
  <sheetData>
    <row r="1" spans="1:7" x14ac:dyDescent="0.35">
      <c r="A1" s="2" t="s">
        <v>11</v>
      </c>
      <c r="B1" t="s">
        <v>12</v>
      </c>
      <c r="C1" s="1" t="s">
        <v>13</v>
      </c>
      <c r="D1" t="s">
        <v>14</v>
      </c>
      <c r="E1" t="s">
        <v>15</v>
      </c>
      <c r="F1" t="s">
        <v>16</v>
      </c>
      <c r="G1" t="s">
        <v>841</v>
      </c>
    </row>
    <row r="2" spans="1:7" x14ac:dyDescent="0.35">
      <c r="A2" s="2">
        <v>1</v>
      </c>
      <c r="B2" t="s">
        <v>17</v>
      </c>
      <c r="C2" s="1">
        <v>45381</v>
      </c>
      <c r="D2" t="s">
        <v>18</v>
      </c>
      <c r="E2" t="s">
        <v>19</v>
      </c>
      <c r="F2" t="s">
        <v>20</v>
      </c>
      <c r="G2" t="str">
        <f t="shared" ref="G2:G33" si="0">IF(OR(E2="BA",E2="SE",E2="AL",E2="PE",E2="PB",E2="RN",E2="CE",E2="PI",E2="MA"),"Nordeste",
IF(OR(E2="SP",E2="RJ",E2="MG",E2="ES"),"Sudeste",
IF(OR(E2="RS",E2="SC",E2="PR"),"Sul",
IF(OR(E2="GO",E2="MT",E2="MS",E2="DF"),"Centro-Oeste",
IF(OR(E2="AM",E2="AC",E2="RO",E2="RR",E2="AP",E2="PA",E2="TO"),"Norte","Não identificado")))))</f>
        <v>Nordeste</v>
      </c>
    </row>
    <row r="3" spans="1:7" x14ac:dyDescent="0.35">
      <c r="A3" s="2">
        <v>2</v>
      </c>
      <c r="B3" t="s">
        <v>21</v>
      </c>
      <c r="C3" s="1">
        <v>45450</v>
      </c>
      <c r="D3" t="s">
        <v>22</v>
      </c>
      <c r="E3" t="s">
        <v>23</v>
      </c>
      <c r="F3" t="s">
        <v>24</v>
      </c>
      <c r="G3" t="str">
        <f t="shared" si="0"/>
        <v>Norte</v>
      </c>
    </row>
    <row r="4" spans="1:7" x14ac:dyDescent="0.35">
      <c r="A4" s="2">
        <v>3</v>
      </c>
      <c r="B4" t="s">
        <v>25</v>
      </c>
      <c r="C4" s="1">
        <v>45571</v>
      </c>
      <c r="D4" t="s">
        <v>26</v>
      </c>
      <c r="E4" t="s">
        <v>27</v>
      </c>
      <c r="F4" t="s">
        <v>28</v>
      </c>
      <c r="G4" t="str">
        <f t="shared" si="0"/>
        <v>Centro-Oeste</v>
      </c>
    </row>
    <row r="5" spans="1:7" x14ac:dyDescent="0.35">
      <c r="A5" s="2">
        <v>4</v>
      </c>
      <c r="B5" t="s">
        <v>29</v>
      </c>
      <c r="C5" s="1">
        <v>45538</v>
      </c>
      <c r="D5" t="s">
        <v>18</v>
      </c>
      <c r="E5" t="s">
        <v>30</v>
      </c>
      <c r="F5" t="s">
        <v>31</v>
      </c>
      <c r="G5" t="str">
        <f t="shared" si="0"/>
        <v>Sul</v>
      </c>
    </row>
    <row r="6" spans="1:7" x14ac:dyDescent="0.35">
      <c r="A6" s="2">
        <v>5</v>
      </c>
      <c r="B6" t="s">
        <v>32</v>
      </c>
      <c r="C6" s="1">
        <v>45590</v>
      </c>
      <c r="D6" t="s">
        <v>33</v>
      </c>
      <c r="E6" t="s">
        <v>34</v>
      </c>
      <c r="F6" t="s">
        <v>35</v>
      </c>
      <c r="G6" t="str">
        <f t="shared" si="0"/>
        <v>Nordeste</v>
      </c>
    </row>
    <row r="7" spans="1:7" x14ac:dyDescent="0.35">
      <c r="A7" s="2">
        <v>6</v>
      </c>
      <c r="B7" t="s">
        <v>36</v>
      </c>
      <c r="C7" s="1">
        <v>45261</v>
      </c>
      <c r="D7" t="s">
        <v>18</v>
      </c>
      <c r="E7" t="s">
        <v>37</v>
      </c>
      <c r="F7" t="s">
        <v>38</v>
      </c>
      <c r="G7" t="str">
        <f t="shared" si="0"/>
        <v>Nordeste</v>
      </c>
    </row>
    <row r="8" spans="1:7" x14ac:dyDescent="0.35">
      <c r="A8" s="2">
        <v>7</v>
      </c>
      <c r="B8" t="s">
        <v>39</v>
      </c>
      <c r="C8" s="1">
        <v>45549</v>
      </c>
      <c r="D8" t="s">
        <v>26</v>
      </c>
      <c r="E8" t="s">
        <v>40</v>
      </c>
      <c r="F8" t="s">
        <v>41</v>
      </c>
      <c r="G8" t="str">
        <f t="shared" si="0"/>
        <v>Nordeste</v>
      </c>
    </row>
    <row r="9" spans="1:7" x14ac:dyDescent="0.35">
      <c r="A9" s="2">
        <v>8</v>
      </c>
      <c r="B9" t="s">
        <v>42</v>
      </c>
      <c r="C9" s="1">
        <v>45307</v>
      </c>
      <c r="D9" t="s">
        <v>33</v>
      </c>
      <c r="E9" t="s">
        <v>34</v>
      </c>
      <c r="F9" t="s">
        <v>43</v>
      </c>
      <c r="G9" t="str">
        <f t="shared" si="0"/>
        <v>Nordeste</v>
      </c>
    </row>
    <row r="10" spans="1:7" x14ac:dyDescent="0.35">
      <c r="A10" s="2">
        <v>9</v>
      </c>
      <c r="B10" t="s">
        <v>44</v>
      </c>
      <c r="C10" s="1">
        <v>45630</v>
      </c>
      <c r="D10" t="s">
        <v>26</v>
      </c>
      <c r="E10" t="s">
        <v>40</v>
      </c>
      <c r="F10" t="s">
        <v>45</v>
      </c>
      <c r="G10" t="str">
        <f t="shared" si="0"/>
        <v>Nordeste</v>
      </c>
    </row>
    <row r="11" spans="1:7" x14ac:dyDescent="0.35">
      <c r="A11" s="2">
        <v>10</v>
      </c>
      <c r="B11" t="s">
        <v>46</v>
      </c>
      <c r="C11" s="1">
        <v>45694</v>
      </c>
      <c r="D11" t="s">
        <v>26</v>
      </c>
      <c r="E11" t="s">
        <v>47</v>
      </c>
      <c r="F11" t="s">
        <v>48</v>
      </c>
      <c r="G11" t="str">
        <f t="shared" si="0"/>
        <v>Sudeste</v>
      </c>
    </row>
    <row r="12" spans="1:7" x14ac:dyDescent="0.35">
      <c r="A12" s="2">
        <v>11</v>
      </c>
      <c r="B12" t="s">
        <v>49</v>
      </c>
      <c r="C12" s="1">
        <v>45519</v>
      </c>
      <c r="D12" t="s">
        <v>26</v>
      </c>
      <c r="E12" t="s">
        <v>40</v>
      </c>
      <c r="F12" t="s">
        <v>50</v>
      </c>
      <c r="G12" t="str">
        <f t="shared" si="0"/>
        <v>Nordeste</v>
      </c>
    </row>
    <row r="13" spans="1:7" x14ac:dyDescent="0.35">
      <c r="A13" s="2">
        <v>12</v>
      </c>
      <c r="B13" t="s">
        <v>51</v>
      </c>
      <c r="C13" s="1">
        <v>45161</v>
      </c>
      <c r="D13" t="s">
        <v>52</v>
      </c>
      <c r="E13" t="s">
        <v>53</v>
      </c>
      <c r="F13" t="s">
        <v>54</v>
      </c>
      <c r="G13" t="str">
        <f t="shared" si="0"/>
        <v>Nordeste</v>
      </c>
    </row>
    <row r="14" spans="1:7" x14ac:dyDescent="0.35">
      <c r="A14" s="2">
        <v>13</v>
      </c>
      <c r="B14" t="s">
        <v>55</v>
      </c>
      <c r="C14" s="1">
        <v>45121</v>
      </c>
      <c r="D14" t="s">
        <v>52</v>
      </c>
      <c r="E14" t="s">
        <v>56</v>
      </c>
      <c r="F14" t="s">
        <v>57</v>
      </c>
      <c r="G14" t="str">
        <f t="shared" si="0"/>
        <v>Sudeste</v>
      </c>
    </row>
    <row r="15" spans="1:7" x14ac:dyDescent="0.35">
      <c r="A15" s="2">
        <v>14</v>
      </c>
      <c r="B15" t="s">
        <v>58</v>
      </c>
      <c r="C15" s="1">
        <v>45227</v>
      </c>
      <c r="D15" t="s">
        <v>22</v>
      </c>
      <c r="E15" t="s">
        <v>56</v>
      </c>
      <c r="F15" t="s">
        <v>59</v>
      </c>
      <c r="G15" t="str">
        <f t="shared" si="0"/>
        <v>Sudeste</v>
      </c>
    </row>
    <row r="16" spans="1:7" x14ac:dyDescent="0.35">
      <c r="A16" s="2">
        <v>15</v>
      </c>
      <c r="B16" t="s">
        <v>60</v>
      </c>
      <c r="C16" s="1">
        <v>45341</v>
      </c>
      <c r="D16" t="s">
        <v>33</v>
      </c>
      <c r="E16" t="s">
        <v>61</v>
      </c>
      <c r="F16" t="s">
        <v>62</v>
      </c>
      <c r="G16" t="str">
        <f t="shared" si="0"/>
        <v>Centro-Oeste</v>
      </c>
    </row>
    <row r="17" spans="1:7" x14ac:dyDescent="0.35">
      <c r="A17" s="2">
        <v>16</v>
      </c>
      <c r="B17" t="s">
        <v>63</v>
      </c>
      <c r="C17" s="1">
        <v>45077</v>
      </c>
      <c r="D17" t="s">
        <v>18</v>
      </c>
      <c r="E17" t="s">
        <v>64</v>
      </c>
      <c r="F17" t="s">
        <v>20</v>
      </c>
      <c r="G17" t="str">
        <f t="shared" si="0"/>
        <v>Sul</v>
      </c>
    </row>
    <row r="18" spans="1:7" x14ac:dyDescent="0.35">
      <c r="A18" s="2">
        <v>17</v>
      </c>
      <c r="B18" t="s">
        <v>65</v>
      </c>
      <c r="C18" s="1">
        <v>45200</v>
      </c>
      <c r="D18" t="s">
        <v>33</v>
      </c>
      <c r="E18" t="s">
        <v>23</v>
      </c>
      <c r="F18" t="s">
        <v>66</v>
      </c>
      <c r="G18" t="str">
        <f t="shared" si="0"/>
        <v>Norte</v>
      </c>
    </row>
    <row r="19" spans="1:7" x14ac:dyDescent="0.35">
      <c r="A19" s="2">
        <v>18</v>
      </c>
      <c r="B19" t="s">
        <v>67</v>
      </c>
      <c r="C19" s="1">
        <v>45657</v>
      </c>
      <c r="D19" t="s">
        <v>18</v>
      </c>
      <c r="E19" t="s">
        <v>68</v>
      </c>
      <c r="F19" t="s">
        <v>69</v>
      </c>
      <c r="G19" t="str">
        <f t="shared" si="0"/>
        <v>Sul</v>
      </c>
    </row>
    <row r="20" spans="1:7" x14ac:dyDescent="0.35">
      <c r="A20" s="2">
        <v>19</v>
      </c>
      <c r="B20" t="s">
        <v>70</v>
      </c>
      <c r="C20" s="1">
        <v>45693</v>
      </c>
      <c r="D20" t="s">
        <v>33</v>
      </c>
      <c r="E20" t="s">
        <v>56</v>
      </c>
      <c r="F20" t="s">
        <v>71</v>
      </c>
      <c r="G20" t="str">
        <f t="shared" si="0"/>
        <v>Sudeste</v>
      </c>
    </row>
    <row r="21" spans="1:7" x14ac:dyDescent="0.35">
      <c r="A21" s="2">
        <v>20</v>
      </c>
      <c r="B21" t="s">
        <v>72</v>
      </c>
      <c r="C21" s="1">
        <v>45268</v>
      </c>
      <c r="D21" t="s">
        <v>22</v>
      </c>
      <c r="E21" t="s">
        <v>73</v>
      </c>
      <c r="F21" t="s">
        <v>74</v>
      </c>
      <c r="G21" t="str">
        <f t="shared" si="0"/>
        <v>Norte</v>
      </c>
    </row>
    <row r="22" spans="1:7" x14ac:dyDescent="0.35">
      <c r="A22" s="2">
        <v>21</v>
      </c>
      <c r="B22" t="s">
        <v>75</v>
      </c>
      <c r="C22" s="1">
        <v>45253</v>
      </c>
      <c r="D22" t="s">
        <v>18</v>
      </c>
      <c r="E22" t="s">
        <v>76</v>
      </c>
      <c r="F22" t="s">
        <v>77</v>
      </c>
      <c r="G22" t="str">
        <f t="shared" si="0"/>
        <v>Nordeste</v>
      </c>
    </row>
    <row r="23" spans="1:7" x14ac:dyDescent="0.35">
      <c r="A23" s="2">
        <v>22</v>
      </c>
      <c r="B23" t="s">
        <v>78</v>
      </c>
      <c r="C23" s="1">
        <v>45481</v>
      </c>
      <c r="D23" t="s">
        <v>22</v>
      </c>
      <c r="E23" t="s">
        <v>34</v>
      </c>
      <c r="F23" t="s">
        <v>79</v>
      </c>
      <c r="G23" t="str">
        <f t="shared" si="0"/>
        <v>Nordeste</v>
      </c>
    </row>
    <row r="24" spans="1:7" x14ac:dyDescent="0.35">
      <c r="A24" s="2">
        <v>23</v>
      </c>
      <c r="B24" t="s">
        <v>80</v>
      </c>
      <c r="C24" s="1">
        <v>45582</v>
      </c>
      <c r="D24" t="s">
        <v>33</v>
      </c>
      <c r="E24" t="s">
        <v>81</v>
      </c>
      <c r="F24" t="s">
        <v>82</v>
      </c>
      <c r="G24" t="str">
        <f t="shared" si="0"/>
        <v>Norte</v>
      </c>
    </row>
    <row r="25" spans="1:7" x14ac:dyDescent="0.35">
      <c r="A25" s="2">
        <v>24</v>
      </c>
      <c r="B25" t="s">
        <v>83</v>
      </c>
      <c r="C25" s="1">
        <v>45583</v>
      </c>
      <c r="D25" t="s">
        <v>26</v>
      </c>
      <c r="E25" t="s">
        <v>84</v>
      </c>
      <c r="F25" t="s">
        <v>85</v>
      </c>
      <c r="G25" t="str">
        <f t="shared" si="0"/>
        <v>Norte</v>
      </c>
    </row>
    <row r="26" spans="1:7" x14ac:dyDescent="0.35">
      <c r="A26" s="2">
        <v>25</v>
      </c>
      <c r="B26" t="s">
        <v>86</v>
      </c>
      <c r="C26" s="1">
        <v>45542</v>
      </c>
      <c r="D26" t="s">
        <v>52</v>
      </c>
      <c r="E26" t="s">
        <v>87</v>
      </c>
      <c r="F26" t="s">
        <v>48</v>
      </c>
      <c r="G26" t="str">
        <f t="shared" si="0"/>
        <v>Sudeste</v>
      </c>
    </row>
    <row r="27" spans="1:7" x14ac:dyDescent="0.35">
      <c r="A27" s="2">
        <v>26</v>
      </c>
      <c r="B27" t="s">
        <v>88</v>
      </c>
      <c r="C27" s="1">
        <v>45635</v>
      </c>
      <c r="D27" t="s">
        <v>18</v>
      </c>
      <c r="E27" t="s">
        <v>89</v>
      </c>
      <c r="F27" t="s">
        <v>90</v>
      </c>
      <c r="G27" t="str">
        <f t="shared" si="0"/>
        <v>Norte</v>
      </c>
    </row>
    <row r="28" spans="1:7" x14ac:dyDescent="0.35">
      <c r="A28" s="2">
        <v>27</v>
      </c>
      <c r="B28" t="s">
        <v>91</v>
      </c>
      <c r="C28" s="1">
        <v>45327</v>
      </c>
      <c r="D28" t="s">
        <v>26</v>
      </c>
      <c r="E28" t="s">
        <v>73</v>
      </c>
      <c r="F28" t="s">
        <v>92</v>
      </c>
      <c r="G28" t="str">
        <f t="shared" si="0"/>
        <v>Norte</v>
      </c>
    </row>
    <row r="29" spans="1:7" x14ac:dyDescent="0.35">
      <c r="A29" s="2">
        <v>28</v>
      </c>
      <c r="B29" t="s">
        <v>93</v>
      </c>
      <c r="C29" s="1">
        <v>45087</v>
      </c>
      <c r="D29" t="s">
        <v>18</v>
      </c>
      <c r="E29" t="s">
        <v>37</v>
      </c>
      <c r="F29" t="s">
        <v>85</v>
      </c>
      <c r="G29" t="str">
        <f t="shared" si="0"/>
        <v>Nordeste</v>
      </c>
    </row>
    <row r="30" spans="1:7" x14ac:dyDescent="0.35">
      <c r="A30" s="2">
        <v>29</v>
      </c>
      <c r="B30" t="s">
        <v>94</v>
      </c>
      <c r="C30" s="1">
        <v>45269</v>
      </c>
      <c r="D30" t="s">
        <v>18</v>
      </c>
      <c r="E30" t="s">
        <v>64</v>
      </c>
      <c r="F30" t="s">
        <v>95</v>
      </c>
      <c r="G30" t="str">
        <f t="shared" si="0"/>
        <v>Sul</v>
      </c>
    </row>
    <row r="31" spans="1:7" x14ac:dyDescent="0.35">
      <c r="A31" s="2">
        <v>30</v>
      </c>
      <c r="B31" t="s">
        <v>96</v>
      </c>
      <c r="C31" s="1">
        <v>45508</v>
      </c>
      <c r="D31" t="s">
        <v>18</v>
      </c>
      <c r="E31" t="s">
        <v>23</v>
      </c>
      <c r="F31" t="s">
        <v>69</v>
      </c>
      <c r="G31" t="str">
        <f t="shared" si="0"/>
        <v>Norte</v>
      </c>
    </row>
    <row r="32" spans="1:7" x14ac:dyDescent="0.35">
      <c r="A32" s="2">
        <v>31</v>
      </c>
      <c r="B32" t="s">
        <v>97</v>
      </c>
      <c r="C32" s="1">
        <v>45331</v>
      </c>
      <c r="D32" t="s">
        <v>18</v>
      </c>
      <c r="E32" t="s">
        <v>53</v>
      </c>
      <c r="F32" t="s">
        <v>98</v>
      </c>
      <c r="G32" t="str">
        <f t="shared" si="0"/>
        <v>Nordeste</v>
      </c>
    </row>
    <row r="33" spans="1:7" x14ac:dyDescent="0.35">
      <c r="A33" s="2">
        <v>32</v>
      </c>
      <c r="B33" t="s">
        <v>99</v>
      </c>
      <c r="C33" s="1">
        <v>45236</v>
      </c>
      <c r="D33" t="s">
        <v>18</v>
      </c>
      <c r="E33" t="s">
        <v>100</v>
      </c>
      <c r="F33" t="s">
        <v>101</v>
      </c>
      <c r="G33" t="str">
        <f t="shared" si="0"/>
        <v>Nordeste</v>
      </c>
    </row>
    <row r="34" spans="1:7" x14ac:dyDescent="0.35">
      <c r="A34" s="2">
        <v>33</v>
      </c>
      <c r="B34" t="s">
        <v>102</v>
      </c>
      <c r="C34" s="1">
        <v>45516</v>
      </c>
      <c r="D34" t="s">
        <v>18</v>
      </c>
      <c r="E34" t="s">
        <v>103</v>
      </c>
      <c r="F34" t="s">
        <v>28</v>
      </c>
      <c r="G34" t="str">
        <f t="shared" ref="G34:G65" si="1">IF(OR(E34="BA",E34="SE",E34="AL",E34="PE",E34="PB",E34="RN",E34="CE",E34="PI",E34="MA"),"Nordeste",
IF(OR(E34="SP",E34="RJ",E34="MG",E34="ES"),"Sudeste",
IF(OR(E34="RS",E34="SC",E34="PR"),"Sul",
IF(OR(E34="GO",E34="MT",E34="MS",E34="DF"),"Centro-Oeste",
IF(OR(E34="AM",E34="AC",E34="RO",E34="RR",E34="AP",E34="PA",E34="TO"),"Norte","Não identificado")))))</f>
        <v>Nordeste</v>
      </c>
    </row>
    <row r="35" spans="1:7" x14ac:dyDescent="0.35">
      <c r="A35" s="2">
        <v>34</v>
      </c>
      <c r="B35" t="s">
        <v>104</v>
      </c>
      <c r="C35" s="1">
        <v>45672</v>
      </c>
      <c r="D35" t="s">
        <v>22</v>
      </c>
      <c r="E35" t="s">
        <v>100</v>
      </c>
      <c r="F35" t="s">
        <v>105</v>
      </c>
      <c r="G35" t="str">
        <f t="shared" si="1"/>
        <v>Nordeste</v>
      </c>
    </row>
    <row r="36" spans="1:7" x14ac:dyDescent="0.35">
      <c r="A36" s="2">
        <v>35</v>
      </c>
      <c r="B36" t="s">
        <v>106</v>
      </c>
      <c r="C36" s="1">
        <v>45554</v>
      </c>
      <c r="D36" t="s">
        <v>26</v>
      </c>
      <c r="E36" t="s">
        <v>34</v>
      </c>
      <c r="F36" t="s">
        <v>107</v>
      </c>
      <c r="G36" t="str">
        <f t="shared" si="1"/>
        <v>Nordeste</v>
      </c>
    </row>
    <row r="37" spans="1:7" x14ac:dyDescent="0.35">
      <c r="A37" s="2">
        <v>36</v>
      </c>
      <c r="B37" t="s">
        <v>108</v>
      </c>
      <c r="C37" s="1">
        <v>45118</v>
      </c>
      <c r="D37" t="s">
        <v>18</v>
      </c>
      <c r="E37" t="s">
        <v>68</v>
      </c>
      <c r="F37" t="s">
        <v>109</v>
      </c>
      <c r="G37" t="str">
        <f t="shared" si="1"/>
        <v>Sul</v>
      </c>
    </row>
    <row r="38" spans="1:7" x14ac:dyDescent="0.35">
      <c r="A38" s="2">
        <v>37</v>
      </c>
      <c r="B38" t="s">
        <v>110</v>
      </c>
      <c r="C38" s="1">
        <v>45247</v>
      </c>
      <c r="D38" t="s">
        <v>26</v>
      </c>
      <c r="E38" t="s">
        <v>30</v>
      </c>
      <c r="F38" t="s">
        <v>111</v>
      </c>
      <c r="G38" t="str">
        <f t="shared" si="1"/>
        <v>Sul</v>
      </c>
    </row>
    <row r="39" spans="1:7" x14ac:dyDescent="0.35">
      <c r="A39" s="2">
        <v>38</v>
      </c>
      <c r="B39" t="s">
        <v>112</v>
      </c>
      <c r="C39" s="1">
        <v>45069</v>
      </c>
      <c r="D39" t="s">
        <v>26</v>
      </c>
      <c r="E39" t="s">
        <v>23</v>
      </c>
      <c r="F39" t="s">
        <v>109</v>
      </c>
      <c r="G39" t="str">
        <f t="shared" si="1"/>
        <v>Norte</v>
      </c>
    </row>
    <row r="40" spans="1:7" x14ac:dyDescent="0.35">
      <c r="A40" s="2">
        <v>39</v>
      </c>
      <c r="B40" t="s">
        <v>113</v>
      </c>
      <c r="C40" s="1">
        <v>45107</v>
      </c>
      <c r="D40" t="s">
        <v>26</v>
      </c>
      <c r="E40" t="s">
        <v>37</v>
      </c>
      <c r="F40" t="s">
        <v>114</v>
      </c>
      <c r="G40" t="str">
        <f t="shared" si="1"/>
        <v>Nordeste</v>
      </c>
    </row>
    <row r="41" spans="1:7" x14ac:dyDescent="0.35">
      <c r="A41" s="2">
        <v>40</v>
      </c>
      <c r="B41" t="s">
        <v>115</v>
      </c>
      <c r="C41" s="1">
        <v>45564</v>
      </c>
      <c r="D41" t="s">
        <v>52</v>
      </c>
      <c r="E41" t="s">
        <v>27</v>
      </c>
      <c r="F41" t="s">
        <v>116</v>
      </c>
      <c r="G41" t="str">
        <f t="shared" si="1"/>
        <v>Centro-Oeste</v>
      </c>
    </row>
    <row r="42" spans="1:7" x14ac:dyDescent="0.35">
      <c r="A42" s="2">
        <v>41</v>
      </c>
      <c r="B42" t="s">
        <v>117</v>
      </c>
      <c r="C42" s="1">
        <v>45443</v>
      </c>
      <c r="D42" t="s">
        <v>52</v>
      </c>
      <c r="E42" t="s">
        <v>81</v>
      </c>
      <c r="F42" t="s">
        <v>109</v>
      </c>
      <c r="G42" t="str">
        <f t="shared" si="1"/>
        <v>Norte</v>
      </c>
    </row>
    <row r="43" spans="1:7" x14ac:dyDescent="0.35">
      <c r="A43" s="2">
        <v>42</v>
      </c>
      <c r="B43" t="s">
        <v>118</v>
      </c>
      <c r="C43" s="1">
        <v>45395</v>
      </c>
      <c r="D43" t="s">
        <v>52</v>
      </c>
      <c r="E43" t="s">
        <v>119</v>
      </c>
      <c r="F43" t="s">
        <v>120</v>
      </c>
      <c r="G43" t="str">
        <f t="shared" si="1"/>
        <v>Sudeste</v>
      </c>
    </row>
    <row r="44" spans="1:7" x14ac:dyDescent="0.35">
      <c r="A44" s="2">
        <v>43</v>
      </c>
      <c r="B44" t="s">
        <v>121</v>
      </c>
      <c r="C44" s="1">
        <v>45632</v>
      </c>
      <c r="D44" t="s">
        <v>52</v>
      </c>
      <c r="E44" t="s">
        <v>19</v>
      </c>
      <c r="F44" t="s">
        <v>122</v>
      </c>
      <c r="G44" t="str">
        <f t="shared" si="1"/>
        <v>Nordeste</v>
      </c>
    </row>
    <row r="45" spans="1:7" x14ac:dyDescent="0.35">
      <c r="A45" s="2">
        <v>44</v>
      </c>
      <c r="B45" t="s">
        <v>123</v>
      </c>
      <c r="C45" s="1">
        <v>45683</v>
      </c>
      <c r="D45" t="s">
        <v>22</v>
      </c>
      <c r="E45" t="s">
        <v>124</v>
      </c>
      <c r="F45" t="s">
        <v>125</v>
      </c>
      <c r="G45" t="str">
        <f t="shared" si="1"/>
        <v>Norte</v>
      </c>
    </row>
    <row r="46" spans="1:7" x14ac:dyDescent="0.35">
      <c r="A46" s="2">
        <v>45</v>
      </c>
      <c r="B46" t="s">
        <v>126</v>
      </c>
      <c r="C46" s="1">
        <v>45515</v>
      </c>
      <c r="D46" t="s">
        <v>33</v>
      </c>
      <c r="E46" t="s">
        <v>19</v>
      </c>
      <c r="F46" t="s">
        <v>127</v>
      </c>
      <c r="G46" t="str">
        <f t="shared" si="1"/>
        <v>Nordeste</v>
      </c>
    </row>
    <row r="47" spans="1:7" x14ac:dyDescent="0.35">
      <c r="A47" s="2">
        <v>46</v>
      </c>
      <c r="B47" t="s">
        <v>128</v>
      </c>
      <c r="C47" s="1">
        <v>45117</v>
      </c>
      <c r="D47" t="s">
        <v>52</v>
      </c>
      <c r="E47" t="s">
        <v>68</v>
      </c>
      <c r="F47" t="s">
        <v>129</v>
      </c>
      <c r="G47" t="str">
        <f t="shared" si="1"/>
        <v>Sul</v>
      </c>
    </row>
    <row r="48" spans="1:7" x14ac:dyDescent="0.35">
      <c r="A48" s="2">
        <v>47</v>
      </c>
      <c r="B48" t="s">
        <v>130</v>
      </c>
      <c r="C48" s="1">
        <v>45386</v>
      </c>
      <c r="D48" t="s">
        <v>18</v>
      </c>
      <c r="E48" t="s">
        <v>19</v>
      </c>
      <c r="F48" t="s">
        <v>131</v>
      </c>
      <c r="G48" t="str">
        <f t="shared" si="1"/>
        <v>Nordeste</v>
      </c>
    </row>
    <row r="49" spans="1:7" x14ac:dyDescent="0.35">
      <c r="A49" s="2">
        <v>48</v>
      </c>
      <c r="B49" t="s">
        <v>132</v>
      </c>
      <c r="C49" s="1">
        <v>45367</v>
      </c>
      <c r="D49" t="s">
        <v>33</v>
      </c>
      <c r="E49" t="s">
        <v>68</v>
      </c>
      <c r="F49" t="s">
        <v>133</v>
      </c>
      <c r="G49" t="str">
        <f t="shared" si="1"/>
        <v>Sul</v>
      </c>
    </row>
    <row r="50" spans="1:7" x14ac:dyDescent="0.35">
      <c r="A50" s="2">
        <v>49</v>
      </c>
      <c r="B50" t="s">
        <v>134</v>
      </c>
      <c r="C50" s="1">
        <v>45103</v>
      </c>
      <c r="D50" t="s">
        <v>26</v>
      </c>
      <c r="E50" t="s">
        <v>56</v>
      </c>
      <c r="F50" t="s">
        <v>135</v>
      </c>
      <c r="G50" t="str">
        <f t="shared" si="1"/>
        <v>Sudeste</v>
      </c>
    </row>
    <row r="51" spans="1:7" x14ac:dyDescent="0.35">
      <c r="A51" s="2">
        <v>50</v>
      </c>
      <c r="B51" t="s">
        <v>136</v>
      </c>
      <c r="C51" s="1">
        <v>45181</v>
      </c>
      <c r="D51" t="s">
        <v>18</v>
      </c>
      <c r="E51" t="s">
        <v>68</v>
      </c>
      <c r="F51" t="s">
        <v>137</v>
      </c>
      <c r="G51" t="str">
        <f t="shared" si="1"/>
        <v>Sul</v>
      </c>
    </row>
    <row r="52" spans="1:7" x14ac:dyDescent="0.35">
      <c r="A52" s="2">
        <v>51</v>
      </c>
      <c r="B52" t="s">
        <v>138</v>
      </c>
      <c r="C52" s="1">
        <v>45647</v>
      </c>
      <c r="D52" t="s">
        <v>26</v>
      </c>
      <c r="E52" t="s">
        <v>139</v>
      </c>
      <c r="F52" t="s">
        <v>140</v>
      </c>
      <c r="G52" t="str">
        <f t="shared" si="1"/>
        <v>Nordeste</v>
      </c>
    </row>
    <row r="53" spans="1:7" x14ac:dyDescent="0.35">
      <c r="A53" s="2">
        <v>52</v>
      </c>
      <c r="B53" t="s">
        <v>141</v>
      </c>
      <c r="C53" s="1">
        <v>45088</v>
      </c>
      <c r="D53" t="s">
        <v>26</v>
      </c>
      <c r="E53" t="s">
        <v>23</v>
      </c>
      <c r="F53" t="s">
        <v>142</v>
      </c>
      <c r="G53" t="str">
        <f t="shared" si="1"/>
        <v>Norte</v>
      </c>
    </row>
    <row r="54" spans="1:7" x14ac:dyDescent="0.35">
      <c r="A54" s="2">
        <v>53</v>
      </c>
      <c r="B54" t="s">
        <v>143</v>
      </c>
      <c r="C54" s="1">
        <v>45673</v>
      </c>
      <c r="D54" t="s">
        <v>26</v>
      </c>
      <c r="E54" t="s">
        <v>37</v>
      </c>
      <c r="F54" t="s">
        <v>144</v>
      </c>
      <c r="G54" t="str">
        <f t="shared" si="1"/>
        <v>Nordeste</v>
      </c>
    </row>
    <row r="55" spans="1:7" x14ac:dyDescent="0.35">
      <c r="A55" s="2">
        <v>54</v>
      </c>
      <c r="B55" t="s">
        <v>145</v>
      </c>
      <c r="C55" s="1">
        <v>45064</v>
      </c>
      <c r="D55" t="s">
        <v>22</v>
      </c>
      <c r="E55" t="s">
        <v>146</v>
      </c>
      <c r="F55" t="s">
        <v>147</v>
      </c>
      <c r="G55" t="str">
        <f t="shared" si="1"/>
        <v>Centro-Oeste</v>
      </c>
    </row>
    <row r="56" spans="1:7" x14ac:dyDescent="0.35">
      <c r="A56" s="2">
        <v>55</v>
      </c>
      <c r="B56" t="s">
        <v>148</v>
      </c>
      <c r="C56" s="1">
        <v>45385</v>
      </c>
      <c r="D56" t="s">
        <v>33</v>
      </c>
      <c r="E56" t="s">
        <v>40</v>
      </c>
      <c r="F56" t="s">
        <v>149</v>
      </c>
      <c r="G56" t="str">
        <f t="shared" si="1"/>
        <v>Nordeste</v>
      </c>
    </row>
    <row r="57" spans="1:7" x14ac:dyDescent="0.35">
      <c r="A57" s="2">
        <v>56</v>
      </c>
      <c r="B57" t="s">
        <v>150</v>
      </c>
      <c r="C57" s="1">
        <v>45678</v>
      </c>
      <c r="D57" t="s">
        <v>52</v>
      </c>
      <c r="E57" t="s">
        <v>146</v>
      </c>
      <c r="F57" t="s">
        <v>151</v>
      </c>
      <c r="G57" t="str">
        <f t="shared" si="1"/>
        <v>Centro-Oeste</v>
      </c>
    </row>
    <row r="58" spans="1:7" x14ac:dyDescent="0.35">
      <c r="A58" s="2">
        <v>57</v>
      </c>
      <c r="B58" t="s">
        <v>152</v>
      </c>
      <c r="C58" s="1">
        <v>45237</v>
      </c>
      <c r="D58" t="s">
        <v>33</v>
      </c>
      <c r="E58" t="s">
        <v>124</v>
      </c>
      <c r="F58" t="s">
        <v>109</v>
      </c>
      <c r="G58" t="str">
        <f t="shared" si="1"/>
        <v>Norte</v>
      </c>
    </row>
    <row r="59" spans="1:7" x14ac:dyDescent="0.35">
      <c r="A59" s="2">
        <v>58</v>
      </c>
      <c r="B59" t="s">
        <v>153</v>
      </c>
      <c r="C59" s="1">
        <v>45424</v>
      </c>
      <c r="D59" t="s">
        <v>18</v>
      </c>
      <c r="E59" t="s">
        <v>119</v>
      </c>
      <c r="F59" t="s">
        <v>154</v>
      </c>
      <c r="G59" t="str">
        <f t="shared" si="1"/>
        <v>Sudeste</v>
      </c>
    </row>
    <row r="60" spans="1:7" x14ac:dyDescent="0.35">
      <c r="A60" s="2">
        <v>59</v>
      </c>
      <c r="B60" t="s">
        <v>155</v>
      </c>
      <c r="C60" s="1">
        <v>45195</v>
      </c>
      <c r="D60" t="s">
        <v>33</v>
      </c>
      <c r="E60" t="s">
        <v>87</v>
      </c>
      <c r="F60" t="s">
        <v>156</v>
      </c>
      <c r="G60" t="str">
        <f t="shared" si="1"/>
        <v>Sudeste</v>
      </c>
    </row>
    <row r="61" spans="1:7" x14ac:dyDescent="0.35">
      <c r="A61" s="2">
        <v>60</v>
      </c>
      <c r="B61" t="s">
        <v>157</v>
      </c>
      <c r="C61" s="1">
        <v>45189</v>
      </c>
      <c r="D61" t="s">
        <v>52</v>
      </c>
      <c r="E61" t="s">
        <v>27</v>
      </c>
      <c r="F61" t="s">
        <v>158</v>
      </c>
      <c r="G61" t="str">
        <f t="shared" si="1"/>
        <v>Centro-Oeste</v>
      </c>
    </row>
    <row r="62" spans="1:7" x14ac:dyDescent="0.35">
      <c r="A62" s="2">
        <v>61</v>
      </c>
      <c r="B62" t="s">
        <v>159</v>
      </c>
      <c r="C62" s="1">
        <v>45408</v>
      </c>
      <c r="D62" t="s">
        <v>26</v>
      </c>
      <c r="E62" t="s">
        <v>37</v>
      </c>
      <c r="F62" t="s">
        <v>160</v>
      </c>
      <c r="G62" t="str">
        <f t="shared" si="1"/>
        <v>Nordeste</v>
      </c>
    </row>
    <row r="63" spans="1:7" x14ac:dyDescent="0.35">
      <c r="A63" s="2">
        <v>62</v>
      </c>
      <c r="B63" t="s">
        <v>161</v>
      </c>
      <c r="C63" s="1">
        <v>45398</v>
      </c>
      <c r="D63" t="s">
        <v>22</v>
      </c>
      <c r="E63" t="s">
        <v>47</v>
      </c>
      <c r="F63" t="s">
        <v>162</v>
      </c>
      <c r="G63" t="str">
        <f t="shared" si="1"/>
        <v>Sudeste</v>
      </c>
    </row>
    <row r="64" spans="1:7" x14ac:dyDescent="0.35">
      <c r="A64" s="2">
        <v>63</v>
      </c>
      <c r="B64" t="s">
        <v>163</v>
      </c>
      <c r="C64" s="1">
        <v>45181</v>
      </c>
      <c r="D64" t="s">
        <v>26</v>
      </c>
      <c r="E64" t="s">
        <v>61</v>
      </c>
      <c r="F64" t="s">
        <v>164</v>
      </c>
      <c r="G64" t="str">
        <f t="shared" si="1"/>
        <v>Centro-Oeste</v>
      </c>
    </row>
    <row r="65" spans="1:7" x14ac:dyDescent="0.35">
      <c r="A65" s="2">
        <v>64</v>
      </c>
      <c r="B65" t="s">
        <v>165</v>
      </c>
      <c r="C65" s="1">
        <v>45170</v>
      </c>
      <c r="D65" t="s">
        <v>52</v>
      </c>
      <c r="E65" t="s">
        <v>89</v>
      </c>
      <c r="F65" t="s">
        <v>162</v>
      </c>
      <c r="G65" t="str">
        <f t="shared" si="1"/>
        <v>Norte</v>
      </c>
    </row>
    <row r="66" spans="1:7" x14ac:dyDescent="0.35">
      <c r="A66" s="2">
        <v>65</v>
      </c>
      <c r="B66" t="s">
        <v>166</v>
      </c>
      <c r="C66" s="1">
        <v>45242</v>
      </c>
      <c r="D66" t="s">
        <v>22</v>
      </c>
      <c r="E66" t="s">
        <v>103</v>
      </c>
      <c r="F66" t="s">
        <v>167</v>
      </c>
      <c r="G66" t="str">
        <f t="shared" ref="G66:G97" si="2">IF(OR(E66="BA",E66="SE",E66="AL",E66="PE",E66="PB",E66="RN",E66="CE",E66="PI",E66="MA"),"Nordeste",
IF(OR(E66="SP",E66="RJ",E66="MG",E66="ES"),"Sudeste",
IF(OR(E66="RS",E66="SC",E66="PR"),"Sul",
IF(OR(E66="GO",E66="MT",E66="MS",E66="DF"),"Centro-Oeste",
IF(OR(E66="AM",E66="AC",E66="RO",E66="RR",E66="AP",E66="PA",E66="TO"),"Norte","Não identificado")))))</f>
        <v>Nordeste</v>
      </c>
    </row>
    <row r="67" spans="1:7" x14ac:dyDescent="0.35">
      <c r="A67" s="2">
        <v>66</v>
      </c>
      <c r="B67" t="s">
        <v>168</v>
      </c>
      <c r="C67" s="1">
        <v>45588</v>
      </c>
      <c r="D67" t="s">
        <v>22</v>
      </c>
      <c r="E67" t="s">
        <v>169</v>
      </c>
      <c r="F67" t="s">
        <v>170</v>
      </c>
      <c r="G67" t="str">
        <f t="shared" si="2"/>
        <v>Centro-Oeste</v>
      </c>
    </row>
    <row r="68" spans="1:7" x14ac:dyDescent="0.35">
      <c r="A68" s="2">
        <v>67</v>
      </c>
      <c r="B68" t="s">
        <v>171</v>
      </c>
      <c r="C68" s="1">
        <v>45127</v>
      </c>
      <c r="D68" t="s">
        <v>33</v>
      </c>
      <c r="E68" t="s">
        <v>100</v>
      </c>
      <c r="F68" t="s">
        <v>172</v>
      </c>
      <c r="G68" t="str">
        <f t="shared" si="2"/>
        <v>Nordeste</v>
      </c>
    </row>
    <row r="69" spans="1:7" x14ac:dyDescent="0.35">
      <c r="A69" s="2">
        <v>68</v>
      </c>
      <c r="B69" t="s">
        <v>173</v>
      </c>
      <c r="C69" s="1">
        <v>45364</v>
      </c>
      <c r="D69" t="s">
        <v>52</v>
      </c>
      <c r="E69" t="s">
        <v>89</v>
      </c>
      <c r="F69" t="s">
        <v>174</v>
      </c>
      <c r="G69" t="str">
        <f t="shared" si="2"/>
        <v>Norte</v>
      </c>
    </row>
    <row r="70" spans="1:7" x14ac:dyDescent="0.35">
      <c r="A70" s="2">
        <v>69</v>
      </c>
      <c r="B70" t="s">
        <v>175</v>
      </c>
      <c r="C70" s="1">
        <v>45118</v>
      </c>
      <c r="D70" t="s">
        <v>26</v>
      </c>
      <c r="E70" t="s">
        <v>47</v>
      </c>
      <c r="F70" t="s">
        <v>176</v>
      </c>
      <c r="G70" t="str">
        <f t="shared" si="2"/>
        <v>Sudeste</v>
      </c>
    </row>
    <row r="71" spans="1:7" x14ac:dyDescent="0.35">
      <c r="A71" s="2">
        <v>70</v>
      </c>
      <c r="B71" t="s">
        <v>177</v>
      </c>
      <c r="C71" s="1">
        <v>45372</v>
      </c>
      <c r="D71" t="s">
        <v>52</v>
      </c>
      <c r="E71" t="s">
        <v>73</v>
      </c>
      <c r="F71" t="s">
        <v>178</v>
      </c>
      <c r="G71" t="str">
        <f t="shared" si="2"/>
        <v>Norte</v>
      </c>
    </row>
    <row r="72" spans="1:7" x14ac:dyDescent="0.35">
      <c r="A72" s="2">
        <v>71</v>
      </c>
      <c r="B72" t="s">
        <v>179</v>
      </c>
      <c r="C72" s="1">
        <v>45304</v>
      </c>
      <c r="D72" t="s">
        <v>18</v>
      </c>
      <c r="E72" t="s">
        <v>73</v>
      </c>
      <c r="F72" t="s">
        <v>122</v>
      </c>
      <c r="G72" t="str">
        <f t="shared" si="2"/>
        <v>Norte</v>
      </c>
    </row>
    <row r="73" spans="1:7" x14ac:dyDescent="0.35">
      <c r="A73" s="2">
        <v>72</v>
      </c>
      <c r="B73" t="s">
        <v>180</v>
      </c>
      <c r="C73" s="1">
        <v>45607</v>
      </c>
      <c r="D73" t="s">
        <v>22</v>
      </c>
      <c r="E73" t="s">
        <v>68</v>
      </c>
      <c r="F73" t="s">
        <v>176</v>
      </c>
      <c r="G73" t="str">
        <f t="shared" si="2"/>
        <v>Sul</v>
      </c>
    </row>
    <row r="74" spans="1:7" x14ac:dyDescent="0.35">
      <c r="A74" s="2">
        <v>73</v>
      </c>
      <c r="B74" t="s">
        <v>181</v>
      </c>
      <c r="C74" s="1">
        <v>45510</v>
      </c>
      <c r="D74" t="s">
        <v>52</v>
      </c>
      <c r="E74" t="s">
        <v>76</v>
      </c>
      <c r="F74" t="s">
        <v>182</v>
      </c>
      <c r="G74" t="str">
        <f t="shared" si="2"/>
        <v>Nordeste</v>
      </c>
    </row>
    <row r="75" spans="1:7" x14ac:dyDescent="0.35">
      <c r="A75" s="2">
        <v>74</v>
      </c>
      <c r="B75" t="s">
        <v>183</v>
      </c>
      <c r="C75" s="1">
        <v>45636</v>
      </c>
      <c r="D75" t="s">
        <v>52</v>
      </c>
      <c r="E75" t="s">
        <v>184</v>
      </c>
      <c r="F75" t="s">
        <v>185</v>
      </c>
      <c r="G75" t="str">
        <f t="shared" si="2"/>
        <v>Norte</v>
      </c>
    </row>
    <row r="76" spans="1:7" x14ac:dyDescent="0.35">
      <c r="A76" s="2">
        <v>75</v>
      </c>
      <c r="B76" t="s">
        <v>186</v>
      </c>
      <c r="C76" s="1">
        <v>45626</v>
      </c>
      <c r="D76" t="s">
        <v>26</v>
      </c>
      <c r="E76" t="s">
        <v>76</v>
      </c>
      <c r="F76" t="s">
        <v>187</v>
      </c>
      <c r="G76" t="str">
        <f t="shared" si="2"/>
        <v>Nordeste</v>
      </c>
    </row>
    <row r="77" spans="1:7" x14ac:dyDescent="0.35">
      <c r="A77" s="2">
        <v>76</v>
      </c>
      <c r="B77" t="s">
        <v>188</v>
      </c>
      <c r="C77" s="1">
        <v>45127</v>
      </c>
      <c r="D77" t="s">
        <v>33</v>
      </c>
      <c r="E77" t="s">
        <v>184</v>
      </c>
      <c r="F77" t="s">
        <v>28</v>
      </c>
      <c r="G77" t="str">
        <f t="shared" si="2"/>
        <v>Norte</v>
      </c>
    </row>
    <row r="78" spans="1:7" x14ac:dyDescent="0.35">
      <c r="A78" s="2">
        <v>77</v>
      </c>
      <c r="B78" t="s">
        <v>189</v>
      </c>
      <c r="C78" s="1">
        <v>45164</v>
      </c>
      <c r="D78" t="s">
        <v>26</v>
      </c>
      <c r="E78" t="s">
        <v>68</v>
      </c>
      <c r="F78" t="s">
        <v>190</v>
      </c>
      <c r="G78" t="str">
        <f t="shared" si="2"/>
        <v>Sul</v>
      </c>
    </row>
    <row r="79" spans="1:7" x14ac:dyDescent="0.35">
      <c r="A79" s="2">
        <v>78</v>
      </c>
      <c r="B79" t="s">
        <v>191</v>
      </c>
      <c r="C79" s="1">
        <v>45580</v>
      </c>
      <c r="D79" t="s">
        <v>18</v>
      </c>
      <c r="E79" t="s">
        <v>119</v>
      </c>
      <c r="F79" t="s">
        <v>192</v>
      </c>
      <c r="G79" t="str">
        <f t="shared" si="2"/>
        <v>Sudeste</v>
      </c>
    </row>
    <row r="80" spans="1:7" x14ac:dyDescent="0.35">
      <c r="A80" s="2">
        <v>79</v>
      </c>
      <c r="B80" t="s">
        <v>193</v>
      </c>
      <c r="C80" s="1">
        <v>45515</v>
      </c>
      <c r="D80" t="s">
        <v>52</v>
      </c>
      <c r="E80" t="s">
        <v>76</v>
      </c>
      <c r="F80" t="s">
        <v>194</v>
      </c>
      <c r="G80" t="str">
        <f t="shared" si="2"/>
        <v>Nordeste</v>
      </c>
    </row>
    <row r="81" spans="1:7" x14ac:dyDescent="0.35">
      <c r="A81" s="2">
        <v>80</v>
      </c>
      <c r="B81" t="s">
        <v>195</v>
      </c>
      <c r="C81" s="1">
        <v>45391</v>
      </c>
      <c r="D81" t="s">
        <v>52</v>
      </c>
      <c r="E81" t="s">
        <v>139</v>
      </c>
      <c r="F81" t="s">
        <v>196</v>
      </c>
      <c r="G81" t="str">
        <f t="shared" si="2"/>
        <v>Nordeste</v>
      </c>
    </row>
    <row r="82" spans="1:7" x14ac:dyDescent="0.35">
      <c r="A82" s="2">
        <v>81</v>
      </c>
      <c r="B82" t="s">
        <v>197</v>
      </c>
      <c r="C82" s="1">
        <v>45470</v>
      </c>
      <c r="D82" t="s">
        <v>26</v>
      </c>
      <c r="E82" t="s">
        <v>103</v>
      </c>
      <c r="F82" t="s">
        <v>198</v>
      </c>
      <c r="G82" t="str">
        <f t="shared" si="2"/>
        <v>Nordeste</v>
      </c>
    </row>
    <row r="83" spans="1:7" x14ac:dyDescent="0.35">
      <c r="A83" s="2">
        <v>82</v>
      </c>
      <c r="B83" t="s">
        <v>199</v>
      </c>
      <c r="C83" s="1">
        <v>45654</v>
      </c>
      <c r="D83" t="s">
        <v>18</v>
      </c>
      <c r="E83" t="s">
        <v>68</v>
      </c>
      <c r="F83" t="s">
        <v>200</v>
      </c>
      <c r="G83" t="str">
        <f t="shared" si="2"/>
        <v>Sul</v>
      </c>
    </row>
    <row r="84" spans="1:7" x14ac:dyDescent="0.35">
      <c r="A84" s="2">
        <v>83</v>
      </c>
      <c r="B84" t="s">
        <v>201</v>
      </c>
      <c r="C84" s="1">
        <v>45261</v>
      </c>
      <c r="D84" t="s">
        <v>22</v>
      </c>
      <c r="E84" t="s">
        <v>37</v>
      </c>
      <c r="F84" t="s">
        <v>202</v>
      </c>
      <c r="G84" t="str">
        <f t="shared" si="2"/>
        <v>Nordeste</v>
      </c>
    </row>
    <row r="85" spans="1:7" x14ac:dyDescent="0.35">
      <c r="A85" s="2">
        <v>84</v>
      </c>
      <c r="B85" t="s">
        <v>203</v>
      </c>
      <c r="C85" s="1">
        <v>45110</v>
      </c>
      <c r="D85" t="s">
        <v>52</v>
      </c>
      <c r="E85" t="s">
        <v>34</v>
      </c>
      <c r="F85" t="s">
        <v>204</v>
      </c>
      <c r="G85" t="str">
        <f t="shared" si="2"/>
        <v>Nordeste</v>
      </c>
    </row>
    <row r="86" spans="1:7" x14ac:dyDescent="0.35">
      <c r="A86" s="2">
        <v>85</v>
      </c>
      <c r="B86" t="s">
        <v>205</v>
      </c>
      <c r="C86" s="1">
        <v>45087</v>
      </c>
      <c r="D86" t="s">
        <v>26</v>
      </c>
      <c r="E86" t="s">
        <v>19</v>
      </c>
      <c r="F86" t="s">
        <v>206</v>
      </c>
      <c r="G86" t="str">
        <f t="shared" si="2"/>
        <v>Nordeste</v>
      </c>
    </row>
    <row r="87" spans="1:7" x14ac:dyDescent="0.35">
      <c r="A87" s="2">
        <v>86</v>
      </c>
      <c r="B87" t="s">
        <v>207</v>
      </c>
      <c r="C87" s="1">
        <v>45220</v>
      </c>
      <c r="D87" t="s">
        <v>52</v>
      </c>
      <c r="E87" t="s">
        <v>27</v>
      </c>
      <c r="F87" t="s">
        <v>208</v>
      </c>
      <c r="G87" t="str">
        <f t="shared" si="2"/>
        <v>Centro-Oeste</v>
      </c>
    </row>
    <row r="88" spans="1:7" x14ac:dyDescent="0.35">
      <c r="A88" s="2">
        <v>87</v>
      </c>
      <c r="B88" t="s">
        <v>209</v>
      </c>
      <c r="C88" s="1">
        <v>45324</v>
      </c>
      <c r="D88" t="s">
        <v>18</v>
      </c>
      <c r="E88" t="s">
        <v>34</v>
      </c>
      <c r="F88" t="s">
        <v>210</v>
      </c>
      <c r="G88" t="str">
        <f t="shared" si="2"/>
        <v>Nordeste</v>
      </c>
    </row>
    <row r="89" spans="1:7" x14ac:dyDescent="0.35">
      <c r="A89" s="2">
        <v>88</v>
      </c>
      <c r="B89" t="s">
        <v>211</v>
      </c>
      <c r="C89" s="1">
        <v>45097</v>
      </c>
      <c r="D89" t="s">
        <v>26</v>
      </c>
      <c r="E89" t="s">
        <v>53</v>
      </c>
      <c r="F89" t="s">
        <v>212</v>
      </c>
      <c r="G89" t="str">
        <f t="shared" si="2"/>
        <v>Nordeste</v>
      </c>
    </row>
    <row r="90" spans="1:7" x14ac:dyDescent="0.35">
      <c r="A90" s="2">
        <v>89</v>
      </c>
      <c r="B90" t="s">
        <v>213</v>
      </c>
      <c r="C90" s="1">
        <v>45642</v>
      </c>
      <c r="D90" t="s">
        <v>26</v>
      </c>
      <c r="E90" t="s">
        <v>34</v>
      </c>
      <c r="F90" t="s">
        <v>214</v>
      </c>
      <c r="G90" t="str">
        <f t="shared" si="2"/>
        <v>Nordeste</v>
      </c>
    </row>
    <row r="91" spans="1:7" x14ac:dyDescent="0.35">
      <c r="A91" s="2">
        <v>90</v>
      </c>
      <c r="B91" t="s">
        <v>215</v>
      </c>
      <c r="C91" s="1">
        <v>45156</v>
      </c>
      <c r="D91" t="s">
        <v>26</v>
      </c>
      <c r="E91" t="s">
        <v>184</v>
      </c>
      <c r="F91" t="s">
        <v>69</v>
      </c>
      <c r="G91" t="str">
        <f t="shared" si="2"/>
        <v>Norte</v>
      </c>
    </row>
    <row r="92" spans="1:7" x14ac:dyDescent="0.35">
      <c r="A92" s="2">
        <v>91</v>
      </c>
      <c r="B92" t="s">
        <v>216</v>
      </c>
      <c r="C92" s="1">
        <v>45670</v>
      </c>
      <c r="D92" t="s">
        <v>52</v>
      </c>
      <c r="E92" t="s">
        <v>53</v>
      </c>
      <c r="F92" t="s">
        <v>217</v>
      </c>
      <c r="G92" t="str">
        <f t="shared" si="2"/>
        <v>Nordeste</v>
      </c>
    </row>
    <row r="93" spans="1:7" x14ac:dyDescent="0.35">
      <c r="A93" s="2">
        <v>92</v>
      </c>
      <c r="B93" t="s">
        <v>218</v>
      </c>
      <c r="C93" s="1">
        <v>45474</v>
      </c>
      <c r="D93" t="s">
        <v>33</v>
      </c>
      <c r="E93" t="s">
        <v>27</v>
      </c>
      <c r="F93" t="s">
        <v>217</v>
      </c>
      <c r="G93" t="str">
        <f t="shared" si="2"/>
        <v>Centro-Oeste</v>
      </c>
    </row>
    <row r="94" spans="1:7" x14ac:dyDescent="0.35">
      <c r="A94" s="2">
        <v>93</v>
      </c>
      <c r="B94" t="s">
        <v>219</v>
      </c>
      <c r="C94" s="1">
        <v>45356</v>
      </c>
      <c r="D94" t="s">
        <v>26</v>
      </c>
      <c r="E94" t="s">
        <v>30</v>
      </c>
      <c r="F94" t="s">
        <v>220</v>
      </c>
      <c r="G94" t="str">
        <f t="shared" si="2"/>
        <v>Sul</v>
      </c>
    </row>
    <row r="95" spans="1:7" x14ac:dyDescent="0.35">
      <c r="A95" s="2">
        <v>94</v>
      </c>
      <c r="B95" t="s">
        <v>221</v>
      </c>
      <c r="C95" s="1">
        <v>45519</v>
      </c>
      <c r="D95" t="s">
        <v>18</v>
      </c>
      <c r="E95" t="s">
        <v>100</v>
      </c>
      <c r="F95" t="s">
        <v>69</v>
      </c>
      <c r="G95" t="str">
        <f t="shared" si="2"/>
        <v>Nordeste</v>
      </c>
    </row>
    <row r="96" spans="1:7" x14ac:dyDescent="0.35">
      <c r="A96" s="2">
        <v>95</v>
      </c>
      <c r="B96" t="s">
        <v>222</v>
      </c>
      <c r="C96" s="1">
        <v>45684</v>
      </c>
      <c r="D96" t="s">
        <v>52</v>
      </c>
      <c r="E96" t="s">
        <v>87</v>
      </c>
      <c r="F96" t="s">
        <v>122</v>
      </c>
      <c r="G96" t="str">
        <f t="shared" si="2"/>
        <v>Sudeste</v>
      </c>
    </row>
    <row r="97" spans="1:7" x14ac:dyDescent="0.35">
      <c r="A97" s="2">
        <v>96</v>
      </c>
      <c r="B97" t="s">
        <v>223</v>
      </c>
      <c r="C97" s="1">
        <v>45250</v>
      </c>
      <c r="D97" t="s">
        <v>22</v>
      </c>
      <c r="E97" t="s">
        <v>30</v>
      </c>
      <c r="F97" t="s">
        <v>224</v>
      </c>
      <c r="G97" t="str">
        <f t="shared" si="2"/>
        <v>Sul</v>
      </c>
    </row>
    <row r="98" spans="1:7" x14ac:dyDescent="0.35">
      <c r="A98" s="2">
        <v>97</v>
      </c>
      <c r="B98" t="s">
        <v>225</v>
      </c>
      <c r="C98" s="1">
        <v>45208</v>
      </c>
      <c r="D98" t="s">
        <v>22</v>
      </c>
      <c r="E98" t="s">
        <v>73</v>
      </c>
      <c r="F98" t="s">
        <v>226</v>
      </c>
      <c r="G98" t="str">
        <f t="shared" ref="G98:G129" si="3">IF(OR(E98="BA",E98="SE",E98="AL",E98="PE",E98="PB",E98="RN",E98="CE",E98="PI",E98="MA"),"Nordeste",
IF(OR(E98="SP",E98="RJ",E98="MG",E98="ES"),"Sudeste",
IF(OR(E98="RS",E98="SC",E98="PR"),"Sul",
IF(OR(E98="GO",E98="MT",E98="MS",E98="DF"),"Centro-Oeste",
IF(OR(E98="AM",E98="AC",E98="RO",E98="RR",E98="AP",E98="PA",E98="TO"),"Norte","Não identificado")))))</f>
        <v>Norte</v>
      </c>
    </row>
    <row r="99" spans="1:7" x14ac:dyDescent="0.35">
      <c r="A99" s="2">
        <v>98</v>
      </c>
      <c r="B99" t="s">
        <v>227</v>
      </c>
      <c r="C99" s="1">
        <v>45598</v>
      </c>
      <c r="D99" t="s">
        <v>52</v>
      </c>
      <c r="E99" t="s">
        <v>81</v>
      </c>
      <c r="F99" t="s">
        <v>228</v>
      </c>
      <c r="G99" t="str">
        <f t="shared" si="3"/>
        <v>Norte</v>
      </c>
    </row>
    <row r="100" spans="1:7" x14ac:dyDescent="0.35">
      <c r="A100" s="2">
        <v>99</v>
      </c>
      <c r="B100" t="s">
        <v>229</v>
      </c>
      <c r="C100" s="1">
        <v>45263</v>
      </c>
      <c r="D100" t="s">
        <v>52</v>
      </c>
      <c r="E100" t="s">
        <v>68</v>
      </c>
      <c r="F100" t="s">
        <v>230</v>
      </c>
      <c r="G100" t="str">
        <f t="shared" si="3"/>
        <v>Sul</v>
      </c>
    </row>
    <row r="101" spans="1:7" x14ac:dyDescent="0.35">
      <c r="A101" s="2">
        <v>100</v>
      </c>
      <c r="B101" t="s">
        <v>231</v>
      </c>
      <c r="C101" s="1">
        <v>45074</v>
      </c>
      <c r="D101" t="s">
        <v>26</v>
      </c>
      <c r="E101" t="s">
        <v>146</v>
      </c>
      <c r="F101" t="s">
        <v>232</v>
      </c>
      <c r="G101" t="str">
        <f t="shared" si="3"/>
        <v>Centro-Oeste</v>
      </c>
    </row>
    <row r="102" spans="1:7" x14ac:dyDescent="0.35">
      <c r="A102" s="2">
        <v>101</v>
      </c>
      <c r="B102" t="s">
        <v>233</v>
      </c>
      <c r="C102" s="1">
        <v>45180</v>
      </c>
      <c r="D102" t="s">
        <v>52</v>
      </c>
      <c r="E102" t="s">
        <v>103</v>
      </c>
      <c r="F102" t="s">
        <v>234</v>
      </c>
      <c r="G102" t="str">
        <f t="shared" si="3"/>
        <v>Nordeste</v>
      </c>
    </row>
    <row r="103" spans="1:7" x14ac:dyDescent="0.35">
      <c r="A103" s="2">
        <v>102</v>
      </c>
      <c r="B103" t="s">
        <v>235</v>
      </c>
      <c r="C103" s="1">
        <v>45669</v>
      </c>
      <c r="D103" t="s">
        <v>26</v>
      </c>
      <c r="E103" t="s">
        <v>139</v>
      </c>
      <c r="F103" t="s">
        <v>206</v>
      </c>
      <c r="G103" t="str">
        <f t="shared" si="3"/>
        <v>Nordeste</v>
      </c>
    </row>
    <row r="104" spans="1:7" x14ac:dyDescent="0.35">
      <c r="A104" s="2">
        <v>103</v>
      </c>
      <c r="B104" t="s">
        <v>236</v>
      </c>
      <c r="C104" s="1">
        <v>45284</v>
      </c>
      <c r="D104" t="s">
        <v>26</v>
      </c>
      <c r="E104" t="s">
        <v>103</v>
      </c>
      <c r="F104" t="s">
        <v>237</v>
      </c>
      <c r="G104" t="str">
        <f t="shared" si="3"/>
        <v>Nordeste</v>
      </c>
    </row>
    <row r="105" spans="1:7" x14ac:dyDescent="0.35">
      <c r="A105" s="2">
        <v>104</v>
      </c>
      <c r="B105" t="s">
        <v>238</v>
      </c>
      <c r="C105" s="1">
        <v>45583</v>
      </c>
      <c r="D105" t="s">
        <v>18</v>
      </c>
      <c r="E105" t="s">
        <v>146</v>
      </c>
      <c r="F105" t="s">
        <v>147</v>
      </c>
      <c r="G105" t="str">
        <f t="shared" si="3"/>
        <v>Centro-Oeste</v>
      </c>
    </row>
    <row r="106" spans="1:7" x14ac:dyDescent="0.35">
      <c r="A106" s="2">
        <v>105</v>
      </c>
      <c r="B106" t="s">
        <v>239</v>
      </c>
      <c r="C106" s="1">
        <v>45544</v>
      </c>
      <c r="D106" t="s">
        <v>26</v>
      </c>
      <c r="E106" t="s">
        <v>146</v>
      </c>
      <c r="F106" t="s">
        <v>240</v>
      </c>
      <c r="G106" t="str">
        <f t="shared" si="3"/>
        <v>Centro-Oeste</v>
      </c>
    </row>
    <row r="107" spans="1:7" x14ac:dyDescent="0.35">
      <c r="A107" s="2">
        <v>106</v>
      </c>
      <c r="B107" t="s">
        <v>241</v>
      </c>
      <c r="C107" s="1">
        <v>45272</v>
      </c>
      <c r="D107" t="s">
        <v>52</v>
      </c>
      <c r="E107" t="s">
        <v>53</v>
      </c>
      <c r="F107" t="s">
        <v>242</v>
      </c>
      <c r="G107" t="str">
        <f t="shared" si="3"/>
        <v>Nordeste</v>
      </c>
    </row>
    <row r="108" spans="1:7" x14ac:dyDescent="0.35">
      <c r="A108" s="2">
        <v>107</v>
      </c>
      <c r="B108" t="s">
        <v>243</v>
      </c>
      <c r="C108" s="1">
        <v>45695</v>
      </c>
      <c r="D108" t="s">
        <v>33</v>
      </c>
      <c r="E108" t="s">
        <v>23</v>
      </c>
      <c r="F108" t="s">
        <v>162</v>
      </c>
      <c r="G108" t="str">
        <f t="shared" si="3"/>
        <v>Norte</v>
      </c>
    </row>
    <row r="109" spans="1:7" x14ac:dyDescent="0.35">
      <c r="A109" s="2">
        <v>108</v>
      </c>
      <c r="B109" t="s">
        <v>244</v>
      </c>
      <c r="C109" s="1">
        <v>45137</v>
      </c>
      <c r="D109" t="s">
        <v>18</v>
      </c>
      <c r="E109" t="s">
        <v>89</v>
      </c>
      <c r="F109" t="s">
        <v>142</v>
      </c>
      <c r="G109" t="str">
        <f t="shared" si="3"/>
        <v>Norte</v>
      </c>
    </row>
    <row r="110" spans="1:7" x14ac:dyDescent="0.35">
      <c r="A110" s="2">
        <v>109</v>
      </c>
      <c r="B110" t="s">
        <v>245</v>
      </c>
      <c r="C110" s="1">
        <v>45310</v>
      </c>
      <c r="D110" t="s">
        <v>22</v>
      </c>
      <c r="E110" t="s">
        <v>84</v>
      </c>
      <c r="F110" t="s">
        <v>246</v>
      </c>
      <c r="G110" t="str">
        <f t="shared" si="3"/>
        <v>Norte</v>
      </c>
    </row>
    <row r="111" spans="1:7" x14ac:dyDescent="0.35">
      <c r="A111" s="2">
        <v>110</v>
      </c>
      <c r="B111" t="s">
        <v>247</v>
      </c>
      <c r="C111" s="1">
        <v>45506</v>
      </c>
      <c r="D111" t="s">
        <v>52</v>
      </c>
      <c r="E111" t="s">
        <v>103</v>
      </c>
      <c r="F111" t="s">
        <v>248</v>
      </c>
      <c r="G111" t="str">
        <f t="shared" si="3"/>
        <v>Nordeste</v>
      </c>
    </row>
    <row r="112" spans="1:7" x14ac:dyDescent="0.35">
      <c r="A112" s="2">
        <v>111</v>
      </c>
      <c r="B112" t="s">
        <v>249</v>
      </c>
      <c r="C112" s="1">
        <v>45474</v>
      </c>
      <c r="D112" t="s">
        <v>22</v>
      </c>
      <c r="E112" t="s">
        <v>139</v>
      </c>
      <c r="F112" t="s">
        <v>164</v>
      </c>
      <c r="G112" t="str">
        <f t="shared" si="3"/>
        <v>Nordeste</v>
      </c>
    </row>
    <row r="113" spans="1:7" x14ac:dyDescent="0.35">
      <c r="A113" s="2">
        <v>112</v>
      </c>
      <c r="B113" t="s">
        <v>250</v>
      </c>
      <c r="C113" s="1">
        <v>45690</v>
      </c>
      <c r="D113" t="s">
        <v>22</v>
      </c>
      <c r="E113" t="s">
        <v>53</v>
      </c>
      <c r="F113" t="s">
        <v>251</v>
      </c>
      <c r="G113" t="str">
        <f t="shared" si="3"/>
        <v>Nordeste</v>
      </c>
    </row>
    <row r="114" spans="1:7" x14ac:dyDescent="0.35">
      <c r="A114" s="2">
        <v>113</v>
      </c>
      <c r="B114" t="s">
        <v>252</v>
      </c>
      <c r="C114" s="1">
        <v>45199</v>
      </c>
      <c r="D114" t="s">
        <v>26</v>
      </c>
      <c r="E114" t="s">
        <v>68</v>
      </c>
      <c r="F114" t="s">
        <v>253</v>
      </c>
      <c r="G114" t="str">
        <f t="shared" si="3"/>
        <v>Sul</v>
      </c>
    </row>
    <row r="115" spans="1:7" x14ac:dyDescent="0.35">
      <c r="A115" s="2">
        <v>114</v>
      </c>
      <c r="B115" t="s">
        <v>254</v>
      </c>
      <c r="C115" s="1">
        <v>45179</v>
      </c>
      <c r="D115" t="s">
        <v>33</v>
      </c>
      <c r="E115" t="s">
        <v>34</v>
      </c>
      <c r="F115" t="s">
        <v>172</v>
      </c>
      <c r="G115" t="str">
        <f t="shared" si="3"/>
        <v>Nordeste</v>
      </c>
    </row>
    <row r="116" spans="1:7" x14ac:dyDescent="0.35">
      <c r="A116" s="2">
        <v>115</v>
      </c>
      <c r="B116" t="s">
        <v>255</v>
      </c>
      <c r="C116" s="1">
        <v>45332</v>
      </c>
      <c r="D116" t="s">
        <v>22</v>
      </c>
      <c r="E116" t="s">
        <v>124</v>
      </c>
      <c r="F116" t="s">
        <v>256</v>
      </c>
      <c r="G116" t="str">
        <f t="shared" si="3"/>
        <v>Norte</v>
      </c>
    </row>
    <row r="117" spans="1:7" x14ac:dyDescent="0.35">
      <c r="A117" s="2">
        <v>116</v>
      </c>
      <c r="B117" t="s">
        <v>257</v>
      </c>
      <c r="C117" s="1">
        <v>45600</v>
      </c>
      <c r="D117" t="s">
        <v>18</v>
      </c>
      <c r="E117" t="s">
        <v>34</v>
      </c>
      <c r="F117" t="s">
        <v>258</v>
      </c>
      <c r="G117" t="str">
        <f t="shared" si="3"/>
        <v>Nordeste</v>
      </c>
    </row>
    <row r="118" spans="1:7" x14ac:dyDescent="0.35">
      <c r="A118" s="2">
        <v>117</v>
      </c>
      <c r="B118" t="s">
        <v>259</v>
      </c>
      <c r="C118" s="1">
        <v>45256</v>
      </c>
      <c r="D118" t="s">
        <v>22</v>
      </c>
      <c r="E118" t="s">
        <v>73</v>
      </c>
      <c r="F118" t="s">
        <v>260</v>
      </c>
      <c r="G118" t="str">
        <f t="shared" si="3"/>
        <v>Norte</v>
      </c>
    </row>
    <row r="119" spans="1:7" x14ac:dyDescent="0.35">
      <c r="A119" s="2">
        <v>118</v>
      </c>
      <c r="B119" t="s">
        <v>261</v>
      </c>
      <c r="C119" s="1">
        <v>45169</v>
      </c>
      <c r="D119" t="s">
        <v>22</v>
      </c>
      <c r="E119" t="s">
        <v>139</v>
      </c>
      <c r="F119" t="s">
        <v>62</v>
      </c>
      <c r="G119" t="str">
        <f t="shared" si="3"/>
        <v>Nordeste</v>
      </c>
    </row>
    <row r="120" spans="1:7" x14ac:dyDescent="0.35">
      <c r="A120" s="2">
        <v>119</v>
      </c>
      <c r="B120" t="s">
        <v>262</v>
      </c>
      <c r="C120" s="1">
        <v>45136</v>
      </c>
      <c r="D120" t="s">
        <v>18</v>
      </c>
      <c r="E120" t="s">
        <v>61</v>
      </c>
      <c r="F120" t="s">
        <v>263</v>
      </c>
      <c r="G120" t="str">
        <f t="shared" si="3"/>
        <v>Centro-Oeste</v>
      </c>
    </row>
    <row r="121" spans="1:7" x14ac:dyDescent="0.35">
      <c r="A121" s="2">
        <v>120</v>
      </c>
      <c r="B121" t="s">
        <v>264</v>
      </c>
      <c r="C121" s="1">
        <v>45638</v>
      </c>
      <c r="D121" t="s">
        <v>33</v>
      </c>
      <c r="E121" t="s">
        <v>37</v>
      </c>
      <c r="F121" t="s">
        <v>265</v>
      </c>
      <c r="G121" t="str">
        <f t="shared" si="3"/>
        <v>Nordeste</v>
      </c>
    </row>
    <row r="122" spans="1:7" x14ac:dyDescent="0.35">
      <c r="A122" s="2">
        <v>121</v>
      </c>
      <c r="B122" t="s">
        <v>266</v>
      </c>
      <c r="C122" s="1">
        <v>45487</v>
      </c>
      <c r="D122" t="s">
        <v>33</v>
      </c>
      <c r="E122" t="s">
        <v>68</v>
      </c>
      <c r="F122" t="s">
        <v>147</v>
      </c>
      <c r="G122" t="str">
        <f t="shared" si="3"/>
        <v>Sul</v>
      </c>
    </row>
    <row r="123" spans="1:7" x14ac:dyDescent="0.35">
      <c r="A123" s="2">
        <v>122</v>
      </c>
      <c r="B123" t="s">
        <v>267</v>
      </c>
      <c r="C123" s="1">
        <v>45074</v>
      </c>
      <c r="D123" t="s">
        <v>22</v>
      </c>
      <c r="E123" t="s">
        <v>89</v>
      </c>
      <c r="F123" t="s">
        <v>268</v>
      </c>
      <c r="G123" t="str">
        <f t="shared" si="3"/>
        <v>Norte</v>
      </c>
    </row>
    <row r="124" spans="1:7" x14ac:dyDescent="0.35">
      <c r="A124" s="2">
        <v>123</v>
      </c>
      <c r="B124" t="s">
        <v>269</v>
      </c>
      <c r="C124" s="1">
        <v>45615</v>
      </c>
      <c r="D124" t="s">
        <v>18</v>
      </c>
      <c r="E124" t="s">
        <v>27</v>
      </c>
      <c r="F124" t="s">
        <v>95</v>
      </c>
      <c r="G124" t="str">
        <f t="shared" si="3"/>
        <v>Centro-Oeste</v>
      </c>
    </row>
    <row r="125" spans="1:7" x14ac:dyDescent="0.35">
      <c r="A125" s="2">
        <v>124</v>
      </c>
      <c r="B125" t="s">
        <v>270</v>
      </c>
      <c r="C125" s="1">
        <v>45605</v>
      </c>
      <c r="D125" t="s">
        <v>52</v>
      </c>
      <c r="E125" t="s">
        <v>37</v>
      </c>
      <c r="F125" t="s">
        <v>271</v>
      </c>
      <c r="G125" t="str">
        <f t="shared" si="3"/>
        <v>Nordeste</v>
      </c>
    </row>
    <row r="126" spans="1:7" x14ac:dyDescent="0.35">
      <c r="A126" s="2">
        <v>125</v>
      </c>
      <c r="B126" t="s">
        <v>272</v>
      </c>
      <c r="C126" s="1">
        <v>45533</v>
      </c>
      <c r="D126" t="s">
        <v>22</v>
      </c>
      <c r="E126" t="s">
        <v>47</v>
      </c>
      <c r="F126" t="s">
        <v>273</v>
      </c>
      <c r="G126" t="str">
        <f t="shared" si="3"/>
        <v>Sudeste</v>
      </c>
    </row>
    <row r="127" spans="1:7" x14ac:dyDescent="0.35">
      <c r="A127" s="2">
        <v>126</v>
      </c>
      <c r="B127" t="s">
        <v>274</v>
      </c>
      <c r="C127" s="1">
        <v>45659</v>
      </c>
      <c r="D127" t="s">
        <v>26</v>
      </c>
      <c r="E127" t="s">
        <v>119</v>
      </c>
      <c r="F127" t="s">
        <v>275</v>
      </c>
      <c r="G127" t="str">
        <f t="shared" si="3"/>
        <v>Sudeste</v>
      </c>
    </row>
    <row r="128" spans="1:7" x14ac:dyDescent="0.35">
      <c r="A128" s="2">
        <v>127</v>
      </c>
      <c r="B128" t="s">
        <v>276</v>
      </c>
      <c r="C128" s="1">
        <v>45618</v>
      </c>
      <c r="D128" t="s">
        <v>26</v>
      </c>
      <c r="E128" t="s">
        <v>61</v>
      </c>
      <c r="F128" t="s">
        <v>277</v>
      </c>
      <c r="G128" t="str">
        <f t="shared" si="3"/>
        <v>Centro-Oeste</v>
      </c>
    </row>
    <row r="129" spans="1:7" x14ac:dyDescent="0.35">
      <c r="A129" s="2">
        <v>128</v>
      </c>
      <c r="B129" t="s">
        <v>278</v>
      </c>
      <c r="C129" s="1">
        <v>45494</v>
      </c>
      <c r="D129" t="s">
        <v>18</v>
      </c>
      <c r="E129" t="s">
        <v>68</v>
      </c>
      <c r="F129" t="s">
        <v>279</v>
      </c>
      <c r="G129" t="str">
        <f t="shared" si="3"/>
        <v>Sul</v>
      </c>
    </row>
    <row r="130" spans="1:7" x14ac:dyDescent="0.35">
      <c r="A130" s="2">
        <v>129</v>
      </c>
      <c r="B130" t="s">
        <v>280</v>
      </c>
      <c r="C130" s="1">
        <v>45199</v>
      </c>
      <c r="D130" t="s">
        <v>52</v>
      </c>
      <c r="E130" t="s">
        <v>84</v>
      </c>
      <c r="F130" t="s">
        <v>281</v>
      </c>
      <c r="G130" t="str">
        <f t="shared" ref="G130:G161" si="4">IF(OR(E130="BA",E130="SE",E130="AL",E130="PE",E130="PB",E130="RN",E130="CE",E130="PI",E130="MA"),"Nordeste",
IF(OR(E130="SP",E130="RJ",E130="MG",E130="ES"),"Sudeste",
IF(OR(E130="RS",E130="SC",E130="PR"),"Sul",
IF(OR(E130="GO",E130="MT",E130="MS",E130="DF"),"Centro-Oeste",
IF(OR(E130="AM",E130="AC",E130="RO",E130="RR",E130="AP",E130="PA",E130="TO"),"Norte","Não identificado")))))</f>
        <v>Norte</v>
      </c>
    </row>
    <row r="131" spans="1:7" x14ac:dyDescent="0.35">
      <c r="A131" s="2">
        <v>130</v>
      </c>
      <c r="B131" t="s">
        <v>282</v>
      </c>
      <c r="C131" s="1">
        <v>45407</v>
      </c>
      <c r="D131" t="s">
        <v>22</v>
      </c>
      <c r="E131" t="s">
        <v>76</v>
      </c>
      <c r="F131" t="s">
        <v>283</v>
      </c>
      <c r="G131" t="str">
        <f t="shared" si="4"/>
        <v>Nordeste</v>
      </c>
    </row>
    <row r="132" spans="1:7" x14ac:dyDescent="0.35">
      <c r="A132" s="2">
        <v>131</v>
      </c>
      <c r="B132" t="s">
        <v>284</v>
      </c>
      <c r="C132" s="1">
        <v>45306</v>
      </c>
      <c r="D132" t="s">
        <v>33</v>
      </c>
      <c r="E132" t="s">
        <v>68</v>
      </c>
      <c r="F132" t="s">
        <v>35</v>
      </c>
      <c r="G132" t="str">
        <f t="shared" si="4"/>
        <v>Sul</v>
      </c>
    </row>
    <row r="133" spans="1:7" x14ac:dyDescent="0.35">
      <c r="A133" s="2">
        <v>132</v>
      </c>
      <c r="B133" t="s">
        <v>285</v>
      </c>
      <c r="C133" s="1">
        <v>45382</v>
      </c>
      <c r="D133" t="s">
        <v>18</v>
      </c>
      <c r="E133" t="s">
        <v>81</v>
      </c>
      <c r="F133" t="s">
        <v>286</v>
      </c>
      <c r="G133" t="str">
        <f t="shared" si="4"/>
        <v>Norte</v>
      </c>
    </row>
    <row r="134" spans="1:7" x14ac:dyDescent="0.35">
      <c r="A134" s="2">
        <v>133</v>
      </c>
      <c r="B134" t="s">
        <v>287</v>
      </c>
      <c r="C134" s="1">
        <v>45375</v>
      </c>
      <c r="D134" t="s">
        <v>33</v>
      </c>
      <c r="E134" t="s">
        <v>37</v>
      </c>
      <c r="F134" t="s">
        <v>288</v>
      </c>
      <c r="G134" t="str">
        <f t="shared" si="4"/>
        <v>Nordeste</v>
      </c>
    </row>
    <row r="135" spans="1:7" x14ac:dyDescent="0.35">
      <c r="A135" s="2">
        <v>134</v>
      </c>
      <c r="B135" t="s">
        <v>289</v>
      </c>
      <c r="C135" s="1">
        <v>45379</v>
      </c>
      <c r="D135" t="s">
        <v>52</v>
      </c>
      <c r="E135" t="s">
        <v>84</v>
      </c>
      <c r="F135" t="s">
        <v>258</v>
      </c>
      <c r="G135" t="str">
        <f t="shared" si="4"/>
        <v>Norte</v>
      </c>
    </row>
    <row r="136" spans="1:7" x14ac:dyDescent="0.35">
      <c r="A136" s="2">
        <v>135</v>
      </c>
      <c r="B136" t="s">
        <v>290</v>
      </c>
      <c r="C136" s="1">
        <v>45542</v>
      </c>
      <c r="D136" t="s">
        <v>18</v>
      </c>
      <c r="E136" t="s">
        <v>23</v>
      </c>
      <c r="F136" t="s">
        <v>253</v>
      </c>
      <c r="G136" t="str">
        <f t="shared" si="4"/>
        <v>Norte</v>
      </c>
    </row>
    <row r="137" spans="1:7" x14ac:dyDescent="0.35">
      <c r="A137" s="2">
        <v>136</v>
      </c>
      <c r="B137" t="s">
        <v>291</v>
      </c>
      <c r="C137" s="1">
        <v>45148</v>
      </c>
      <c r="D137" t="s">
        <v>33</v>
      </c>
      <c r="E137" t="s">
        <v>89</v>
      </c>
      <c r="F137" t="s">
        <v>292</v>
      </c>
      <c r="G137" t="str">
        <f t="shared" si="4"/>
        <v>Norte</v>
      </c>
    </row>
    <row r="138" spans="1:7" x14ac:dyDescent="0.35">
      <c r="A138" s="2">
        <v>137</v>
      </c>
      <c r="B138" t="s">
        <v>293</v>
      </c>
      <c r="C138" s="1">
        <v>45127</v>
      </c>
      <c r="D138" t="s">
        <v>33</v>
      </c>
      <c r="E138" t="s">
        <v>139</v>
      </c>
      <c r="F138" t="s">
        <v>294</v>
      </c>
      <c r="G138" t="str">
        <f t="shared" si="4"/>
        <v>Nordeste</v>
      </c>
    </row>
    <row r="139" spans="1:7" x14ac:dyDescent="0.35">
      <c r="A139" s="2">
        <v>138</v>
      </c>
      <c r="B139" t="s">
        <v>295</v>
      </c>
      <c r="C139" s="1">
        <v>45330</v>
      </c>
      <c r="D139" t="s">
        <v>26</v>
      </c>
      <c r="E139" t="s">
        <v>23</v>
      </c>
      <c r="F139" t="s">
        <v>192</v>
      </c>
      <c r="G139" t="str">
        <f t="shared" si="4"/>
        <v>Norte</v>
      </c>
    </row>
    <row r="140" spans="1:7" x14ac:dyDescent="0.35">
      <c r="A140" s="2">
        <v>139</v>
      </c>
      <c r="B140" t="s">
        <v>296</v>
      </c>
      <c r="C140" s="1">
        <v>45621</v>
      </c>
      <c r="D140" t="s">
        <v>18</v>
      </c>
      <c r="E140" t="s">
        <v>184</v>
      </c>
      <c r="F140" t="s">
        <v>297</v>
      </c>
      <c r="G140" t="str">
        <f t="shared" si="4"/>
        <v>Norte</v>
      </c>
    </row>
    <row r="141" spans="1:7" x14ac:dyDescent="0.35">
      <c r="A141" s="2">
        <v>140</v>
      </c>
      <c r="B141" t="s">
        <v>298</v>
      </c>
      <c r="C141" s="1">
        <v>45614</v>
      </c>
      <c r="D141" t="s">
        <v>22</v>
      </c>
      <c r="E141" t="s">
        <v>40</v>
      </c>
      <c r="F141" t="s">
        <v>299</v>
      </c>
      <c r="G141" t="str">
        <f t="shared" si="4"/>
        <v>Nordeste</v>
      </c>
    </row>
    <row r="142" spans="1:7" x14ac:dyDescent="0.35">
      <c r="A142" s="2">
        <v>141</v>
      </c>
      <c r="B142" t="s">
        <v>300</v>
      </c>
      <c r="C142" s="1">
        <v>45170</v>
      </c>
      <c r="D142" t="s">
        <v>22</v>
      </c>
      <c r="E142" t="s">
        <v>76</v>
      </c>
      <c r="F142" t="s">
        <v>28</v>
      </c>
      <c r="G142" t="str">
        <f t="shared" si="4"/>
        <v>Nordeste</v>
      </c>
    </row>
    <row r="143" spans="1:7" x14ac:dyDescent="0.35">
      <c r="A143" s="2">
        <v>142</v>
      </c>
      <c r="B143" t="s">
        <v>301</v>
      </c>
      <c r="C143" s="1">
        <v>45118</v>
      </c>
      <c r="D143" t="s">
        <v>33</v>
      </c>
      <c r="E143" t="s">
        <v>84</v>
      </c>
      <c r="F143" t="s">
        <v>302</v>
      </c>
      <c r="G143" t="str">
        <f t="shared" si="4"/>
        <v>Norte</v>
      </c>
    </row>
    <row r="144" spans="1:7" x14ac:dyDescent="0.35">
      <c r="A144" s="2">
        <v>143</v>
      </c>
      <c r="B144" t="s">
        <v>130</v>
      </c>
      <c r="C144" s="1">
        <v>45220</v>
      </c>
      <c r="D144" t="s">
        <v>22</v>
      </c>
      <c r="E144" t="s">
        <v>61</v>
      </c>
      <c r="F144" t="s">
        <v>303</v>
      </c>
      <c r="G144" t="str">
        <f t="shared" si="4"/>
        <v>Centro-Oeste</v>
      </c>
    </row>
    <row r="145" spans="1:7" x14ac:dyDescent="0.35">
      <c r="A145" s="2">
        <v>144</v>
      </c>
      <c r="B145" t="s">
        <v>304</v>
      </c>
      <c r="C145" s="1">
        <v>45102</v>
      </c>
      <c r="D145" t="s">
        <v>26</v>
      </c>
      <c r="E145" t="s">
        <v>30</v>
      </c>
      <c r="F145" t="s">
        <v>305</v>
      </c>
      <c r="G145" t="str">
        <f t="shared" si="4"/>
        <v>Sul</v>
      </c>
    </row>
    <row r="146" spans="1:7" x14ac:dyDescent="0.35">
      <c r="A146" s="2">
        <v>145</v>
      </c>
      <c r="B146" t="s">
        <v>306</v>
      </c>
      <c r="C146" s="1">
        <v>45203</v>
      </c>
      <c r="D146" t="s">
        <v>33</v>
      </c>
      <c r="E146" t="s">
        <v>37</v>
      </c>
      <c r="F146" t="s">
        <v>185</v>
      </c>
      <c r="G146" t="str">
        <f t="shared" si="4"/>
        <v>Nordeste</v>
      </c>
    </row>
    <row r="147" spans="1:7" x14ac:dyDescent="0.35">
      <c r="A147" s="2">
        <v>146</v>
      </c>
      <c r="B147" t="s">
        <v>307</v>
      </c>
      <c r="C147" s="1">
        <v>45300</v>
      </c>
      <c r="D147" t="s">
        <v>26</v>
      </c>
      <c r="E147" t="s">
        <v>37</v>
      </c>
      <c r="F147" t="s">
        <v>308</v>
      </c>
      <c r="G147" t="str">
        <f t="shared" si="4"/>
        <v>Nordeste</v>
      </c>
    </row>
    <row r="148" spans="1:7" x14ac:dyDescent="0.35">
      <c r="A148" s="2">
        <v>147</v>
      </c>
      <c r="B148" t="s">
        <v>309</v>
      </c>
      <c r="C148" s="1">
        <v>45212</v>
      </c>
      <c r="D148" t="s">
        <v>52</v>
      </c>
      <c r="E148" t="s">
        <v>100</v>
      </c>
      <c r="F148" t="s">
        <v>310</v>
      </c>
      <c r="G148" t="str">
        <f t="shared" si="4"/>
        <v>Nordeste</v>
      </c>
    </row>
    <row r="149" spans="1:7" x14ac:dyDescent="0.35">
      <c r="A149" s="2">
        <v>148</v>
      </c>
      <c r="B149" t="s">
        <v>311</v>
      </c>
      <c r="C149" s="1">
        <v>45671</v>
      </c>
      <c r="D149" t="s">
        <v>18</v>
      </c>
      <c r="E149" t="s">
        <v>89</v>
      </c>
      <c r="F149" t="s">
        <v>258</v>
      </c>
      <c r="G149" t="str">
        <f t="shared" si="4"/>
        <v>Norte</v>
      </c>
    </row>
    <row r="150" spans="1:7" x14ac:dyDescent="0.35">
      <c r="A150" s="2">
        <v>149</v>
      </c>
      <c r="B150" t="s">
        <v>312</v>
      </c>
      <c r="C150" s="1">
        <v>45575</v>
      </c>
      <c r="D150" t="s">
        <v>52</v>
      </c>
      <c r="E150" t="s">
        <v>64</v>
      </c>
      <c r="F150" t="s">
        <v>313</v>
      </c>
      <c r="G150" t="str">
        <f t="shared" si="4"/>
        <v>Sul</v>
      </c>
    </row>
    <row r="151" spans="1:7" x14ac:dyDescent="0.35">
      <c r="A151" s="2">
        <v>150</v>
      </c>
      <c r="B151" t="s">
        <v>314</v>
      </c>
      <c r="C151" s="1">
        <v>45205</v>
      </c>
      <c r="D151" t="s">
        <v>52</v>
      </c>
      <c r="E151" t="s">
        <v>124</v>
      </c>
      <c r="F151" t="s">
        <v>315</v>
      </c>
      <c r="G151" t="str">
        <f t="shared" si="4"/>
        <v>Norte</v>
      </c>
    </row>
    <row r="152" spans="1:7" x14ac:dyDescent="0.35">
      <c r="A152" s="2">
        <v>151</v>
      </c>
      <c r="B152" t="s">
        <v>316</v>
      </c>
      <c r="C152" s="1">
        <v>45564</v>
      </c>
      <c r="D152" t="s">
        <v>33</v>
      </c>
      <c r="E152" t="s">
        <v>73</v>
      </c>
      <c r="F152" t="s">
        <v>190</v>
      </c>
      <c r="G152" t="str">
        <f t="shared" si="4"/>
        <v>Norte</v>
      </c>
    </row>
    <row r="153" spans="1:7" x14ac:dyDescent="0.35">
      <c r="A153" s="2">
        <v>152</v>
      </c>
      <c r="B153" t="s">
        <v>317</v>
      </c>
      <c r="C153" s="1">
        <v>45256</v>
      </c>
      <c r="D153" t="s">
        <v>22</v>
      </c>
      <c r="E153" t="s">
        <v>68</v>
      </c>
      <c r="F153" t="s">
        <v>318</v>
      </c>
      <c r="G153" t="str">
        <f t="shared" si="4"/>
        <v>Sul</v>
      </c>
    </row>
    <row r="154" spans="1:7" x14ac:dyDescent="0.35">
      <c r="A154" s="2">
        <v>153</v>
      </c>
      <c r="B154" t="s">
        <v>319</v>
      </c>
      <c r="C154" s="1">
        <v>45109</v>
      </c>
      <c r="D154" t="s">
        <v>52</v>
      </c>
      <c r="E154" t="s">
        <v>89</v>
      </c>
      <c r="F154" t="s">
        <v>320</v>
      </c>
      <c r="G154" t="str">
        <f t="shared" si="4"/>
        <v>Norte</v>
      </c>
    </row>
    <row r="155" spans="1:7" x14ac:dyDescent="0.35">
      <c r="A155" s="2">
        <v>154</v>
      </c>
      <c r="B155" t="s">
        <v>321</v>
      </c>
      <c r="C155" s="1">
        <v>45417</v>
      </c>
      <c r="D155" t="s">
        <v>52</v>
      </c>
      <c r="E155" t="s">
        <v>19</v>
      </c>
      <c r="F155" t="s">
        <v>322</v>
      </c>
      <c r="G155" t="str">
        <f t="shared" si="4"/>
        <v>Nordeste</v>
      </c>
    </row>
    <row r="156" spans="1:7" x14ac:dyDescent="0.35">
      <c r="A156" s="2">
        <v>155</v>
      </c>
      <c r="B156" t="s">
        <v>323</v>
      </c>
      <c r="C156" s="1">
        <v>45521</v>
      </c>
      <c r="D156" t="s">
        <v>22</v>
      </c>
      <c r="E156" t="s">
        <v>68</v>
      </c>
      <c r="F156" t="s">
        <v>324</v>
      </c>
      <c r="G156" t="str">
        <f t="shared" si="4"/>
        <v>Sul</v>
      </c>
    </row>
    <row r="157" spans="1:7" x14ac:dyDescent="0.35">
      <c r="A157" s="2">
        <v>156</v>
      </c>
      <c r="B157" t="s">
        <v>325</v>
      </c>
      <c r="C157" s="1">
        <v>45194</v>
      </c>
      <c r="D157" t="s">
        <v>18</v>
      </c>
      <c r="E157" t="s">
        <v>76</v>
      </c>
      <c r="F157" t="s">
        <v>326</v>
      </c>
      <c r="G157" t="str">
        <f t="shared" si="4"/>
        <v>Nordeste</v>
      </c>
    </row>
    <row r="158" spans="1:7" x14ac:dyDescent="0.35">
      <c r="A158" s="2">
        <v>157</v>
      </c>
      <c r="B158" t="s">
        <v>327</v>
      </c>
      <c r="C158" s="1">
        <v>45242</v>
      </c>
      <c r="D158" t="s">
        <v>33</v>
      </c>
      <c r="E158" t="s">
        <v>124</v>
      </c>
      <c r="F158" t="s">
        <v>263</v>
      </c>
      <c r="G158" t="str">
        <f t="shared" si="4"/>
        <v>Norte</v>
      </c>
    </row>
    <row r="159" spans="1:7" x14ac:dyDescent="0.35">
      <c r="A159" s="2">
        <v>158</v>
      </c>
      <c r="B159" t="s">
        <v>328</v>
      </c>
      <c r="C159" s="1">
        <v>45190</v>
      </c>
      <c r="D159" t="s">
        <v>26</v>
      </c>
      <c r="E159" t="s">
        <v>184</v>
      </c>
      <c r="F159" t="s">
        <v>329</v>
      </c>
      <c r="G159" t="str">
        <f t="shared" si="4"/>
        <v>Norte</v>
      </c>
    </row>
    <row r="160" spans="1:7" x14ac:dyDescent="0.35">
      <c r="A160" s="2">
        <v>159</v>
      </c>
      <c r="B160" t="s">
        <v>330</v>
      </c>
      <c r="C160" s="1">
        <v>45346</v>
      </c>
      <c r="D160" t="s">
        <v>33</v>
      </c>
      <c r="E160" t="s">
        <v>87</v>
      </c>
      <c r="F160" t="s">
        <v>331</v>
      </c>
      <c r="G160" t="str">
        <f t="shared" si="4"/>
        <v>Sudeste</v>
      </c>
    </row>
    <row r="161" spans="1:7" x14ac:dyDescent="0.35">
      <c r="A161" s="2">
        <v>160</v>
      </c>
      <c r="B161" t="s">
        <v>332</v>
      </c>
      <c r="C161" s="1">
        <v>45669</v>
      </c>
      <c r="D161" t="s">
        <v>52</v>
      </c>
      <c r="E161" t="s">
        <v>169</v>
      </c>
      <c r="F161" t="s">
        <v>154</v>
      </c>
      <c r="G161" t="str">
        <f t="shared" si="4"/>
        <v>Centro-Oeste</v>
      </c>
    </row>
    <row r="162" spans="1:7" x14ac:dyDescent="0.35">
      <c r="A162" s="2">
        <v>161</v>
      </c>
      <c r="B162" t="s">
        <v>333</v>
      </c>
      <c r="C162" s="1">
        <v>45195</v>
      </c>
      <c r="D162" t="s">
        <v>26</v>
      </c>
      <c r="E162" t="s">
        <v>30</v>
      </c>
      <c r="F162" t="s">
        <v>334</v>
      </c>
      <c r="G162" t="str">
        <f t="shared" ref="G162:G193" si="5">IF(OR(E162="BA",E162="SE",E162="AL",E162="PE",E162="PB",E162="RN",E162="CE",E162="PI",E162="MA"),"Nordeste",
IF(OR(E162="SP",E162="RJ",E162="MG",E162="ES"),"Sudeste",
IF(OR(E162="RS",E162="SC",E162="PR"),"Sul",
IF(OR(E162="GO",E162="MT",E162="MS",E162="DF"),"Centro-Oeste",
IF(OR(E162="AM",E162="AC",E162="RO",E162="RR",E162="AP",E162="PA",E162="TO"),"Norte","Não identificado")))))</f>
        <v>Sul</v>
      </c>
    </row>
    <row r="163" spans="1:7" x14ac:dyDescent="0.35">
      <c r="A163" s="2">
        <v>162</v>
      </c>
      <c r="B163" t="s">
        <v>335</v>
      </c>
      <c r="C163" s="1">
        <v>45601</v>
      </c>
      <c r="D163" t="s">
        <v>26</v>
      </c>
      <c r="E163" t="s">
        <v>84</v>
      </c>
      <c r="F163" t="s">
        <v>251</v>
      </c>
      <c r="G163" t="str">
        <f t="shared" si="5"/>
        <v>Norte</v>
      </c>
    </row>
    <row r="164" spans="1:7" x14ac:dyDescent="0.35">
      <c r="A164" s="2">
        <v>163</v>
      </c>
      <c r="B164" t="s">
        <v>336</v>
      </c>
      <c r="C164" s="1">
        <v>45479</v>
      </c>
      <c r="D164" t="s">
        <v>18</v>
      </c>
      <c r="E164" t="s">
        <v>37</v>
      </c>
      <c r="F164" t="s">
        <v>337</v>
      </c>
      <c r="G164" t="str">
        <f t="shared" si="5"/>
        <v>Nordeste</v>
      </c>
    </row>
    <row r="165" spans="1:7" x14ac:dyDescent="0.35">
      <c r="A165" s="2">
        <v>164</v>
      </c>
      <c r="B165" t="s">
        <v>338</v>
      </c>
      <c r="C165" s="1">
        <v>45091</v>
      </c>
      <c r="D165" t="s">
        <v>26</v>
      </c>
      <c r="E165" t="s">
        <v>76</v>
      </c>
      <c r="F165" t="s">
        <v>111</v>
      </c>
      <c r="G165" t="str">
        <f t="shared" si="5"/>
        <v>Nordeste</v>
      </c>
    </row>
    <row r="166" spans="1:7" x14ac:dyDescent="0.35">
      <c r="A166" s="2">
        <v>165</v>
      </c>
      <c r="B166" t="s">
        <v>339</v>
      </c>
      <c r="C166" s="1">
        <v>45588</v>
      </c>
      <c r="D166" t="s">
        <v>22</v>
      </c>
      <c r="E166" t="s">
        <v>30</v>
      </c>
      <c r="F166" t="s">
        <v>340</v>
      </c>
      <c r="G166" t="str">
        <f t="shared" si="5"/>
        <v>Sul</v>
      </c>
    </row>
    <row r="167" spans="1:7" x14ac:dyDescent="0.35">
      <c r="A167" s="2">
        <v>166</v>
      </c>
      <c r="B167" t="s">
        <v>341</v>
      </c>
      <c r="C167" s="1">
        <v>45427</v>
      </c>
      <c r="D167" t="s">
        <v>22</v>
      </c>
      <c r="E167" t="s">
        <v>76</v>
      </c>
      <c r="F167" t="s">
        <v>342</v>
      </c>
      <c r="G167" t="str">
        <f t="shared" si="5"/>
        <v>Nordeste</v>
      </c>
    </row>
    <row r="168" spans="1:7" x14ac:dyDescent="0.35">
      <c r="A168" s="2">
        <v>167</v>
      </c>
      <c r="B168" t="s">
        <v>343</v>
      </c>
      <c r="C168" s="1">
        <v>45289</v>
      </c>
      <c r="D168" t="s">
        <v>52</v>
      </c>
      <c r="E168" t="s">
        <v>89</v>
      </c>
      <c r="F168" t="s">
        <v>344</v>
      </c>
      <c r="G168" t="str">
        <f t="shared" si="5"/>
        <v>Norte</v>
      </c>
    </row>
    <row r="169" spans="1:7" x14ac:dyDescent="0.35">
      <c r="A169" s="2">
        <v>168</v>
      </c>
      <c r="B169" t="s">
        <v>345</v>
      </c>
      <c r="C169" s="1">
        <v>45604</v>
      </c>
      <c r="D169" t="s">
        <v>22</v>
      </c>
      <c r="E169" t="s">
        <v>89</v>
      </c>
      <c r="F169" t="s">
        <v>346</v>
      </c>
      <c r="G169" t="str">
        <f t="shared" si="5"/>
        <v>Norte</v>
      </c>
    </row>
    <row r="170" spans="1:7" x14ac:dyDescent="0.35">
      <c r="A170" s="2">
        <v>169</v>
      </c>
      <c r="B170" t="s">
        <v>347</v>
      </c>
      <c r="C170" s="1">
        <v>45077</v>
      </c>
      <c r="D170" t="s">
        <v>33</v>
      </c>
      <c r="E170" t="s">
        <v>84</v>
      </c>
      <c r="F170" t="s">
        <v>275</v>
      </c>
      <c r="G170" t="str">
        <f t="shared" si="5"/>
        <v>Norte</v>
      </c>
    </row>
    <row r="171" spans="1:7" x14ac:dyDescent="0.35">
      <c r="A171" s="2">
        <v>170</v>
      </c>
      <c r="B171" t="s">
        <v>348</v>
      </c>
      <c r="C171" s="1">
        <v>45256</v>
      </c>
      <c r="D171" t="s">
        <v>52</v>
      </c>
      <c r="E171" t="s">
        <v>124</v>
      </c>
      <c r="F171" t="s">
        <v>349</v>
      </c>
      <c r="G171" t="str">
        <f t="shared" si="5"/>
        <v>Norte</v>
      </c>
    </row>
    <row r="172" spans="1:7" x14ac:dyDescent="0.35">
      <c r="A172" s="2">
        <v>171</v>
      </c>
      <c r="B172" t="s">
        <v>350</v>
      </c>
      <c r="C172" s="1">
        <v>45292</v>
      </c>
      <c r="D172" t="s">
        <v>22</v>
      </c>
      <c r="E172" t="s">
        <v>169</v>
      </c>
      <c r="F172" t="s">
        <v>351</v>
      </c>
      <c r="G172" t="str">
        <f t="shared" si="5"/>
        <v>Centro-Oeste</v>
      </c>
    </row>
    <row r="173" spans="1:7" x14ac:dyDescent="0.35">
      <c r="A173" s="2">
        <v>172</v>
      </c>
      <c r="B173" t="s">
        <v>352</v>
      </c>
      <c r="C173" s="1">
        <v>45428</v>
      </c>
      <c r="D173" t="s">
        <v>52</v>
      </c>
      <c r="E173" t="s">
        <v>53</v>
      </c>
      <c r="F173" t="s">
        <v>353</v>
      </c>
      <c r="G173" t="str">
        <f t="shared" si="5"/>
        <v>Nordeste</v>
      </c>
    </row>
    <row r="174" spans="1:7" x14ac:dyDescent="0.35">
      <c r="A174" s="2">
        <v>173</v>
      </c>
      <c r="B174" t="s">
        <v>354</v>
      </c>
      <c r="C174" s="1">
        <v>45089</v>
      </c>
      <c r="D174" t="s">
        <v>33</v>
      </c>
      <c r="E174" t="s">
        <v>76</v>
      </c>
      <c r="F174" t="s">
        <v>263</v>
      </c>
      <c r="G174" t="str">
        <f t="shared" si="5"/>
        <v>Nordeste</v>
      </c>
    </row>
    <row r="175" spans="1:7" x14ac:dyDescent="0.35">
      <c r="A175" s="2">
        <v>174</v>
      </c>
      <c r="B175" t="s">
        <v>355</v>
      </c>
      <c r="C175" s="1">
        <v>45098</v>
      </c>
      <c r="D175" t="s">
        <v>33</v>
      </c>
      <c r="E175" t="s">
        <v>81</v>
      </c>
      <c r="F175" t="s">
        <v>356</v>
      </c>
      <c r="G175" t="str">
        <f t="shared" si="5"/>
        <v>Norte</v>
      </c>
    </row>
    <row r="176" spans="1:7" x14ac:dyDescent="0.35">
      <c r="A176" s="2">
        <v>175</v>
      </c>
      <c r="B176" t="s">
        <v>357</v>
      </c>
      <c r="C176" s="1">
        <v>45434</v>
      </c>
      <c r="D176" t="s">
        <v>22</v>
      </c>
      <c r="E176" t="s">
        <v>81</v>
      </c>
      <c r="F176" t="s">
        <v>299</v>
      </c>
      <c r="G176" t="str">
        <f t="shared" si="5"/>
        <v>Norte</v>
      </c>
    </row>
    <row r="177" spans="1:7" x14ac:dyDescent="0.35">
      <c r="A177" s="2">
        <v>176</v>
      </c>
      <c r="B177" t="s">
        <v>358</v>
      </c>
      <c r="C177" s="1">
        <v>45506</v>
      </c>
      <c r="D177" t="s">
        <v>52</v>
      </c>
      <c r="E177" t="s">
        <v>47</v>
      </c>
      <c r="F177" t="s">
        <v>147</v>
      </c>
      <c r="G177" t="str">
        <f t="shared" si="5"/>
        <v>Sudeste</v>
      </c>
    </row>
    <row r="178" spans="1:7" x14ac:dyDescent="0.35">
      <c r="A178" s="2">
        <v>177</v>
      </c>
      <c r="B178" t="s">
        <v>359</v>
      </c>
      <c r="C178" s="1">
        <v>45683</v>
      </c>
      <c r="D178" t="s">
        <v>52</v>
      </c>
      <c r="E178" t="s">
        <v>87</v>
      </c>
      <c r="F178" t="s">
        <v>360</v>
      </c>
      <c r="G178" t="str">
        <f t="shared" si="5"/>
        <v>Sudeste</v>
      </c>
    </row>
    <row r="179" spans="1:7" x14ac:dyDescent="0.35">
      <c r="A179" s="2">
        <v>178</v>
      </c>
      <c r="B179" t="s">
        <v>361</v>
      </c>
      <c r="C179" s="1">
        <v>45669</v>
      </c>
      <c r="D179" t="s">
        <v>33</v>
      </c>
      <c r="E179" t="s">
        <v>27</v>
      </c>
      <c r="F179" t="s">
        <v>362</v>
      </c>
      <c r="G179" t="str">
        <f t="shared" si="5"/>
        <v>Centro-Oeste</v>
      </c>
    </row>
    <row r="180" spans="1:7" x14ac:dyDescent="0.35">
      <c r="A180" s="2">
        <v>179</v>
      </c>
      <c r="B180" t="s">
        <v>363</v>
      </c>
      <c r="C180" s="1">
        <v>45607</v>
      </c>
      <c r="D180" t="s">
        <v>52</v>
      </c>
      <c r="E180" t="s">
        <v>40</v>
      </c>
      <c r="F180" t="s">
        <v>364</v>
      </c>
      <c r="G180" t="str">
        <f t="shared" si="5"/>
        <v>Nordeste</v>
      </c>
    </row>
    <row r="181" spans="1:7" x14ac:dyDescent="0.35">
      <c r="A181" s="2">
        <v>180</v>
      </c>
      <c r="B181" t="s">
        <v>365</v>
      </c>
      <c r="C181" s="1">
        <v>45667</v>
      </c>
      <c r="D181" t="s">
        <v>26</v>
      </c>
      <c r="E181" t="s">
        <v>119</v>
      </c>
      <c r="F181" t="s">
        <v>366</v>
      </c>
      <c r="G181" t="str">
        <f t="shared" si="5"/>
        <v>Sudeste</v>
      </c>
    </row>
    <row r="182" spans="1:7" x14ac:dyDescent="0.35">
      <c r="A182" s="2">
        <v>181</v>
      </c>
      <c r="B182" t="s">
        <v>367</v>
      </c>
      <c r="C182" s="1">
        <v>45370</v>
      </c>
      <c r="D182" t="s">
        <v>26</v>
      </c>
      <c r="E182" t="s">
        <v>139</v>
      </c>
      <c r="F182" t="s">
        <v>368</v>
      </c>
      <c r="G182" t="str">
        <f t="shared" si="5"/>
        <v>Nordeste</v>
      </c>
    </row>
    <row r="183" spans="1:7" x14ac:dyDescent="0.35">
      <c r="A183" s="2">
        <v>182</v>
      </c>
      <c r="B183" t="s">
        <v>369</v>
      </c>
      <c r="C183" s="1">
        <v>45454</v>
      </c>
      <c r="D183" t="s">
        <v>22</v>
      </c>
      <c r="E183" t="s">
        <v>184</v>
      </c>
      <c r="F183" t="s">
        <v>370</v>
      </c>
      <c r="G183" t="str">
        <f t="shared" si="5"/>
        <v>Norte</v>
      </c>
    </row>
    <row r="184" spans="1:7" x14ac:dyDescent="0.35">
      <c r="A184" s="2">
        <v>183</v>
      </c>
      <c r="B184" t="s">
        <v>371</v>
      </c>
      <c r="C184" s="1">
        <v>45131</v>
      </c>
      <c r="D184" t="s">
        <v>26</v>
      </c>
      <c r="E184" t="s">
        <v>76</v>
      </c>
      <c r="F184" t="s">
        <v>305</v>
      </c>
      <c r="G184" t="str">
        <f t="shared" si="5"/>
        <v>Nordeste</v>
      </c>
    </row>
    <row r="185" spans="1:7" x14ac:dyDescent="0.35">
      <c r="A185" s="2">
        <v>184</v>
      </c>
      <c r="B185" t="s">
        <v>372</v>
      </c>
      <c r="C185" s="1">
        <v>45316</v>
      </c>
      <c r="D185" t="s">
        <v>33</v>
      </c>
      <c r="E185" t="s">
        <v>76</v>
      </c>
      <c r="F185" t="s">
        <v>373</v>
      </c>
      <c r="G185" t="str">
        <f t="shared" si="5"/>
        <v>Nordeste</v>
      </c>
    </row>
    <row r="186" spans="1:7" x14ac:dyDescent="0.35">
      <c r="A186" s="2">
        <v>185</v>
      </c>
      <c r="B186" t="s">
        <v>374</v>
      </c>
      <c r="C186" s="1">
        <v>45190</v>
      </c>
      <c r="D186" t="s">
        <v>52</v>
      </c>
      <c r="E186" t="s">
        <v>47</v>
      </c>
      <c r="F186" t="s">
        <v>375</v>
      </c>
      <c r="G186" t="str">
        <f t="shared" si="5"/>
        <v>Sudeste</v>
      </c>
    </row>
    <row r="187" spans="1:7" x14ac:dyDescent="0.35">
      <c r="A187" s="2">
        <v>186</v>
      </c>
      <c r="B187" t="s">
        <v>376</v>
      </c>
      <c r="C187" s="1">
        <v>45623</v>
      </c>
      <c r="D187" t="s">
        <v>26</v>
      </c>
      <c r="E187" t="s">
        <v>37</v>
      </c>
      <c r="F187" t="s">
        <v>377</v>
      </c>
      <c r="G187" t="str">
        <f t="shared" si="5"/>
        <v>Nordeste</v>
      </c>
    </row>
    <row r="188" spans="1:7" x14ac:dyDescent="0.35">
      <c r="A188" s="2">
        <v>187</v>
      </c>
      <c r="B188" t="s">
        <v>378</v>
      </c>
      <c r="C188" s="1">
        <v>45060</v>
      </c>
      <c r="D188" t="s">
        <v>52</v>
      </c>
      <c r="E188" t="s">
        <v>68</v>
      </c>
      <c r="F188" t="s">
        <v>379</v>
      </c>
      <c r="G188" t="str">
        <f t="shared" si="5"/>
        <v>Sul</v>
      </c>
    </row>
    <row r="189" spans="1:7" x14ac:dyDescent="0.35">
      <c r="A189" s="2">
        <v>188</v>
      </c>
      <c r="B189" t="s">
        <v>380</v>
      </c>
      <c r="C189" s="1">
        <v>45671</v>
      </c>
      <c r="D189" t="s">
        <v>22</v>
      </c>
      <c r="E189" t="s">
        <v>34</v>
      </c>
      <c r="F189" t="s">
        <v>381</v>
      </c>
      <c r="G189" t="str">
        <f t="shared" si="5"/>
        <v>Nordeste</v>
      </c>
    </row>
    <row r="190" spans="1:7" x14ac:dyDescent="0.35">
      <c r="A190" s="2">
        <v>189</v>
      </c>
      <c r="B190" t="s">
        <v>382</v>
      </c>
      <c r="C190" s="1">
        <v>45347</v>
      </c>
      <c r="D190" t="s">
        <v>52</v>
      </c>
      <c r="E190" t="s">
        <v>19</v>
      </c>
      <c r="F190" t="s">
        <v>383</v>
      </c>
      <c r="G190" t="str">
        <f t="shared" si="5"/>
        <v>Nordeste</v>
      </c>
    </row>
    <row r="191" spans="1:7" x14ac:dyDescent="0.35">
      <c r="A191" s="2">
        <v>190</v>
      </c>
      <c r="B191" t="s">
        <v>384</v>
      </c>
      <c r="C191" s="1">
        <v>45446</v>
      </c>
      <c r="D191" t="s">
        <v>22</v>
      </c>
      <c r="E191" t="s">
        <v>103</v>
      </c>
      <c r="F191" t="s">
        <v>185</v>
      </c>
      <c r="G191" t="str">
        <f t="shared" si="5"/>
        <v>Nordeste</v>
      </c>
    </row>
    <row r="192" spans="1:7" x14ac:dyDescent="0.35">
      <c r="A192" s="2">
        <v>191</v>
      </c>
      <c r="B192" t="s">
        <v>385</v>
      </c>
      <c r="C192" s="1">
        <v>45604</v>
      </c>
      <c r="D192" t="s">
        <v>52</v>
      </c>
      <c r="E192" t="s">
        <v>23</v>
      </c>
      <c r="F192" t="s">
        <v>386</v>
      </c>
      <c r="G192" t="str">
        <f t="shared" si="5"/>
        <v>Norte</v>
      </c>
    </row>
    <row r="193" spans="1:7" x14ac:dyDescent="0.35">
      <c r="A193" s="2">
        <v>192</v>
      </c>
      <c r="B193" t="s">
        <v>387</v>
      </c>
      <c r="C193" s="1">
        <v>45180</v>
      </c>
      <c r="D193" t="s">
        <v>22</v>
      </c>
      <c r="E193" t="s">
        <v>61</v>
      </c>
      <c r="F193" t="s">
        <v>388</v>
      </c>
      <c r="G193" t="str">
        <f t="shared" si="5"/>
        <v>Centro-Oeste</v>
      </c>
    </row>
    <row r="194" spans="1:7" x14ac:dyDescent="0.35">
      <c r="A194" s="2">
        <v>193</v>
      </c>
      <c r="B194" t="s">
        <v>389</v>
      </c>
      <c r="C194" s="1">
        <v>45693</v>
      </c>
      <c r="D194" t="s">
        <v>33</v>
      </c>
      <c r="E194" t="s">
        <v>68</v>
      </c>
      <c r="F194" t="s">
        <v>154</v>
      </c>
      <c r="G194" t="str">
        <f t="shared" ref="G194:G201" si="6">IF(OR(E194="BA",E194="SE",E194="AL",E194="PE",E194="PB",E194="RN",E194="CE",E194="PI",E194="MA"),"Nordeste",
IF(OR(E194="SP",E194="RJ",E194="MG",E194="ES"),"Sudeste",
IF(OR(E194="RS",E194="SC",E194="PR"),"Sul",
IF(OR(E194="GO",E194="MT",E194="MS",E194="DF"),"Centro-Oeste",
IF(OR(E194="AM",E194="AC",E194="RO",E194="RR",E194="AP",E194="PA",E194="TO"),"Norte","Não identificado")))))</f>
        <v>Sul</v>
      </c>
    </row>
    <row r="195" spans="1:7" x14ac:dyDescent="0.35">
      <c r="A195" s="2">
        <v>194</v>
      </c>
      <c r="B195" t="s">
        <v>390</v>
      </c>
      <c r="C195" s="1">
        <v>45148</v>
      </c>
      <c r="D195" t="s">
        <v>22</v>
      </c>
      <c r="E195" t="s">
        <v>23</v>
      </c>
      <c r="F195" t="s">
        <v>391</v>
      </c>
      <c r="G195" t="str">
        <f t="shared" si="6"/>
        <v>Norte</v>
      </c>
    </row>
    <row r="196" spans="1:7" x14ac:dyDescent="0.35">
      <c r="A196" s="2">
        <v>195</v>
      </c>
      <c r="B196" t="s">
        <v>392</v>
      </c>
      <c r="C196" s="1">
        <v>45528</v>
      </c>
      <c r="D196" t="s">
        <v>52</v>
      </c>
      <c r="E196" t="s">
        <v>89</v>
      </c>
      <c r="F196" t="s">
        <v>393</v>
      </c>
      <c r="G196" t="str">
        <f t="shared" si="6"/>
        <v>Norte</v>
      </c>
    </row>
    <row r="197" spans="1:7" x14ac:dyDescent="0.35">
      <c r="A197" s="2">
        <v>196</v>
      </c>
      <c r="B197" t="s">
        <v>394</v>
      </c>
      <c r="C197" s="1">
        <v>45437</v>
      </c>
      <c r="D197" t="s">
        <v>52</v>
      </c>
      <c r="E197" t="s">
        <v>27</v>
      </c>
      <c r="F197" t="s">
        <v>182</v>
      </c>
      <c r="G197" t="str">
        <f t="shared" si="6"/>
        <v>Centro-Oeste</v>
      </c>
    </row>
    <row r="198" spans="1:7" x14ac:dyDescent="0.35">
      <c r="A198" s="2">
        <v>197</v>
      </c>
      <c r="B198" t="s">
        <v>395</v>
      </c>
      <c r="C198" s="1">
        <v>45386</v>
      </c>
      <c r="D198" t="s">
        <v>33</v>
      </c>
      <c r="E198" t="s">
        <v>53</v>
      </c>
      <c r="F198" t="s">
        <v>220</v>
      </c>
      <c r="G198" t="str">
        <f t="shared" si="6"/>
        <v>Nordeste</v>
      </c>
    </row>
    <row r="199" spans="1:7" x14ac:dyDescent="0.35">
      <c r="A199" s="2">
        <v>198</v>
      </c>
      <c r="B199" t="s">
        <v>396</v>
      </c>
      <c r="C199" s="1">
        <v>45486</v>
      </c>
      <c r="D199" t="s">
        <v>33</v>
      </c>
      <c r="E199" t="s">
        <v>30</v>
      </c>
      <c r="F199" t="s">
        <v>397</v>
      </c>
      <c r="G199" t="str">
        <f t="shared" si="6"/>
        <v>Sul</v>
      </c>
    </row>
    <row r="200" spans="1:7" x14ac:dyDescent="0.35">
      <c r="A200" s="2">
        <v>199</v>
      </c>
      <c r="B200" t="s">
        <v>398</v>
      </c>
      <c r="C200" s="1">
        <v>45413</v>
      </c>
      <c r="D200" t="s">
        <v>22</v>
      </c>
      <c r="E200" t="s">
        <v>103</v>
      </c>
      <c r="F200" t="s">
        <v>399</v>
      </c>
      <c r="G200" t="str">
        <f t="shared" si="6"/>
        <v>Nordeste</v>
      </c>
    </row>
    <row r="201" spans="1:7" x14ac:dyDescent="0.35">
      <c r="A201" s="2">
        <v>200</v>
      </c>
      <c r="B201" t="s">
        <v>400</v>
      </c>
      <c r="C201" s="1">
        <v>45376</v>
      </c>
      <c r="D201" t="s">
        <v>33</v>
      </c>
      <c r="E201" t="s">
        <v>34</v>
      </c>
      <c r="F201" t="s">
        <v>401</v>
      </c>
      <c r="G201" t="str">
        <f t="shared" si="6"/>
        <v>Nordeste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5441-1ABD-45B5-B458-6512A46EE219}">
  <dimension ref="A1:M1001"/>
  <sheetViews>
    <sheetView workbookViewId="0">
      <selection activeCell="A18" sqref="A18:XFD18"/>
    </sheetView>
  </sheetViews>
  <sheetFormatPr defaultRowHeight="14.5" x14ac:dyDescent="0.35"/>
  <cols>
    <col min="1" max="1" width="11.36328125" style="2" bestFit="1" customWidth="1"/>
    <col min="2" max="2" width="15.54296875" bestFit="1" customWidth="1"/>
    <col min="3" max="3" width="9.1796875" bestFit="1" customWidth="1"/>
    <col min="4" max="4" width="13.90625" style="1" bestFit="1" customWidth="1"/>
    <col min="5" max="5" width="16.36328125" style="1" bestFit="1" customWidth="1"/>
    <col min="6" max="6" width="18.6328125" bestFit="1" customWidth="1"/>
    <col min="8" max="8" width="25.7265625" bestFit="1" customWidth="1"/>
  </cols>
  <sheetData>
    <row r="1" spans="1:13" x14ac:dyDescent="0.35">
      <c r="A1" s="2" t="s">
        <v>402</v>
      </c>
      <c r="B1" t="s">
        <v>403</v>
      </c>
      <c r="C1" t="s">
        <v>404</v>
      </c>
      <c r="D1" s="1" t="s">
        <v>405</v>
      </c>
      <c r="E1" s="1" t="s">
        <v>406</v>
      </c>
      <c r="F1" t="s">
        <v>407</v>
      </c>
      <c r="G1" t="s">
        <v>0</v>
      </c>
      <c r="H1" t="s">
        <v>12</v>
      </c>
      <c r="I1" t="s">
        <v>841</v>
      </c>
      <c r="J1" t="s">
        <v>421</v>
      </c>
      <c r="K1" t="s">
        <v>891</v>
      </c>
      <c r="L1" t="s">
        <v>897</v>
      </c>
      <c r="M1" t="s">
        <v>898</v>
      </c>
    </row>
    <row r="2" spans="1:13" x14ac:dyDescent="0.35">
      <c r="A2" s="2">
        <v>1</v>
      </c>
      <c r="B2" t="s">
        <v>408</v>
      </c>
      <c r="C2" t="s">
        <v>409</v>
      </c>
      <c r="E2" s="1">
        <v>45716</v>
      </c>
      <c r="F2" t="s">
        <v>410</v>
      </c>
      <c r="G2">
        <f>VLOOKUP(entregas[[#This Row],[id_pedido]],pedidos[[id]:[id_cliente]],2,0)</f>
        <v>57</v>
      </c>
      <c r="H2" t="str">
        <f>VLOOKUP(entregas[[#This Row],[id_cliente]],clientes[],2,0)</f>
        <v>Sr. Marcelo Monteiro</v>
      </c>
      <c r="I2" t="str">
        <f>VLOOKUP(entregas[[#This Row],[id_cliente]],clientes[],7,0)</f>
        <v>Norte</v>
      </c>
      <c r="J2">
        <f>VLOOKUP(entregas[[#This Row],[id_cliente]],nps[],3,0)</f>
        <v>10</v>
      </c>
      <c r="K2" t="str">
        <f>IF(entregas[[#This Row],[status]]="Entregue","Não","Sim")</f>
        <v>Sim</v>
      </c>
      <c r="L2">
        <f>VLOOKUP(entregas[[#This Row],[id_cliente]],pedidos[[#All],[id_cliente]:[Recompra?]],5,0)</f>
        <v>1</v>
      </c>
      <c r="M2">
        <f>IF(entregas[[#This Row],[data_entrega]]=""=TRUE,0,MAX(entregas[[#This Row],[data_entrega]]-entregas[[#This Row],[prazo_estimado]],0))</f>
        <v>0</v>
      </c>
    </row>
    <row r="3" spans="1:13" x14ac:dyDescent="0.35">
      <c r="A3" s="2">
        <v>2</v>
      </c>
      <c r="B3" t="s">
        <v>411</v>
      </c>
      <c r="C3" t="s">
        <v>412</v>
      </c>
      <c r="D3" s="1">
        <v>45708</v>
      </c>
      <c r="E3" s="1">
        <v>45706</v>
      </c>
      <c r="F3" t="s">
        <v>413</v>
      </c>
      <c r="G3">
        <f>VLOOKUP(entregas[[#This Row],[id_pedido]],pedidos[[id]:[id_cliente]],2,0)</f>
        <v>156</v>
      </c>
      <c r="H3" t="str">
        <f>VLOOKUP(entregas[[#This Row],[id_cliente]],clientes[],2,0)</f>
        <v>Sr. Benício Viana</v>
      </c>
      <c r="I3" t="str">
        <f>VLOOKUP(entregas[[#This Row],[id_cliente]],clientes[],7,0)</f>
        <v>Nordeste</v>
      </c>
      <c r="J3">
        <f>VLOOKUP(entregas[[#This Row],[id_cliente]],nps[],3,0)</f>
        <v>8</v>
      </c>
      <c r="K3" t="str">
        <f>IF(entregas[[#This Row],[status]]="Entregue","Não","Sim")</f>
        <v>Não</v>
      </c>
      <c r="L3">
        <f>VLOOKUP(entregas[[#This Row],[id_cliente]],pedidos[[#All],[id_cliente]:[Recompra?]],5,0)</f>
        <v>1</v>
      </c>
      <c r="M3">
        <f>IF(entregas[[#This Row],[data_entrega]]=""=TRUE,0,MAX(entregas[[#This Row],[data_entrega]]-entregas[[#This Row],[prazo_estimado]],0))</f>
        <v>2</v>
      </c>
    </row>
    <row r="4" spans="1:13" x14ac:dyDescent="0.35">
      <c r="A4" s="2">
        <v>3</v>
      </c>
      <c r="B4" t="s">
        <v>414</v>
      </c>
      <c r="C4" t="s">
        <v>415</v>
      </c>
      <c r="E4" s="1">
        <v>45736</v>
      </c>
      <c r="F4" t="s">
        <v>416</v>
      </c>
      <c r="G4">
        <f>VLOOKUP(entregas[[#This Row],[id_pedido]],pedidos[[id]:[id_cliente]],2,0)</f>
        <v>25</v>
      </c>
      <c r="H4" t="str">
        <f>VLOOKUP(entregas[[#This Row],[id_cliente]],clientes[],2,0)</f>
        <v>Laura da Mata</v>
      </c>
      <c r="I4" t="str">
        <f>VLOOKUP(entregas[[#This Row],[id_cliente]],clientes[],7,0)</f>
        <v>Sudeste</v>
      </c>
      <c r="J4">
        <f>VLOOKUP(entregas[[#This Row],[id_cliente]],nps[],3,0)</f>
        <v>6</v>
      </c>
      <c r="K4" t="str">
        <f>IF(entregas[[#This Row],[status]]="Entregue","Não","Sim")</f>
        <v>Sim</v>
      </c>
      <c r="L4">
        <f>VLOOKUP(entregas[[#This Row],[id_cliente]],pedidos[[#All],[id_cliente]:[Recompra?]],5,0)</f>
        <v>1</v>
      </c>
      <c r="M4">
        <f>IF(entregas[[#This Row],[data_entrega]]=""=TRUE,0,MAX(entregas[[#This Row],[data_entrega]]-entregas[[#This Row],[prazo_estimado]],0))</f>
        <v>0</v>
      </c>
    </row>
    <row r="5" spans="1:13" x14ac:dyDescent="0.35">
      <c r="A5" s="2">
        <v>4</v>
      </c>
      <c r="B5" t="s">
        <v>414</v>
      </c>
      <c r="C5" t="s">
        <v>412</v>
      </c>
      <c r="D5" s="1">
        <v>45643</v>
      </c>
      <c r="E5" s="1">
        <v>45645</v>
      </c>
      <c r="F5" t="s">
        <v>413</v>
      </c>
      <c r="G5">
        <f>VLOOKUP(entregas[[#This Row],[id_pedido]],pedidos[[id]:[id_cliente]],2,0)</f>
        <v>52</v>
      </c>
      <c r="H5" t="str">
        <f>VLOOKUP(entregas[[#This Row],[id_cliente]],clientes[],2,0)</f>
        <v>Kaique Lopes</v>
      </c>
      <c r="I5" t="str">
        <f>VLOOKUP(entregas[[#This Row],[id_cliente]],clientes[],7,0)</f>
        <v>Norte</v>
      </c>
      <c r="J5">
        <f>VLOOKUP(entregas[[#This Row],[id_cliente]],nps[],3,0)</f>
        <v>10</v>
      </c>
      <c r="K5" t="str">
        <f>IF(entregas[[#This Row],[status]]="Entregue","Não","Sim")</f>
        <v>Não</v>
      </c>
      <c r="L5">
        <f>VLOOKUP(entregas[[#This Row],[id_cliente]],pedidos[[#All],[id_cliente]:[Recompra?]],5,0)</f>
        <v>1</v>
      </c>
      <c r="M5">
        <f>IF(entregas[[#This Row],[data_entrega]]=""=TRUE,0,MAX(entregas[[#This Row],[data_entrega]]-entregas[[#This Row],[prazo_estimado]],0))</f>
        <v>0</v>
      </c>
    </row>
    <row r="6" spans="1:13" x14ac:dyDescent="0.35">
      <c r="A6" s="2">
        <v>5</v>
      </c>
      <c r="B6" t="s">
        <v>411</v>
      </c>
      <c r="C6" t="s">
        <v>415</v>
      </c>
      <c r="E6" s="1">
        <v>45639</v>
      </c>
      <c r="F6" t="s">
        <v>416</v>
      </c>
      <c r="G6">
        <f>VLOOKUP(entregas[[#This Row],[id_pedido]],pedidos[[id]:[id_cliente]],2,0)</f>
        <v>147</v>
      </c>
      <c r="H6" t="str">
        <f>VLOOKUP(entregas[[#This Row],[id_cliente]],clientes[],2,0)</f>
        <v>Melissa Nascimento</v>
      </c>
      <c r="I6" t="str">
        <f>VLOOKUP(entregas[[#This Row],[id_cliente]],clientes[],7,0)</f>
        <v>Nordeste</v>
      </c>
      <c r="J6">
        <f>VLOOKUP(entregas[[#This Row],[id_cliente]],nps[],3,0)</f>
        <v>6</v>
      </c>
      <c r="K6" t="str">
        <f>IF(entregas[[#This Row],[status]]="Entregue","Não","Sim")</f>
        <v>Sim</v>
      </c>
      <c r="L6">
        <f>VLOOKUP(entregas[[#This Row],[id_cliente]],pedidos[[#All],[id_cliente]:[Recompra?]],5,0)</f>
        <v>1</v>
      </c>
      <c r="M6">
        <f>IF(entregas[[#This Row],[data_entrega]]=""=TRUE,0,MAX(entregas[[#This Row],[data_entrega]]-entregas[[#This Row],[prazo_estimado]],0))</f>
        <v>0</v>
      </c>
    </row>
    <row r="7" spans="1:13" x14ac:dyDescent="0.35">
      <c r="A7" s="2">
        <v>6</v>
      </c>
      <c r="B7" t="s">
        <v>414</v>
      </c>
      <c r="C7" t="s">
        <v>412</v>
      </c>
      <c r="D7" s="1">
        <v>45543</v>
      </c>
      <c r="E7" s="1">
        <v>45540</v>
      </c>
      <c r="F7" t="s">
        <v>413</v>
      </c>
      <c r="G7">
        <f>VLOOKUP(entregas[[#This Row],[id_pedido]],pedidos[[id]:[id_cliente]],2,0)</f>
        <v>72</v>
      </c>
      <c r="H7" t="str">
        <f>VLOOKUP(entregas[[#This Row],[id_cliente]],clientes[],2,0)</f>
        <v>Thales Melo</v>
      </c>
      <c r="I7" t="str">
        <f>VLOOKUP(entregas[[#This Row],[id_cliente]],clientes[],7,0)</f>
        <v>Sul</v>
      </c>
      <c r="J7">
        <f>VLOOKUP(entregas[[#This Row],[id_cliente]],nps[],3,0)</f>
        <v>10</v>
      </c>
      <c r="K7" t="str">
        <f>IF(entregas[[#This Row],[status]]="Entregue","Não","Sim")</f>
        <v>Não</v>
      </c>
      <c r="L7">
        <f>VLOOKUP(entregas[[#This Row],[id_cliente]],pedidos[[#All],[id_cliente]:[Recompra?]],5,0)</f>
        <v>1</v>
      </c>
      <c r="M7">
        <f>IF(entregas[[#This Row],[data_entrega]]=""=TRUE,0,MAX(entregas[[#This Row],[data_entrega]]-entregas[[#This Row],[prazo_estimado]],0))</f>
        <v>3</v>
      </c>
    </row>
    <row r="8" spans="1:13" x14ac:dyDescent="0.35">
      <c r="A8" s="2">
        <v>7</v>
      </c>
      <c r="B8" t="s">
        <v>411</v>
      </c>
      <c r="C8" t="s">
        <v>417</v>
      </c>
      <c r="E8" s="1">
        <v>45588</v>
      </c>
      <c r="F8" t="s">
        <v>418</v>
      </c>
      <c r="G8">
        <f>VLOOKUP(entregas[[#This Row],[id_pedido]],pedidos[[id]:[id_cliente]],2,0)</f>
        <v>19</v>
      </c>
      <c r="H8" t="str">
        <f>VLOOKUP(entregas[[#This Row],[id_cliente]],clientes[],2,0)</f>
        <v>Sr. Eduardo Pereira</v>
      </c>
      <c r="I8" t="str">
        <f>VLOOKUP(entregas[[#This Row],[id_cliente]],clientes[],7,0)</f>
        <v>Sudeste</v>
      </c>
      <c r="J8">
        <f>VLOOKUP(entregas[[#This Row],[id_cliente]],nps[],3,0)</f>
        <v>9</v>
      </c>
      <c r="K8" t="str">
        <f>IF(entregas[[#This Row],[status]]="Entregue","Não","Sim")</f>
        <v>Sim</v>
      </c>
      <c r="L8">
        <f>VLOOKUP(entregas[[#This Row],[id_cliente]],pedidos[[#All],[id_cliente]:[Recompra?]],5,0)</f>
        <v>1</v>
      </c>
      <c r="M8">
        <f>IF(entregas[[#This Row],[data_entrega]]=""=TRUE,0,MAX(entregas[[#This Row],[data_entrega]]-entregas[[#This Row],[prazo_estimado]],0))</f>
        <v>0</v>
      </c>
    </row>
    <row r="9" spans="1:13" x14ac:dyDescent="0.35">
      <c r="A9" s="2">
        <v>8</v>
      </c>
      <c r="B9" t="s">
        <v>411</v>
      </c>
      <c r="C9" t="s">
        <v>412</v>
      </c>
      <c r="D9" s="1">
        <v>45548</v>
      </c>
      <c r="E9" s="1">
        <v>45546</v>
      </c>
      <c r="F9" t="s">
        <v>413</v>
      </c>
      <c r="G9">
        <f>VLOOKUP(entregas[[#This Row],[id_pedido]],pedidos[[id]:[id_cliente]],2,0)</f>
        <v>119</v>
      </c>
      <c r="H9" t="str">
        <f>VLOOKUP(entregas[[#This Row],[id_cliente]],clientes[],2,0)</f>
        <v>Srta. Evelyn Alves</v>
      </c>
      <c r="I9" t="str">
        <f>VLOOKUP(entregas[[#This Row],[id_cliente]],clientes[],7,0)</f>
        <v>Centro-Oeste</v>
      </c>
      <c r="J9">
        <f>VLOOKUP(entregas[[#This Row],[id_cliente]],nps[],3,0)</f>
        <v>8</v>
      </c>
      <c r="K9" t="str">
        <f>IF(entregas[[#This Row],[status]]="Entregue","Não","Sim")</f>
        <v>Não</v>
      </c>
      <c r="L9">
        <f>VLOOKUP(entregas[[#This Row],[id_cliente]],pedidos[[#All],[id_cliente]:[Recompra?]],5,0)</f>
        <v>1</v>
      </c>
      <c r="M9">
        <f>IF(entregas[[#This Row],[data_entrega]]=""=TRUE,0,MAX(entregas[[#This Row],[data_entrega]]-entregas[[#This Row],[prazo_estimado]],0))</f>
        <v>2</v>
      </c>
    </row>
    <row r="10" spans="1:13" x14ac:dyDescent="0.35">
      <c r="A10" s="2">
        <v>9</v>
      </c>
      <c r="B10" t="s">
        <v>419</v>
      </c>
      <c r="C10" t="s">
        <v>415</v>
      </c>
      <c r="E10" s="1">
        <v>45603</v>
      </c>
      <c r="F10" t="s">
        <v>416</v>
      </c>
      <c r="G10">
        <f>VLOOKUP(entregas[[#This Row],[id_pedido]],pedidos[[id]:[id_cliente]],2,0)</f>
        <v>110</v>
      </c>
      <c r="H10" t="str">
        <f>VLOOKUP(entregas[[#This Row],[id_cliente]],clientes[],2,0)</f>
        <v>Theo Martins</v>
      </c>
      <c r="I10" t="str">
        <f>VLOOKUP(entregas[[#This Row],[id_cliente]],clientes[],7,0)</f>
        <v>Nordeste</v>
      </c>
      <c r="J10">
        <f>VLOOKUP(entregas[[#This Row],[id_cliente]],nps[],3,0)</f>
        <v>1</v>
      </c>
      <c r="K10" t="str">
        <f>IF(entregas[[#This Row],[status]]="Entregue","Não","Sim")</f>
        <v>Sim</v>
      </c>
      <c r="L10">
        <f>VLOOKUP(entregas[[#This Row],[id_cliente]],pedidos[[#All],[id_cliente]:[Recompra?]],5,0)</f>
        <v>1</v>
      </c>
      <c r="M10">
        <f>IF(entregas[[#This Row],[data_entrega]]=""=TRUE,0,MAX(entregas[[#This Row],[data_entrega]]-entregas[[#This Row],[prazo_estimado]],0))</f>
        <v>0</v>
      </c>
    </row>
    <row r="11" spans="1:13" x14ac:dyDescent="0.35">
      <c r="A11" s="2">
        <v>10</v>
      </c>
      <c r="B11" t="s">
        <v>408</v>
      </c>
      <c r="C11" t="s">
        <v>412</v>
      </c>
      <c r="D11" s="1">
        <v>45571</v>
      </c>
      <c r="E11" s="1">
        <v>45566</v>
      </c>
      <c r="F11" t="s">
        <v>413</v>
      </c>
      <c r="G11">
        <f>VLOOKUP(entregas[[#This Row],[id_pedido]],pedidos[[id]:[id_cliente]],2,0)</f>
        <v>131</v>
      </c>
      <c r="H11" t="str">
        <f>VLOOKUP(entregas[[#This Row],[id_cliente]],clientes[],2,0)</f>
        <v>Erick da Conceição</v>
      </c>
      <c r="I11" t="str">
        <f>VLOOKUP(entregas[[#This Row],[id_cliente]],clientes[],7,0)</f>
        <v>Sul</v>
      </c>
      <c r="J11">
        <f>VLOOKUP(entregas[[#This Row],[id_cliente]],nps[],3,0)</f>
        <v>2</v>
      </c>
      <c r="K11" t="str">
        <f>IF(entregas[[#This Row],[status]]="Entregue","Não","Sim")</f>
        <v>Não</v>
      </c>
      <c r="L11">
        <f>VLOOKUP(entregas[[#This Row],[id_cliente]],pedidos[[#All],[id_cliente]:[Recompra?]],5,0)</f>
        <v>1</v>
      </c>
      <c r="M11">
        <f>IF(entregas[[#This Row],[data_entrega]]=""=TRUE,0,MAX(entregas[[#This Row],[data_entrega]]-entregas[[#This Row],[prazo_estimado]],0))</f>
        <v>5</v>
      </c>
    </row>
    <row r="12" spans="1:13" x14ac:dyDescent="0.35">
      <c r="A12" s="2">
        <v>11</v>
      </c>
      <c r="B12" t="s">
        <v>419</v>
      </c>
      <c r="C12" t="s">
        <v>415</v>
      </c>
      <c r="E12" s="1">
        <v>45762</v>
      </c>
      <c r="F12" t="s">
        <v>416</v>
      </c>
      <c r="G12">
        <f>VLOOKUP(entregas[[#This Row],[id_pedido]],pedidos[[id]:[id_cliente]],2,0)</f>
        <v>32</v>
      </c>
      <c r="H12" t="str">
        <f>VLOOKUP(entregas[[#This Row],[id_cliente]],clientes[],2,0)</f>
        <v>Bernardo Araújo</v>
      </c>
      <c r="I12" t="str">
        <f>VLOOKUP(entregas[[#This Row],[id_cliente]],clientes[],7,0)</f>
        <v>Nordeste</v>
      </c>
      <c r="J12">
        <f>VLOOKUP(entregas[[#This Row],[id_cliente]],nps[],3,0)</f>
        <v>6</v>
      </c>
      <c r="K12" t="str">
        <f>IF(entregas[[#This Row],[status]]="Entregue","Não","Sim")</f>
        <v>Sim</v>
      </c>
      <c r="L12">
        <f>VLOOKUP(entregas[[#This Row],[id_cliente]],pedidos[[#All],[id_cliente]:[Recompra?]],5,0)</f>
        <v>1</v>
      </c>
      <c r="M12">
        <f>IF(entregas[[#This Row],[data_entrega]]=""=TRUE,0,MAX(entregas[[#This Row],[data_entrega]]-entregas[[#This Row],[prazo_estimado]],0))</f>
        <v>0</v>
      </c>
    </row>
    <row r="13" spans="1:13" x14ac:dyDescent="0.35">
      <c r="A13" s="2">
        <v>12</v>
      </c>
      <c r="B13" t="s">
        <v>408</v>
      </c>
      <c r="C13" t="s">
        <v>412</v>
      </c>
      <c r="D13" s="1">
        <v>45664</v>
      </c>
      <c r="E13" s="1">
        <v>45665</v>
      </c>
      <c r="F13" t="s">
        <v>413</v>
      </c>
      <c r="G13">
        <f>VLOOKUP(entregas[[#This Row],[id_pedido]],pedidos[[id]:[id_cliente]],2,0)</f>
        <v>101</v>
      </c>
      <c r="H13" t="str">
        <f>VLOOKUP(entregas[[#This Row],[id_cliente]],clientes[],2,0)</f>
        <v>Benício Lopes</v>
      </c>
      <c r="I13" t="str">
        <f>VLOOKUP(entregas[[#This Row],[id_cliente]],clientes[],7,0)</f>
        <v>Nordeste</v>
      </c>
      <c r="J13">
        <f>VLOOKUP(entregas[[#This Row],[id_cliente]],nps[],3,0)</f>
        <v>2</v>
      </c>
      <c r="K13" t="str">
        <f>IF(entregas[[#This Row],[status]]="Entregue","Não","Sim")</f>
        <v>Não</v>
      </c>
      <c r="L13">
        <f>VLOOKUP(entregas[[#This Row],[id_cliente]],pedidos[[#All],[id_cliente]:[Recompra?]],5,0)</f>
        <v>1</v>
      </c>
      <c r="M13">
        <f>IF(entregas[[#This Row],[data_entrega]]=""=TRUE,0,MAX(entregas[[#This Row],[data_entrega]]-entregas[[#This Row],[prazo_estimado]],0))</f>
        <v>0</v>
      </c>
    </row>
    <row r="14" spans="1:13" x14ac:dyDescent="0.35">
      <c r="A14" s="2">
        <v>13</v>
      </c>
      <c r="B14" t="s">
        <v>414</v>
      </c>
      <c r="C14" t="s">
        <v>415</v>
      </c>
      <c r="E14" s="1">
        <v>45720</v>
      </c>
      <c r="F14" t="s">
        <v>416</v>
      </c>
      <c r="G14">
        <f>VLOOKUP(entregas[[#This Row],[id_pedido]],pedidos[[id]:[id_cliente]],2,0)</f>
        <v>131</v>
      </c>
      <c r="H14" t="str">
        <f>VLOOKUP(entregas[[#This Row],[id_cliente]],clientes[],2,0)</f>
        <v>Erick da Conceição</v>
      </c>
      <c r="I14" t="str">
        <f>VLOOKUP(entregas[[#This Row],[id_cliente]],clientes[],7,0)</f>
        <v>Sul</v>
      </c>
      <c r="J14">
        <f>VLOOKUP(entregas[[#This Row],[id_cliente]],nps[],3,0)</f>
        <v>2</v>
      </c>
      <c r="K14" t="str">
        <f>IF(entregas[[#This Row],[status]]="Entregue","Não","Sim")</f>
        <v>Sim</v>
      </c>
      <c r="L14">
        <f>VLOOKUP(entregas[[#This Row],[id_cliente]],pedidos[[#All],[id_cliente]:[Recompra?]],5,0)</f>
        <v>1</v>
      </c>
      <c r="M14">
        <f>IF(entregas[[#This Row],[data_entrega]]=""=TRUE,0,MAX(entregas[[#This Row],[data_entrega]]-entregas[[#This Row],[prazo_estimado]],0))</f>
        <v>0</v>
      </c>
    </row>
    <row r="15" spans="1:13" x14ac:dyDescent="0.35">
      <c r="A15" s="2">
        <v>14</v>
      </c>
      <c r="B15" t="s">
        <v>414</v>
      </c>
      <c r="C15" t="s">
        <v>412</v>
      </c>
      <c r="D15" s="1">
        <v>45767</v>
      </c>
      <c r="E15" s="1">
        <v>45768</v>
      </c>
      <c r="F15" t="s">
        <v>413</v>
      </c>
      <c r="G15">
        <f>VLOOKUP(entregas[[#This Row],[id_pedido]],pedidos[[id]:[id_cliente]],2,0)</f>
        <v>148</v>
      </c>
      <c r="H15" t="str">
        <f>VLOOKUP(entregas[[#This Row],[id_cliente]],clientes[],2,0)</f>
        <v>Otávio Ferreira</v>
      </c>
      <c r="I15" t="str">
        <f>VLOOKUP(entregas[[#This Row],[id_cliente]],clientes[],7,0)</f>
        <v>Norte</v>
      </c>
      <c r="J15">
        <f>VLOOKUP(entregas[[#This Row],[id_cliente]],nps[],3,0)</f>
        <v>6</v>
      </c>
      <c r="K15" t="str">
        <f>IF(entregas[[#This Row],[status]]="Entregue","Não","Sim")</f>
        <v>Não</v>
      </c>
      <c r="L15">
        <f>VLOOKUP(entregas[[#This Row],[id_cliente]],pedidos[[#All],[id_cliente]:[Recompra?]],5,0)</f>
        <v>1</v>
      </c>
      <c r="M15">
        <f>IF(entregas[[#This Row],[data_entrega]]=""=TRUE,0,MAX(entregas[[#This Row],[data_entrega]]-entregas[[#This Row],[prazo_estimado]],0))</f>
        <v>0</v>
      </c>
    </row>
    <row r="16" spans="1:13" x14ac:dyDescent="0.35">
      <c r="A16" s="2">
        <v>15</v>
      </c>
      <c r="B16" t="s">
        <v>408</v>
      </c>
      <c r="C16" t="s">
        <v>417</v>
      </c>
      <c r="E16" s="1">
        <v>45506</v>
      </c>
      <c r="F16" t="s">
        <v>418</v>
      </c>
      <c r="G16">
        <f>VLOOKUP(entregas[[#This Row],[id_pedido]],pedidos[[id]:[id_cliente]],2,0)</f>
        <v>27</v>
      </c>
      <c r="H16" t="str">
        <f>VLOOKUP(entregas[[#This Row],[id_cliente]],clientes[],2,0)</f>
        <v>Evelyn Aragão</v>
      </c>
      <c r="I16" t="str">
        <f>VLOOKUP(entregas[[#This Row],[id_cliente]],clientes[],7,0)</f>
        <v>Norte</v>
      </c>
      <c r="J16">
        <f>VLOOKUP(entregas[[#This Row],[id_cliente]],nps[],3,0)</f>
        <v>9</v>
      </c>
      <c r="K16" t="str">
        <f>IF(entregas[[#This Row],[status]]="Entregue","Não","Sim")</f>
        <v>Sim</v>
      </c>
      <c r="L16">
        <f>VLOOKUP(entregas[[#This Row],[id_cliente]],pedidos[[#All],[id_cliente]:[Recompra?]],5,0)</f>
        <v>1</v>
      </c>
      <c r="M16">
        <f>IF(entregas[[#This Row],[data_entrega]]=""=TRUE,0,MAX(entregas[[#This Row],[data_entrega]]-entregas[[#This Row],[prazo_estimado]],0))</f>
        <v>0</v>
      </c>
    </row>
    <row r="17" spans="1:13" x14ac:dyDescent="0.35">
      <c r="A17" s="2">
        <v>16</v>
      </c>
      <c r="B17" t="s">
        <v>414</v>
      </c>
      <c r="C17" t="s">
        <v>412</v>
      </c>
      <c r="D17" s="1">
        <v>45680</v>
      </c>
      <c r="E17" s="1">
        <v>45678</v>
      </c>
      <c r="F17" t="s">
        <v>413</v>
      </c>
      <c r="G17">
        <f>VLOOKUP(entregas[[#This Row],[id_pedido]],pedidos[[id]:[id_cliente]],2,0)</f>
        <v>36</v>
      </c>
      <c r="H17" t="str">
        <f>VLOOKUP(entregas[[#This Row],[id_cliente]],clientes[],2,0)</f>
        <v>Milena Nascimento</v>
      </c>
      <c r="I17" t="str">
        <f>VLOOKUP(entregas[[#This Row],[id_cliente]],clientes[],7,0)</f>
        <v>Sul</v>
      </c>
      <c r="J17">
        <f>VLOOKUP(entregas[[#This Row],[id_cliente]],nps[],3,0)</f>
        <v>1</v>
      </c>
      <c r="K17" t="str">
        <f>IF(entregas[[#This Row],[status]]="Entregue","Não","Sim")</f>
        <v>Não</v>
      </c>
      <c r="L17">
        <f>VLOOKUP(entregas[[#This Row],[id_cliente]],pedidos[[#All],[id_cliente]:[Recompra?]],5,0)</f>
        <v>1</v>
      </c>
      <c r="M17">
        <f>IF(entregas[[#This Row],[data_entrega]]=""=TRUE,0,MAX(entregas[[#This Row],[data_entrega]]-entregas[[#This Row],[prazo_estimado]],0))</f>
        <v>2</v>
      </c>
    </row>
    <row r="18" spans="1:13" x14ac:dyDescent="0.35">
      <c r="A18" s="2">
        <v>17</v>
      </c>
      <c r="B18" t="s">
        <v>419</v>
      </c>
      <c r="C18" t="s">
        <v>412</v>
      </c>
      <c r="D18" s="1">
        <v>45679</v>
      </c>
      <c r="E18" s="1">
        <v>45680</v>
      </c>
      <c r="F18" t="s">
        <v>413</v>
      </c>
      <c r="G18">
        <f>VLOOKUP(entregas[[#This Row],[id_pedido]],pedidos[[id]:[id_cliente]],2,0)</f>
        <v>161</v>
      </c>
      <c r="H18" t="str">
        <f>VLOOKUP(entregas[[#This Row],[id_cliente]],clientes[],2,0)</f>
        <v>Sr. João Vitor Costela</v>
      </c>
      <c r="I18" t="str">
        <f>VLOOKUP(entregas[[#This Row],[id_cliente]],clientes[],7,0)</f>
        <v>Sul</v>
      </c>
      <c r="J18">
        <f>VLOOKUP(entregas[[#This Row],[id_cliente]],nps[],3,0)</f>
        <v>6</v>
      </c>
      <c r="K18" t="str">
        <f>IF(entregas[[#This Row],[status]]="Entregue","Não","Sim")</f>
        <v>Não</v>
      </c>
      <c r="L18">
        <f>VLOOKUP(entregas[[#This Row],[id_cliente]],pedidos[[#All],[id_cliente]:[Recompra?]],5,0)</f>
        <v>1</v>
      </c>
      <c r="M18">
        <f>IF(entregas[[#This Row],[data_entrega]]=""=TRUE,0,MAX(entregas[[#This Row],[data_entrega]]-entregas[[#This Row],[prazo_estimado]],0))</f>
        <v>0</v>
      </c>
    </row>
    <row r="19" spans="1:13" x14ac:dyDescent="0.35">
      <c r="A19" s="2">
        <v>18</v>
      </c>
      <c r="B19" t="s">
        <v>411</v>
      </c>
      <c r="C19" t="s">
        <v>412</v>
      </c>
      <c r="D19" s="1">
        <v>45715</v>
      </c>
      <c r="E19" s="1">
        <v>45710</v>
      </c>
      <c r="F19" t="s">
        <v>413</v>
      </c>
      <c r="G19">
        <f>VLOOKUP(entregas[[#This Row],[id_pedido]],pedidos[[id]:[id_cliente]],2,0)</f>
        <v>189</v>
      </c>
      <c r="H19" t="str">
        <f>VLOOKUP(entregas[[#This Row],[id_cliente]],clientes[],2,0)</f>
        <v>Srta. Alícia Farias</v>
      </c>
      <c r="I19" t="str">
        <f>VLOOKUP(entregas[[#This Row],[id_cliente]],clientes[],7,0)</f>
        <v>Nordeste</v>
      </c>
      <c r="J19">
        <f>VLOOKUP(entregas[[#This Row],[id_cliente]],nps[],3,0)</f>
        <v>4</v>
      </c>
      <c r="K19" t="str">
        <f>IF(entregas[[#This Row],[status]]="Entregue","Não","Sim")</f>
        <v>Não</v>
      </c>
      <c r="L19">
        <f>VLOOKUP(entregas[[#This Row],[id_cliente]],pedidos[[#All],[id_cliente]:[Recompra?]],5,0)</f>
        <v>1</v>
      </c>
      <c r="M19">
        <f>IF(entregas[[#This Row],[data_entrega]]=""=TRUE,0,MAX(entregas[[#This Row],[data_entrega]]-entregas[[#This Row],[prazo_estimado]],0))</f>
        <v>5</v>
      </c>
    </row>
    <row r="20" spans="1:13" x14ac:dyDescent="0.35">
      <c r="A20" s="2">
        <v>19</v>
      </c>
      <c r="B20" t="s">
        <v>411</v>
      </c>
      <c r="C20" t="s">
        <v>412</v>
      </c>
      <c r="D20" s="1">
        <v>45711</v>
      </c>
      <c r="E20" s="1">
        <v>45710</v>
      </c>
      <c r="F20" t="s">
        <v>413</v>
      </c>
      <c r="G20">
        <f>VLOOKUP(entregas[[#This Row],[id_pedido]],pedidos[[id]:[id_cliente]],2,0)</f>
        <v>77</v>
      </c>
      <c r="H20" t="str">
        <f>VLOOKUP(entregas[[#This Row],[id_cliente]],clientes[],2,0)</f>
        <v>Clara Caldeira</v>
      </c>
      <c r="I20" t="str">
        <f>VLOOKUP(entregas[[#This Row],[id_cliente]],clientes[],7,0)</f>
        <v>Sul</v>
      </c>
      <c r="J20">
        <f>VLOOKUP(entregas[[#This Row],[id_cliente]],nps[],3,0)</f>
        <v>10</v>
      </c>
      <c r="K20" t="str">
        <f>IF(entregas[[#This Row],[status]]="Entregue","Não","Sim")</f>
        <v>Não</v>
      </c>
      <c r="L20">
        <f>VLOOKUP(entregas[[#This Row],[id_cliente]],pedidos[[#All],[id_cliente]:[Recompra?]],5,0)</f>
        <v>1</v>
      </c>
      <c r="M20">
        <f>IF(entregas[[#This Row],[data_entrega]]=""=TRUE,0,MAX(entregas[[#This Row],[data_entrega]]-entregas[[#This Row],[prazo_estimado]],0))</f>
        <v>1</v>
      </c>
    </row>
    <row r="21" spans="1:13" x14ac:dyDescent="0.35">
      <c r="A21" s="2">
        <v>20</v>
      </c>
      <c r="B21" t="s">
        <v>408</v>
      </c>
      <c r="C21" t="s">
        <v>412</v>
      </c>
      <c r="D21" s="1">
        <v>45514</v>
      </c>
      <c r="E21" s="1">
        <v>45511</v>
      </c>
      <c r="F21" t="s">
        <v>413</v>
      </c>
      <c r="G21">
        <f>VLOOKUP(entregas[[#This Row],[id_pedido]],pedidos[[id]:[id_cliente]],2,0)</f>
        <v>194</v>
      </c>
      <c r="H21" t="str">
        <f>VLOOKUP(entregas[[#This Row],[id_cliente]],clientes[],2,0)</f>
        <v>Isabel Teixeira</v>
      </c>
      <c r="I21" t="str">
        <f>VLOOKUP(entregas[[#This Row],[id_cliente]],clientes[],7,0)</f>
        <v>Norte</v>
      </c>
      <c r="J21">
        <f>VLOOKUP(entregas[[#This Row],[id_cliente]],nps[],3,0)</f>
        <v>5</v>
      </c>
      <c r="K21" t="str">
        <f>IF(entregas[[#This Row],[status]]="Entregue","Não","Sim")</f>
        <v>Não</v>
      </c>
      <c r="L21">
        <f>VLOOKUP(entregas[[#This Row],[id_cliente]],pedidos[[#All],[id_cliente]:[Recompra?]],5,0)</f>
        <v>1</v>
      </c>
      <c r="M21">
        <f>IF(entregas[[#This Row],[data_entrega]]=""=TRUE,0,MAX(entregas[[#This Row],[data_entrega]]-entregas[[#This Row],[prazo_estimado]],0))</f>
        <v>3</v>
      </c>
    </row>
    <row r="22" spans="1:13" x14ac:dyDescent="0.35">
      <c r="A22" s="2">
        <v>21</v>
      </c>
      <c r="B22" t="s">
        <v>408</v>
      </c>
      <c r="C22" t="s">
        <v>412</v>
      </c>
      <c r="D22" s="1">
        <v>45751</v>
      </c>
      <c r="E22" s="1">
        <v>45750</v>
      </c>
      <c r="F22" t="s">
        <v>413</v>
      </c>
      <c r="G22">
        <f>VLOOKUP(entregas[[#This Row],[id_pedido]],pedidos[[id]:[id_cliente]],2,0)</f>
        <v>19</v>
      </c>
      <c r="H22" t="str">
        <f>VLOOKUP(entregas[[#This Row],[id_cliente]],clientes[],2,0)</f>
        <v>Sr. Eduardo Pereira</v>
      </c>
      <c r="I22" t="str">
        <f>VLOOKUP(entregas[[#This Row],[id_cliente]],clientes[],7,0)</f>
        <v>Sudeste</v>
      </c>
      <c r="J22">
        <f>VLOOKUP(entregas[[#This Row],[id_cliente]],nps[],3,0)</f>
        <v>9</v>
      </c>
      <c r="K22" t="str">
        <f>IF(entregas[[#This Row],[status]]="Entregue","Não","Sim")</f>
        <v>Não</v>
      </c>
      <c r="L22">
        <f>VLOOKUP(entregas[[#This Row],[id_cliente]],pedidos[[#All],[id_cliente]:[Recompra?]],5,0)</f>
        <v>1</v>
      </c>
      <c r="M22">
        <f>IF(entregas[[#This Row],[data_entrega]]=""=TRUE,0,MAX(entregas[[#This Row],[data_entrega]]-entregas[[#This Row],[prazo_estimado]],0))</f>
        <v>1</v>
      </c>
    </row>
    <row r="23" spans="1:13" x14ac:dyDescent="0.35">
      <c r="A23" s="2">
        <v>22</v>
      </c>
      <c r="B23" t="s">
        <v>414</v>
      </c>
      <c r="C23" t="s">
        <v>412</v>
      </c>
      <c r="D23" s="1">
        <v>45692</v>
      </c>
      <c r="E23" s="1">
        <v>45692</v>
      </c>
      <c r="F23" t="s">
        <v>413</v>
      </c>
      <c r="G23">
        <f>VLOOKUP(entregas[[#This Row],[id_pedido]],pedidos[[id]:[id_cliente]],2,0)</f>
        <v>198</v>
      </c>
      <c r="H23" t="str">
        <f>VLOOKUP(entregas[[#This Row],[id_cliente]],clientes[],2,0)</f>
        <v>Srta. Sarah Nogueira</v>
      </c>
      <c r="I23" t="str">
        <f>VLOOKUP(entregas[[#This Row],[id_cliente]],clientes[],7,0)</f>
        <v>Sul</v>
      </c>
      <c r="J23">
        <f>VLOOKUP(entregas[[#This Row],[id_cliente]],nps[],3,0)</f>
        <v>3</v>
      </c>
      <c r="K23" t="str">
        <f>IF(entregas[[#This Row],[status]]="Entregue","Não","Sim")</f>
        <v>Não</v>
      </c>
      <c r="L23">
        <f>VLOOKUP(entregas[[#This Row],[id_cliente]],pedidos[[#All],[id_cliente]:[Recompra?]],5,0)</f>
        <v>1</v>
      </c>
      <c r="M23">
        <f>IF(entregas[[#This Row],[data_entrega]]=""=TRUE,0,MAX(entregas[[#This Row],[data_entrega]]-entregas[[#This Row],[prazo_estimado]],0))</f>
        <v>0</v>
      </c>
    </row>
    <row r="24" spans="1:13" x14ac:dyDescent="0.35">
      <c r="A24" s="2">
        <v>23</v>
      </c>
      <c r="B24" t="s">
        <v>411</v>
      </c>
      <c r="C24" t="s">
        <v>412</v>
      </c>
      <c r="D24" s="1">
        <v>45686</v>
      </c>
      <c r="E24" s="1">
        <v>45682</v>
      </c>
      <c r="F24" t="s">
        <v>413</v>
      </c>
      <c r="G24">
        <f>VLOOKUP(entregas[[#This Row],[id_pedido]],pedidos[[id]:[id_cliente]],2,0)</f>
        <v>128</v>
      </c>
      <c r="H24" t="str">
        <f>VLOOKUP(entregas[[#This Row],[id_cliente]],clientes[],2,0)</f>
        <v>Enrico Vieira</v>
      </c>
      <c r="I24" t="str">
        <f>VLOOKUP(entregas[[#This Row],[id_cliente]],clientes[],7,0)</f>
        <v>Sul</v>
      </c>
      <c r="J24">
        <f>VLOOKUP(entregas[[#This Row],[id_cliente]],nps[],3,0)</f>
        <v>5</v>
      </c>
      <c r="K24" t="str">
        <f>IF(entregas[[#This Row],[status]]="Entregue","Não","Sim")</f>
        <v>Não</v>
      </c>
      <c r="L24">
        <f>VLOOKUP(entregas[[#This Row],[id_cliente]],pedidos[[#All],[id_cliente]:[Recompra?]],5,0)</f>
        <v>1</v>
      </c>
      <c r="M24">
        <f>IF(entregas[[#This Row],[data_entrega]]=""=TRUE,0,MAX(entregas[[#This Row],[data_entrega]]-entregas[[#This Row],[prazo_estimado]],0))</f>
        <v>4</v>
      </c>
    </row>
    <row r="25" spans="1:13" x14ac:dyDescent="0.35">
      <c r="A25" s="2">
        <v>24</v>
      </c>
      <c r="B25" t="s">
        <v>408</v>
      </c>
      <c r="C25" t="s">
        <v>412</v>
      </c>
      <c r="D25" s="1">
        <v>45473</v>
      </c>
      <c r="E25" s="1">
        <v>45474</v>
      </c>
      <c r="F25" t="s">
        <v>413</v>
      </c>
      <c r="G25">
        <f>VLOOKUP(entregas[[#This Row],[id_pedido]],pedidos[[id]:[id_cliente]],2,0)</f>
        <v>95</v>
      </c>
      <c r="H25" t="str">
        <f>VLOOKUP(entregas[[#This Row],[id_cliente]],clientes[],2,0)</f>
        <v>Heloísa Pinto</v>
      </c>
      <c r="I25" t="str">
        <f>VLOOKUP(entregas[[#This Row],[id_cliente]],clientes[],7,0)</f>
        <v>Sudeste</v>
      </c>
      <c r="J25">
        <f>VLOOKUP(entregas[[#This Row],[id_cliente]],nps[],3,0)</f>
        <v>8</v>
      </c>
      <c r="K25" t="str">
        <f>IF(entregas[[#This Row],[status]]="Entregue","Não","Sim")</f>
        <v>Não</v>
      </c>
      <c r="L25">
        <f>VLOOKUP(entregas[[#This Row],[id_cliente]],pedidos[[#All],[id_cliente]:[Recompra?]],5,0)</f>
        <v>1</v>
      </c>
      <c r="M25">
        <f>IF(entregas[[#This Row],[data_entrega]]=""=TRUE,0,MAX(entregas[[#This Row],[data_entrega]]-entregas[[#This Row],[prazo_estimado]],0))</f>
        <v>0</v>
      </c>
    </row>
    <row r="26" spans="1:13" x14ac:dyDescent="0.35">
      <c r="A26" s="2">
        <v>25</v>
      </c>
      <c r="B26" t="s">
        <v>408</v>
      </c>
      <c r="C26" t="s">
        <v>412</v>
      </c>
      <c r="D26" s="1">
        <v>45519</v>
      </c>
      <c r="E26" s="1">
        <v>45515</v>
      </c>
      <c r="F26" t="s">
        <v>413</v>
      </c>
      <c r="G26">
        <f>VLOOKUP(entregas[[#This Row],[id_pedido]],pedidos[[id]:[id_cliente]],2,0)</f>
        <v>11</v>
      </c>
      <c r="H26" t="str">
        <f>VLOOKUP(entregas[[#This Row],[id_cliente]],clientes[],2,0)</f>
        <v>Eduarda Porto</v>
      </c>
      <c r="I26" t="str">
        <f>VLOOKUP(entregas[[#This Row],[id_cliente]],clientes[],7,0)</f>
        <v>Nordeste</v>
      </c>
      <c r="J26">
        <f>VLOOKUP(entregas[[#This Row],[id_cliente]],nps[],3,0)</f>
        <v>4</v>
      </c>
      <c r="K26" t="str">
        <f>IF(entregas[[#This Row],[status]]="Entregue","Não","Sim")</f>
        <v>Não</v>
      </c>
      <c r="L26">
        <f>VLOOKUP(entregas[[#This Row],[id_cliente]],pedidos[[#All],[id_cliente]:[Recompra?]],5,0)</f>
        <v>1</v>
      </c>
      <c r="M26">
        <f>IF(entregas[[#This Row],[data_entrega]]=""=TRUE,0,MAX(entregas[[#This Row],[data_entrega]]-entregas[[#This Row],[prazo_estimado]],0))</f>
        <v>4</v>
      </c>
    </row>
    <row r="27" spans="1:13" x14ac:dyDescent="0.35">
      <c r="A27" s="2">
        <v>26</v>
      </c>
      <c r="B27" t="s">
        <v>419</v>
      </c>
      <c r="C27" t="s">
        <v>412</v>
      </c>
      <c r="D27" s="1">
        <v>45564</v>
      </c>
      <c r="E27" s="1">
        <v>45562</v>
      </c>
      <c r="F27" t="s">
        <v>413</v>
      </c>
      <c r="G27">
        <f>VLOOKUP(entregas[[#This Row],[id_pedido]],pedidos[[id]:[id_cliente]],2,0)</f>
        <v>160</v>
      </c>
      <c r="H27" t="str">
        <f>VLOOKUP(entregas[[#This Row],[id_cliente]],clientes[],2,0)</f>
        <v>Lara Rocha</v>
      </c>
      <c r="I27" t="str">
        <f>VLOOKUP(entregas[[#This Row],[id_cliente]],clientes[],7,0)</f>
        <v>Centro-Oeste</v>
      </c>
      <c r="J27">
        <f>VLOOKUP(entregas[[#This Row],[id_cliente]],nps[],3,0)</f>
        <v>9</v>
      </c>
      <c r="K27" t="str">
        <f>IF(entregas[[#This Row],[status]]="Entregue","Não","Sim")</f>
        <v>Não</v>
      </c>
      <c r="L27">
        <f>VLOOKUP(entregas[[#This Row],[id_cliente]],pedidos[[#All],[id_cliente]:[Recompra?]],5,0)</f>
        <v>1</v>
      </c>
      <c r="M27">
        <f>IF(entregas[[#This Row],[data_entrega]]=""=TRUE,0,MAX(entregas[[#This Row],[data_entrega]]-entregas[[#This Row],[prazo_estimado]],0))</f>
        <v>2</v>
      </c>
    </row>
    <row r="28" spans="1:13" x14ac:dyDescent="0.35">
      <c r="A28" s="2">
        <v>27</v>
      </c>
      <c r="B28" t="s">
        <v>414</v>
      </c>
      <c r="C28" t="s">
        <v>412</v>
      </c>
      <c r="D28" s="1">
        <v>45470</v>
      </c>
      <c r="E28" s="1">
        <v>45470</v>
      </c>
      <c r="F28" t="s">
        <v>413</v>
      </c>
      <c r="G28">
        <f>VLOOKUP(entregas[[#This Row],[id_pedido]],pedidos[[id]:[id_cliente]],2,0)</f>
        <v>50</v>
      </c>
      <c r="H28" t="str">
        <f>VLOOKUP(entregas[[#This Row],[id_cliente]],clientes[],2,0)</f>
        <v>Lara Sales</v>
      </c>
      <c r="I28" t="str">
        <f>VLOOKUP(entregas[[#This Row],[id_cliente]],clientes[],7,0)</f>
        <v>Sul</v>
      </c>
      <c r="J28">
        <f>VLOOKUP(entregas[[#This Row],[id_cliente]],nps[],3,0)</f>
        <v>1</v>
      </c>
      <c r="K28" t="str">
        <f>IF(entregas[[#This Row],[status]]="Entregue","Não","Sim")</f>
        <v>Não</v>
      </c>
      <c r="L28">
        <f>VLOOKUP(entregas[[#This Row],[id_cliente]],pedidos[[#All],[id_cliente]:[Recompra?]],5,0)</f>
        <v>1</v>
      </c>
      <c r="M28">
        <f>IF(entregas[[#This Row],[data_entrega]]=""=TRUE,0,MAX(entregas[[#This Row],[data_entrega]]-entregas[[#This Row],[prazo_estimado]],0))</f>
        <v>0</v>
      </c>
    </row>
    <row r="29" spans="1:13" x14ac:dyDescent="0.35">
      <c r="A29" s="2">
        <v>28</v>
      </c>
      <c r="B29" t="s">
        <v>419</v>
      </c>
      <c r="C29" t="s">
        <v>412</v>
      </c>
      <c r="D29" s="1">
        <v>45668</v>
      </c>
      <c r="E29" s="1">
        <v>45666</v>
      </c>
      <c r="F29" t="s">
        <v>413</v>
      </c>
      <c r="G29">
        <f>VLOOKUP(entregas[[#This Row],[id_pedido]],pedidos[[id]:[id_cliente]],2,0)</f>
        <v>11</v>
      </c>
      <c r="H29" t="str">
        <f>VLOOKUP(entregas[[#This Row],[id_cliente]],clientes[],2,0)</f>
        <v>Eduarda Porto</v>
      </c>
      <c r="I29" t="str">
        <f>VLOOKUP(entregas[[#This Row],[id_cliente]],clientes[],7,0)</f>
        <v>Nordeste</v>
      </c>
      <c r="J29">
        <f>VLOOKUP(entregas[[#This Row],[id_cliente]],nps[],3,0)</f>
        <v>4</v>
      </c>
      <c r="K29" t="str">
        <f>IF(entregas[[#This Row],[status]]="Entregue","Não","Sim")</f>
        <v>Não</v>
      </c>
      <c r="L29">
        <f>VLOOKUP(entregas[[#This Row],[id_cliente]],pedidos[[#All],[id_cliente]:[Recompra?]],5,0)</f>
        <v>1</v>
      </c>
      <c r="M29">
        <f>IF(entregas[[#This Row],[data_entrega]]=""=TRUE,0,MAX(entregas[[#This Row],[data_entrega]]-entregas[[#This Row],[prazo_estimado]],0))</f>
        <v>2</v>
      </c>
    </row>
    <row r="30" spans="1:13" x14ac:dyDescent="0.35">
      <c r="A30" s="2">
        <v>29</v>
      </c>
      <c r="B30" t="s">
        <v>408</v>
      </c>
      <c r="C30" t="s">
        <v>417</v>
      </c>
      <c r="E30" s="1">
        <v>45544</v>
      </c>
      <c r="F30" t="s">
        <v>418</v>
      </c>
      <c r="G30">
        <f>VLOOKUP(entregas[[#This Row],[id_pedido]],pedidos[[id]:[id_cliente]],2,0)</f>
        <v>17</v>
      </c>
      <c r="H30" t="str">
        <f>VLOOKUP(entregas[[#This Row],[id_cliente]],clientes[],2,0)</f>
        <v>Ana Beatriz Freitas</v>
      </c>
      <c r="I30" t="str">
        <f>VLOOKUP(entregas[[#This Row],[id_cliente]],clientes[],7,0)</f>
        <v>Norte</v>
      </c>
      <c r="J30">
        <f>VLOOKUP(entregas[[#This Row],[id_cliente]],nps[],3,0)</f>
        <v>4</v>
      </c>
      <c r="K30" t="str">
        <f>IF(entregas[[#This Row],[status]]="Entregue","Não","Sim")</f>
        <v>Sim</v>
      </c>
      <c r="L30">
        <f>VLOOKUP(entregas[[#This Row],[id_cliente]],pedidos[[#All],[id_cliente]:[Recompra?]],5,0)</f>
        <v>1</v>
      </c>
      <c r="M30">
        <f>IF(entregas[[#This Row],[data_entrega]]=""=TRUE,0,MAX(entregas[[#This Row],[data_entrega]]-entregas[[#This Row],[prazo_estimado]],0))</f>
        <v>0</v>
      </c>
    </row>
    <row r="31" spans="1:13" x14ac:dyDescent="0.35">
      <c r="A31" s="2">
        <v>30</v>
      </c>
      <c r="B31" t="s">
        <v>408</v>
      </c>
      <c r="C31" t="s">
        <v>412</v>
      </c>
      <c r="D31" s="1">
        <v>45473</v>
      </c>
      <c r="E31" s="1">
        <v>45471</v>
      </c>
      <c r="F31" t="s">
        <v>413</v>
      </c>
      <c r="G31">
        <f>VLOOKUP(entregas[[#This Row],[id_pedido]],pedidos[[id]:[id_cliente]],2,0)</f>
        <v>89</v>
      </c>
      <c r="H31" t="str">
        <f>VLOOKUP(entregas[[#This Row],[id_cliente]],clientes[],2,0)</f>
        <v>Dra. Caroline da Rosa</v>
      </c>
      <c r="I31" t="str">
        <f>VLOOKUP(entregas[[#This Row],[id_cliente]],clientes[],7,0)</f>
        <v>Nordeste</v>
      </c>
      <c r="J31">
        <f>VLOOKUP(entregas[[#This Row],[id_cliente]],nps[],3,0)</f>
        <v>6</v>
      </c>
      <c r="K31" t="str">
        <f>IF(entregas[[#This Row],[status]]="Entregue","Não","Sim")</f>
        <v>Não</v>
      </c>
      <c r="L31">
        <f>VLOOKUP(entregas[[#This Row],[id_cliente]],pedidos[[#All],[id_cliente]:[Recompra?]],5,0)</f>
        <v>1</v>
      </c>
      <c r="M31">
        <f>IF(entregas[[#This Row],[data_entrega]]=""=TRUE,0,MAX(entregas[[#This Row],[data_entrega]]-entregas[[#This Row],[prazo_estimado]],0))</f>
        <v>2</v>
      </c>
    </row>
    <row r="32" spans="1:13" x14ac:dyDescent="0.35">
      <c r="A32" s="2">
        <v>31</v>
      </c>
      <c r="B32" t="s">
        <v>411</v>
      </c>
      <c r="C32" t="s">
        <v>412</v>
      </c>
      <c r="D32" s="1">
        <v>45528</v>
      </c>
      <c r="E32" s="1">
        <v>45525</v>
      </c>
      <c r="F32" t="s">
        <v>413</v>
      </c>
      <c r="G32">
        <f>VLOOKUP(entregas[[#This Row],[id_pedido]],pedidos[[id]:[id_cliente]],2,0)</f>
        <v>19</v>
      </c>
      <c r="H32" t="str">
        <f>VLOOKUP(entregas[[#This Row],[id_cliente]],clientes[],2,0)</f>
        <v>Sr. Eduardo Pereira</v>
      </c>
      <c r="I32" t="str">
        <f>VLOOKUP(entregas[[#This Row],[id_cliente]],clientes[],7,0)</f>
        <v>Sudeste</v>
      </c>
      <c r="J32">
        <f>VLOOKUP(entregas[[#This Row],[id_cliente]],nps[],3,0)</f>
        <v>9</v>
      </c>
      <c r="K32" t="str">
        <f>IF(entregas[[#This Row],[status]]="Entregue","Não","Sim")</f>
        <v>Não</v>
      </c>
      <c r="L32">
        <f>VLOOKUP(entregas[[#This Row],[id_cliente]],pedidos[[#All],[id_cliente]:[Recompra?]],5,0)</f>
        <v>1</v>
      </c>
      <c r="M32">
        <f>IF(entregas[[#This Row],[data_entrega]]=""=TRUE,0,MAX(entregas[[#This Row],[data_entrega]]-entregas[[#This Row],[prazo_estimado]],0))</f>
        <v>3</v>
      </c>
    </row>
    <row r="33" spans="1:13" x14ac:dyDescent="0.35">
      <c r="A33" s="2">
        <v>32</v>
      </c>
      <c r="B33" t="s">
        <v>411</v>
      </c>
      <c r="C33" t="s">
        <v>412</v>
      </c>
      <c r="D33" s="1">
        <v>45702</v>
      </c>
      <c r="E33" s="1">
        <v>45703</v>
      </c>
      <c r="F33" t="s">
        <v>413</v>
      </c>
      <c r="G33">
        <f>VLOOKUP(entregas[[#This Row],[id_pedido]],pedidos[[id]:[id_cliente]],2,0)</f>
        <v>75</v>
      </c>
      <c r="H33" t="str">
        <f>VLOOKUP(entregas[[#This Row],[id_cliente]],clientes[],2,0)</f>
        <v>Stephany Duarte</v>
      </c>
      <c r="I33" t="str">
        <f>VLOOKUP(entregas[[#This Row],[id_cliente]],clientes[],7,0)</f>
        <v>Nordeste</v>
      </c>
      <c r="J33">
        <f>VLOOKUP(entregas[[#This Row],[id_cliente]],nps[],3,0)</f>
        <v>6</v>
      </c>
      <c r="K33" t="str">
        <f>IF(entregas[[#This Row],[status]]="Entregue","Não","Sim")</f>
        <v>Não</v>
      </c>
      <c r="L33">
        <f>VLOOKUP(entregas[[#This Row],[id_cliente]],pedidos[[#All],[id_cliente]:[Recompra?]],5,0)</f>
        <v>1</v>
      </c>
      <c r="M33">
        <f>IF(entregas[[#This Row],[data_entrega]]=""=TRUE,0,MAX(entregas[[#This Row],[data_entrega]]-entregas[[#This Row],[prazo_estimado]],0))</f>
        <v>0</v>
      </c>
    </row>
    <row r="34" spans="1:13" x14ac:dyDescent="0.35">
      <c r="A34" s="2">
        <v>33</v>
      </c>
      <c r="B34" t="s">
        <v>408</v>
      </c>
      <c r="C34" t="s">
        <v>412</v>
      </c>
      <c r="D34" s="1">
        <v>45478</v>
      </c>
      <c r="E34" s="1">
        <v>45479</v>
      </c>
      <c r="F34" t="s">
        <v>413</v>
      </c>
      <c r="G34">
        <f>VLOOKUP(entregas[[#This Row],[id_pedido]],pedidos[[id]:[id_cliente]],2,0)</f>
        <v>170</v>
      </c>
      <c r="H34" t="str">
        <f>VLOOKUP(entregas[[#This Row],[id_cliente]],clientes[],2,0)</f>
        <v>Fernanda das Neves</v>
      </c>
      <c r="I34" t="str">
        <f>VLOOKUP(entregas[[#This Row],[id_cliente]],clientes[],7,0)</f>
        <v>Norte</v>
      </c>
      <c r="J34">
        <f>VLOOKUP(entregas[[#This Row],[id_cliente]],nps[],3,0)</f>
        <v>1</v>
      </c>
      <c r="K34" t="str">
        <f>IF(entregas[[#This Row],[status]]="Entregue","Não","Sim")</f>
        <v>Não</v>
      </c>
      <c r="L34">
        <f>VLOOKUP(entregas[[#This Row],[id_cliente]],pedidos[[#All],[id_cliente]:[Recompra?]],5,0)</f>
        <v>1</v>
      </c>
      <c r="M34">
        <f>IF(entregas[[#This Row],[data_entrega]]=""=TRUE,0,MAX(entregas[[#This Row],[data_entrega]]-entregas[[#This Row],[prazo_estimado]],0))</f>
        <v>0</v>
      </c>
    </row>
    <row r="35" spans="1:13" x14ac:dyDescent="0.35">
      <c r="A35" s="2">
        <v>34</v>
      </c>
      <c r="B35" t="s">
        <v>419</v>
      </c>
      <c r="C35" t="s">
        <v>412</v>
      </c>
      <c r="D35" s="1">
        <v>45433</v>
      </c>
      <c r="E35" s="1">
        <v>45435</v>
      </c>
      <c r="F35" t="s">
        <v>413</v>
      </c>
      <c r="G35">
        <f>VLOOKUP(entregas[[#This Row],[id_pedido]],pedidos[[id]:[id_cliente]],2,0)</f>
        <v>191</v>
      </c>
      <c r="H35" t="str">
        <f>VLOOKUP(entregas[[#This Row],[id_cliente]],clientes[],2,0)</f>
        <v>Noah Ribeiro</v>
      </c>
      <c r="I35" t="str">
        <f>VLOOKUP(entregas[[#This Row],[id_cliente]],clientes[],7,0)</f>
        <v>Norte</v>
      </c>
      <c r="J35">
        <f>VLOOKUP(entregas[[#This Row],[id_cliente]],nps[],3,0)</f>
        <v>6</v>
      </c>
      <c r="K35" t="str">
        <f>IF(entregas[[#This Row],[status]]="Entregue","Não","Sim")</f>
        <v>Não</v>
      </c>
      <c r="L35">
        <f>VLOOKUP(entregas[[#This Row],[id_cliente]],pedidos[[#All],[id_cliente]:[Recompra?]],5,0)</f>
        <v>1</v>
      </c>
      <c r="M35">
        <f>IF(entregas[[#This Row],[data_entrega]]=""=TRUE,0,MAX(entregas[[#This Row],[data_entrega]]-entregas[[#This Row],[prazo_estimado]],0))</f>
        <v>0</v>
      </c>
    </row>
    <row r="36" spans="1:13" x14ac:dyDescent="0.35">
      <c r="A36" s="2">
        <v>35</v>
      </c>
      <c r="B36" t="s">
        <v>419</v>
      </c>
      <c r="C36" t="s">
        <v>415</v>
      </c>
      <c r="E36" s="1">
        <v>45763</v>
      </c>
      <c r="F36" t="s">
        <v>416</v>
      </c>
      <c r="G36">
        <f>VLOOKUP(entregas[[#This Row],[id_pedido]],pedidos[[id]:[id_cliente]],2,0)</f>
        <v>153</v>
      </c>
      <c r="H36" t="str">
        <f>VLOOKUP(entregas[[#This Row],[id_cliente]],clientes[],2,0)</f>
        <v>Theo da Paz</v>
      </c>
      <c r="I36" t="str">
        <f>VLOOKUP(entregas[[#This Row],[id_cliente]],clientes[],7,0)</f>
        <v>Norte</v>
      </c>
      <c r="J36">
        <f>VLOOKUP(entregas[[#This Row],[id_cliente]],nps[],3,0)</f>
        <v>10</v>
      </c>
      <c r="K36" t="str">
        <f>IF(entregas[[#This Row],[status]]="Entregue","Não","Sim")</f>
        <v>Sim</v>
      </c>
      <c r="L36">
        <f>VLOOKUP(entregas[[#This Row],[id_cliente]],pedidos[[#All],[id_cliente]:[Recompra?]],5,0)</f>
        <v>1</v>
      </c>
      <c r="M36">
        <f>IF(entregas[[#This Row],[data_entrega]]=""=TRUE,0,MAX(entregas[[#This Row],[data_entrega]]-entregas[[#This Row],[prazo_estimado]],0))</f>
        <v>0</v>
      </c>
    </row>
    <row r="37" spans="1:13" x14ac:dyDescent="0.35">
      <c r="A37" s="2">
        <v>36</v>
      </c>
      <c r="B37" t="s">
        <v>408</v>
      </c>
      <c r="C37" t="s">
        <v>412</v>
      </c>
      <c r="D37" s="1">
        <v>45663</v>
      </c>
      <c r="E37" s="1">
        <v>45661</v>
      </c>
      <c r="F37" t="s">
        <v>413</v>
      </c>
      <c r="G37">
        <f>VLOOKUP(entregas[[#This Row],[id_pedido]],pedidos[[id]:[id_cliente]],2,0)</f>
        <v>22</v>
      </c>
      <c r="H37" t="str">
        <f>VLOOKUP(entregas[[#This Row],[id_cliente]],clientes[],2,0)</f>
        <v>Ana Sophia Caldeira</v>
      </c>
      <c r="I37" t="str">
        <f>VLOOKUP(entregas[[#This Row],[id_cliente]],clientes[],7,0)</f>
        <v>Nordeste</v>
      </c>
      <c r="J37">
        <f>VLOOKUP(entregas[[#This Row],[id_cliente]],nps[],3,0)</f>
        <v>9</v>
      </c>
      <c r="K37" t="str">
        <f>IF(entregas[[#This Row],[status]]="Entregue","Não","Sim")</f>
        <v>Não</v>
      </c>
      <c r="L37">
        <f>VLOOKUP(entregas[[#This Row],[id_cliente]],pedidos[[#All],[id_cliente]:[Recompra?]],5,0)</f>
        <v>1</v>
      </c>
      <c r="M37">
        <f>IF(entregas[[#This Row],[data_entrega]]=""=TRUE,0,MAX(entregas[[#This Row],[data_entrega]]-entregas[[#This Row],[prazo_estimado]],0))</f>
        <v>2</v>
      </c>
    </row>
    <row r="38" spans="1:13" x14ac:dyDescent="0.35">
      <c r="A38" s="2">
        <v>37</v>
      </c>
      <c r="B38" t="s">
        <v>411</v>
      </c>
      <c r="C38" t="s">
        <v>412</v>
      </c>
      <c r="D38" s="1">
        <v>45465</v>
      </c>
      <c r="E38" s="1">
        <v>45465</v>
      </c>
      <c r="F38" t="s">
        <v>413</v>
      </c>
      <c r="G38">
        <f>VLOOKUP(entregas[[#This Row],[id_pedido]],pedidos[[id]:[id_cliente]],2,0)</f>
        <v>49</v>
      </c>
      <c r="H38" t="str">
        <f>VLOOKUP(entregas[[#This Row],[id_cliente]],clientes[],2,0)</f>
        <v>Felipe Monteiro</v>
      </c>
      <c r="I38" t="str">
        <f>VLOOKUP(entregas[[#This Row],[id_cliente]],clientes[],7,0)</f>
        <v>Sudeste</v>
      </c>
      <c r="J38">
        <f>VLOOKUP(entregas[[#This Row],[id_cliente]],nps[],3,0)</f>
        <v>2</v>
      </c>
      <c r="K38" t="str">
        <f>IF(entregas[[#This Row],[status]]="Entregue","Não","Sim")</f>
        <v>Não</v>
      </c>
      <c r="L38">
        <f>VLOOKUP(entregas[[#This Row],[id_cliente]],pedidos[[#All],[id_cliente]:[Recompra?]],5,0)</f>
        <v>1</v>
      </c>
      <c r="M38">
        <f>IF(entregas[[#This Row],[data_entrega]]=""=TRUE,0,MAX(entregas[[#This Row],[data_entrega]]-entregas[[#This Row],[prazo_estimado]],0))</f>
        <v>0</v>
      </c>
    </row>
    <row r="39" spans="1:13" x14ac:dyDescent="0.35">
      <c r="A39" s="2">
        <v>38</v>
      </c>
      <c r="B39" t="s">
        <v>408</v>
      </c>
      <c r="C39" t="s">
        <v>412</v>
      </c>
      <c r="D39" s="1">
        <v>45741</v>
      </c>
      <c r="E39" s="1">
        <v>45740</v>
      </c>
      <c r="F39" t="s">
        <v>413</v>
      </c>
      <c r="G39">
        <f>VLOOKUP(entregas[[#This Row],[id_pedido]],pedidos[[id]:[id_cliente]],2,0)</f>
        <v>97</v>
      </c>
      <c r="H39" t="str">
        <f>VLOOKUP(entregas[[#This Row],[id_cliente]],clientes[],2,0)</f>
        <v>João Felipe Fogaça</v>
      </c>
      <c r="I39" t="str">
        <f>VLOOKUP(entregas[[#This Row],[id_cliente]],clientes[],7,0)</f>
        <v>Norte</v>
      </c>
      <c r="J39">
        <f>VLOOKUP(entregas[[#This Row],[id_cliente]],nps[],3,0)</f>
        <v>4</v>
      </c>
      <c r="K39" t="str">
        <f>IF(entregas[[#This Row],[status]]="Entregue","Não","Sim")</f>
        <v>Não</v>
      </c>
      <c r="L39">
        <f>VLOOKUP(entregas[[#This Row],[id_cliente]],pedidos[[#All],[id_cliente]:[Recompra?]],5,0)</f>
        <v>1</v>
      </c>
      <c r="M39">
        <f>IF(entregas[[#This Row],[data_entrega]]=""=TRUE,0,MAX(entregas[[#This Row],[data_entrega]]-entregas[[#This Row],[prazo_estimado]],0))</f>
        <v>1</v>
      </c>
    </row>
    <row r="40" spans="1:13" x14ac:dyDescent="0.35">
      <c r="A40" s="2">
        <v>39</v>
      </c>
      <c r="B40" t="s">
        <v>411</v>
      </c>
      <c r="C40" t="s">
        <v>412</v>
      </c>
      <c r="D40" s="1">
        <v>45485</v>
      </c>
      <c r="E40" s="1">
        <v>45486</v>
      </c>
      <c r="F40" t="s">
        <v>413</v>
      </c>
      <c r="G40">
        <f>VLOOKUP(entregas[[#This Row],[id_pedido]],pedidos[[id]:[id_cliente]],2,0)</f>
        <v>196</v>
      </c>
      <c r="H40" t="str">
        <f>VLOOKUP(entregas[[#This Row],[id_cliente]],clientes[],2,0)</f>
        <v>Sr. João Vitor Azevedo</v>
      </c>
      <c r="I40" t="str">
        <f>VLOOKUP(entregas[[#This Row],[id_cliente]],clientes[],7,0)</f>
        <v>Centro-Oeste</v>
      </c>
      <c r="J40">
        <f>VLOOKUP(entregas[[#This Row],[id_cliente]],nps[],3,0)</f>
        <v>3</v>
      </c>
      <c r="K40" t="str">
        <f>IF(entregas[[#This Row],[status]]="Entregue","Não","Sim")</f>
        <v>Não</v>
      </c>
      <c r="L40">
        <f>VLOOKUP(entregas[[#This Row],[id_cliente]],pedidos[[#All],[id_cliente]:[Recompra?]],5,0)</f>
        <v>1</v>
      </c>
      <c r="M40">
        <f>IF(entregas[[#This Row],[data_entrega]]=""=TRUE,0,MAX(entregas[[#This Row],[data_entrega]]-entregas[[#This Row],[prazo_estimado]],0))</f>
        <v>0</v>
      </c>
    </row>
    <row r="41" spans="1:13" x14ac:dyDescent="0.35">
      <c r="A41" s="2">
        <v>40</v>
      </c>
      <c r="B41" t="s">
        <v>419</v>
      </c>
      <c r="C41" t="s">
        <v>412</v>
      </c>
      <c r="D41" s="1">
        <v>45767</v>
      </c>
      <c r="E41" s="1">
        <v>45766</v>
      </c>
      <c r="F41" t="s">
        <v>413</v>
      </c>
      <c r="G41">
        <f>VLOOKUP(entregas[[#This Row],[id_pedido]],pedidos[[id]:[id_cliente]],2,0)</f>
        <v>100</v>
      </c>
      <c r="H41" t="str">
        <f>VLOOKUP(entregas[[#This Row],[id_cliente]],clientes[],2,0)</f>
        <v>Gabriel Novaes</v>
      </c>
      <c r="I41" t="str">
        <f>VLOOKUP(entregas[[#This Row],[id_cliente]],clientes[],7,0)</f>
        <v>Centro-Oeste</v>
      </c>
      <c r="J41">
        <f>VLOOKUP(entregas[[#This Row],[id_cliente]],nps[],3,0)</f>
        <v>5</v>
      </c>
      <c r="K41" t="str">
        <f>IF(entregas[[#This Row],[status]]="Entregue","Não","Sim")</f>
        <v>Não</v>
      </c>
      <c r="L41">
        <f>VLOOKUP(entregas[[#This Row],[id_cliente]],pedidos[[#All],[id_cliente]:[Recompra?]],5,0)</f>
        <v>1</v>
      </c>
      <c r="M41">
        <f>IF(entregas[[#This Row],[data_entrega]]=""=TRUE,0,MAX(entregas[[#This Row],[data_entrega]]-entregas[[#This Row],[prazo_estimado]],0))</f>
        <v>1</v>
      </c>
    </row>
    <row r="42" spans="1:13" x14ac:dyDescent="0.35">
      <c r="A42" s="2">
        <v>41</v>
      </c>
      <c r="B42" t="s">
        <v>419</v>
      </c>
      <c r="C42" t="s">
        <v>412</v>
      </c>
      <c r="D42" s="1">
        <v>45795</v>
      </c>
      <c r="E42" s="1">
        <v>45794</v>
      </c>
      <c r="F42" t="s">
        <v>413</v>
      </c>
      <c r="G42">
        <f>VLOOKUP(entregas[[#This Row],[id_pedido]],pedidos[[id]:[id_cliente]],2,0)</f>
        <v>198</v>
      </c>
      <c r="H42" t="str">
        <f>VLOOKUP(entregas[[#This Row],[id_cliente]],clientes[],2,0)</f>
        <v>Srta. Sarah Nogueira</v>
      </c>
      <c r="I42" t="str">
        <f>VLOOKUP(entregas[[#This Row],[id_cliente]],clientes[],7,0)</f>
        <v>Sul</v>
      </c>
      <c r="J42">
        <f>VLOOKUP(entregas[[#This Row],[id_cliente]],nps[],3,0)</f>
        <v>3</v>
      </c>
      <c r="K42" t="str">
        <f>IF(entregas[[#This Row],[status]]="Entregue","Não","Sim")</f>
        <v>Não</v>
      </c>
      <c r="L42">
        <f>VLOOKUP(entregas[[#This Row],[id_cliente]],pedidos[[#All],[id_cliente]:[Recompra?]],5,0)</f>
        <v>1</v>
      </c>
      <c r="M42">
        <f>IF(entregas[[#This Row],[data_entrega]]=""=TRUE,0,MAX(entregas[[#This Row],[data_entrega]]-entregas[[#This Row],[prazo_estimado]],0))</f>
        <v>1</v>
      </c>
    </row>
    <row r="43" spans="1:13" x14ac:dyDescent="0.35">
      <c r="A43" s="2">
        <v>42</v>
      </c>
      <c r="B43" t="s">
        <v>414</v>
      </c>
      <c r="C43" t="s">
        <v>412</v>
      </c>
      <c r="D43" s="1">
        <v>45609</v>
      </c>
      <c r="E43" s="1">
        <v>45606</v>
      </c>
      <c r="F43" t="s">
        <v>413</v>
      </c>
      <c r="G43">
        <f>VLOOKUP(entregas[[#This Row],[id_pedido]],pedidos[[id]:[id_cliente]],2,0)</f>
        <v>120</v>
      </c>
      <c r="H43" t="str">
        <f>VLOOKUP(entregas[[#This Row],[id_cliente]],clientes[],2,0)</f>
        <v>Lucas Gabriel Vieira</v>
      </c>
      <c r="I43" t="str">
        <f>VLOOKUP(entregas[[#This Row],[id_cliente]],clientes[],7,0)</f>
        <v>Nordeste</v>
      </c>
      <c r="J43">
        <f>VLOOKUP(entregas[[#This Row],[id_cliente]],nps[],3,0)</f>
        <v>5</v>
      </c>
      <c r="K43" t="str">
        <f>IF(entregas[[#This Row],[status]]="Entregue","Não","Sim")</f>
        <v>Não</v>
      </c>
      <c r="L43">
        <f>VLOOKUP(entregas[[#This Row],[id_cliente]],pedidos[[#All],[id_cliente]:[Recompra?]],5,0)</f>
        <v>1</v>
      </c>
      <c r="M43">
        <f>IF(entregas[[#This Row],[data_entrega]]=""=TRUE,0,MAX(entregas[[#This Row],[data_entrega]]-entregas[[#This Row],[prazo_estimado]],0))</f>
        <v>3</v>
      </c>
    </row>
    <row r="44" spans="1:13" x14ac:dyDescent="0.35">
      <c r="A44" s="2">
        <v>43</v>
      </c>
      <c r="B44" t="s">
        <v>414</v>
      </c>
      <c r="C44" t="s">
        <v>409</v>
      </c>
      <c r="E44" s="1">
        <v>45744</v>
      </c>
      <c r="F44" t="s">
        <v>410</v>
      </c>
      <c r="G44">
        <f>VLOOKUP(entregas[[#This Row],[id_pedido]],pedidos[[id]:[id_cliente]],2,0)</f>
        <v>71</v>
      </c>
      <c r="H44" t="str">
        <f>VLOOKUP(entregas[[#This Row],[id_cliente]],clientes[],2,0)</f>
        <v>Luigi Almeida</v>
      </c>
      <c r="I44" t="str">
        <f>VLOOKUP(entregas[[#This Row],[id_cliente]],clientes[],7,0)</f>
        <v>Norte</v>
      </c>
      <c r="J44">
        <f>VLOOKUP(entregas[[#This Row],[id_cliente]],nps[],3,0)</f>
        <v>7</v>
      </c>
      <c r="K44" t="str">
        <f>IF(entregas[[#This Row],[status]]="Entregue","Não","Sim")</f>
        <v>Sim</v>
      </c>
      <c r="L44">
        <f>VLOOKUP(entregas[[#This Row],[id_cliente]],pedidos[[#All],[id_cliente]:[Recompra?]],5,0)</f>
        <v>1</v>
      </c>
      <c r="M44">
        <f>IF(entregas[[#This Row],[data_entrega]]=""=TRUE,0,MAX(entregas[[#This Row],[data_entrega]]-entregas[[#This Row],[prazo_estimado]],0))</f>
        <v>0</v>
      </c>
    </row>
    <row r="45" spans="1:13" x14ac:dyDescent="0.35">
      <c r="A45" s="2">
        <v>44</v>
      </c>
      <c r="B45" t="s">
        <v>408</v>
      </c>
      <c r="C45" t="s">
        <v>412</v>
      </c>
      <c r="D45" s="1">
        <v>45716</v>
      </c>
      <c r="E45" s="1">
        <v>45711</v>
      </c>
      <c r="F45" t="s">
        <v>413</v>
      </c>
      <c r="G45">
        <f>VLOOKUP(entregas[[#This Row],[id_pedido]],pedidos[[id]:[id_cliente]],2,0)</f>
        <v>182</v>
      </c>
      <c r="H45" t="str">
        <f>VLOOKUP(entregas[[#This Row],[id_cliente]],clientes[],2,0)</f>
        <v>Dra. Ana Correia</v>
      </c>
      <c r="I45" t="str">
        <f>VLOOKUP(entregas[[#This Row],[id_cliente]],clientes[],7,0)</f>
        <v>Norte</v>
      </c>
      <c r="J45">
        <f>VLOOKUP(entregas[[#This Row],[id_cliente]],nps[],3,0)</f>
        <v>9</v>
      </c>
      <c r="K45" t="str">
        <f>IF(entregas[[#This Row],[status]]="Entregue","Não","Sim")</f>
        <v>Não</v>
      </c>
      <c r="L45">
        <f>VLOOKUP(entregas[[#This Row],[id_cliente]],pedidos[[#All],[id_cliente]:[Recompra?]],5,0)</f>
        <v>1</v>
      </c>
      <c r="M45">
        <f>IF(entregas[[#This Row],[data_entrega]]=""=TRUE,0,MAX(entregas[[#This Row],[data_entrega]]-entregas[[#This Row],[prazo_estimado]],0))</f>
        <v>5</v>
      </c>
    </row>
    <row r="46" spans="1:13" x14ac:dyDescent="0.35">
      <c r="A46" s="2">
        <v>45</v>
      </c>
      <c r="B46" t="s">
        <v>408</v>
      </c>
      <c r="C46" t="s">
        <v>412</v>
      </c>
      <c r="D46" s="1">
        <v>45793</v>
      </c>
      <c r="E46" s="1">
        <v>45790</v>
      </c>
      <c r="F46" t="s">
        <v>413</v>
      </c>
      <c r="G46">
        <f>VLOOKUP(entregas[[#This Row],[id_pedido]],pedidos[[id]:[id_cliente]],2,0)</f>
        <v>190</v>
      </c>
      <c r="H46" t="str">
        <f>VLOOKUP(entregas[[#This Row],[id_cliente]],clientes[],2,0)</f>
        <v>João Miguel Pinto</v>
      </c>
      <c r="I46" t="str">
        <f>VLOOKUP(entregas[[#This Row],[id_cliente]],clientes[],7,0)</f>
        <v>Nordeste</v>
      </c>
      <c r="J46">
        <f>VLOOKUP(entregas[[#This Row],[id_cliente]],nps[],3,0)</f>
        <v>6</v>
      </c>
      <c r="K46" t="str">
        <f>IF(entregas[[#This Row],[status]]="Entregue","Não","Sim")</f>
        <v>Não</v>
      </c>
      <c r="L46">
        <f>VLOOKUP(entregas[[#This Row],[id_cliente]],pedidos[[#All],[id_cliente]:[Recompra?]],5,0)</f>
        <v>1</v>
      </c>
      <c r="M46">
        <f>IF(entregas[[#This Row],[data_entrega]]=""=TRUE,0,MAX(entregas[[#This Row],[data_entrega]]-entregas[[#This Row],[prazo_estimado]],0))</f>
        <v>3</v>
      </c>
    </row>
    <row r="47" spans="1:13" x14ac:dyDescent="0.35">
      <c r="A47" s="2">
        <v>46</v>
      </c>
      <c r="B47" t="s">
        <v>419</v>
      </c>
      <c r="C47" t="s">
        <v>412</v>
      </c>
      <c r="D47" s="1">
        <v>45545</v>
      </c>
      <c r="E47" s="1">
        <v>45547</v>
      </c>
      <c r="F47" t="s">
        <v>413</v>
      </c>
      <c r="G47">
        <f>VLOOKUP(entregas[[#This Row],[id_pedido]],pedidos[[id]:[id_cliente]],2,0)</f>
        <v>188</v>
      </c>
      <c r="H47" t="str">
        <f>VLOOKUP(entregas[[#This Row],[id_cliente]],clientes[],2,0)</f>
        <v>Rafaela Porto</v>
      </c>
      <c r="I47" t="str">
        <f>VLOOKUP(entregas[[#This Row],[id_cliente]],clientes[],7,0)</f>
        <v>Nordeste</v>
      </c>
      <c r="J47">
        <f>VLOOKUP(entregas[[#This Row],[id_cliente]],nps[],3,0)</f>
        <v>6</v>
      </c>
      <c r="K47" t="str">
        <f>IF(entregas[[#This Row],[status]]="Entregue","Não","Sim")</f>
        <v>Não</v>
      </c>
      <c r="L47">
        <f>VLOOKUP(entregas[[#This Row],[id_cliente]],pedidos[[#All],[id_cliente]:[Recompra?]],5,0)</f>
        <v>1</v>
      </c>
      <c r="M47">
        <f>IF(entregas[[#This Row],[data_entrega]]=""=TRUE,0,MAX(entregas[[#This Row],[data_entrega]]-entregas[[#This Row],[prazo_estimado]],0))</f>
        <v>0</v>
      </c>
    </row>
    <row r="48" spans="1:13" x14ac:dyDescent="0.35">
      <c r="A48" s="2">
        <v>47</v>
      </c>
      <c r="B48" t="s">
        <v>411</v>
      </c>
      <c r="C48" t="s">
        <v>412</v>
      </c>
      <c r="D48" s="1">
        <v>45540</v>
      </c>
      <c r="E48" s="1">
        <v>45538</v>
      </c>
      <c r="F48" t="s">
        <v>413</v>
      </c>
      <c r="G48">
        <f>VLOOKUP(entregas[[#This Row],[id_pedido]],pedidos[[id]:[id_cliente]],2,0)</f>
        <v>31</v>
      </c>
      <c r="H48" t="str">
        <f>VLOOKUP(entregas[[#This Row],[id_cliente]],clientes[],2,0)</f>
        <v>Clarice Vieira</v>
      </c>
      <c r="I48" t="str">
        <f>VLOOKUP(entregas[[#This Row],[id_cliente]],clientes[],7,0)</f>
        <v>Nordeste</v>
      </c>
      <c r="J48">
        <f>VLOOKUP(entregas[[#This Row],[id_cliente]],nps[],3,0)</f>
        <v>4</v>
      </c>
      <c r="K48" t="str">
        <f>IF(entregas[[#This Row],[status]]="Entregue","Não","Sim")</f>
        <v>Não</v>
      </c>
      <c r="L48">
        <f>VLOOKUP(entregas[[#This Row],[id_cliente]],pedidos[[#All],[id_cliente]:[Recompra?]],5,0)</f>
        <v>1</v>
      </c>
      <c r="M48">
        <f>IF(entregas[[#This Row],[data_entrega]]=""=TRUE,0,MAX(entregas[[#This Row],[data_entrega]]-entregas[[#This Row],[prazo_estimado]],0))</f>
        <v>2</v>
      </c>
    </row>
    <row r="49" spans="1:13" x14ac:dyDescent="0.35">
      <c r="A49" s="2">
        <v>48</v>
      </c>
      <c r="B49" t="s">
        <v>408</v>
      </c>
      <c r="C49" t="s">
        <v>409</v>
      </c>
      <c r="E49" s="1">
        <v>45491</v>
      </c>
      <c r="F49" t="s">
        <v>410</v>
      </c>
      <c r="G49">
        <f>VLOOKUP(entregas[[#This Row],[id_pedido]],pedidos[[id]:[id_cliente]],2,0)</f>
        <v>161</v>
      </c>
      <c r="H49" t="str">
        <f>VLOOKUP(entregas[[#This Row],[id_cliente]],clientes[],2,0)</f>
        <v>Sr. João Vitor Costela</v>
      </c>
      <c r="I49" t="str">
        <f>VLOOKUP(entregas[[#This Row],[id_cliente]],clientes[],7,0)</f>
        <v>Sul</v>
      </c>
      <c r="J49">
        <f>VLOOKUP(entregas[[#This Row],[id_cliente]],nps[],3,0)</f>
        <v>6</v>
      </c>
      <c r="K49" t="str">
        <f>IF(entregas[[#This Row],[status]]="Entregue","Não","Sim")</f>
        <v>Sim</v>
      </c>
      <c r="L49">
        <f>VLOOKUP(entregas[[#This Row],[id_cliente]],pedidos[[#All],[id_cliente]:[Recompra?]],5,0)</f>
        <v>1</v>
      </c>
      <c r="M49">
        <f>IF(entregas[[#This Row],[data_entrega]]=""=TRUE,0,MAX(entregas[[#This Row],[data_entrega]]-entregas[[#This Row],[prazo_estimado]],0))</f>
        <v>0</v>
      </c>
    </row>
    <row r="50" spans="1:13" x14ac:dyDescent="0.35">
      <c r="A50" s="2">
        <v>49</v>
      </c>
      <c r="B50" t="s">
        <v>414</v>
      </c>
      <c r="C50" t="s">
        <v>415</v>
      </c>
      <c r="E50" s="1">
        <v>45532</v>
      </c>
      <c r="F50" t="s">
        <v>416</v>
      </c>
      <c r="G50">
        <f>VLOOKUP(entregas[[#This Row],[id_pedido]],pedidos[[id]:[id_cliente]],2,0)</f>
        <v>200</v>
      </c>
      <c r="H50" t="str">
        <f>VLOOKUP(entregas[[#This Row],[id_cliente]],clientes[],2,0)</f>
        <v>Alícia Ribeiro</v>
      </c>
      <c r="I50" t="str">
        <f>VLOOKUP(entregas[[#This Row],[id_cliente]],clientes[],7,0)</f>
        <v>Nordeste</v>
      </c>
      <c r="J50">
        <f>VLOOKUP(entregas[[#This Row],[id_cliente]],nps[],3,0)</f>
        <v>10</v>
      </c>
      <c r="K50" t="str">
        <f>IF(entregas[[#This Row],[status]]="Entregue","Não","Sim")</f>
        <v>Sim</v>
      </c>
      <c r="L50">
        <f>VLOOKUP(entregas[[#This Row],[id_cliente]],pedidos[[#All],[id_cliente]:[Recompra?]],5,0)</f>
        <v>1</v>
      </c>
      <c r="M50">
        <f>IF(entregas[[#This Row],[data_entrega]]=""=TRUE,0,MAX(entregas[[#This Row],[data_entrega]]-entregas[[#This Row],[prazo_estimado]],0))</f>
        <v>0</v>
      </c>
    </row>
    <row r="51" spans="1:13" x14ac:dyDescent="0.35">
      <c r="A51" s="2">
        <v>50</v>
      </c>
      <c r="B51" t="s">
        <v>414</v>
      </c>
      <c r="C51" t="s">
        <v>412</v>
      </c>
      <c r="D51" s="1">
        <v>45601</v>
      </c>
      <c r="E51" s="1">
        <v>45600</v>
      </c>
      <c r="F51" t="s">
        <v>413</v>
      </c>
      <c r="G51">
        <f>VLOOKUP(entregas[[#This Row],[id_pedido]],pedidos[[id]:[id_cliente]],2,0)</f>
        <v>8</v>
      </c>
      <c r="H51" t="str">
        <f>VLOOKUP(entregas[[#This Row],[id_cliente]],clientes[],2,0)</f>
        <v>Marina Caldeira</v>
      </c>
      <c r="I51" t="str">
        <f>VLOOKUP(entregas[[#This Row],[id_cliente]],clientes[],7,0)</f>
        <v>Nordeste</v>
      </c>
      <c r="J51">
        <f>VLOOKUP(entregas[[#This Row],[id_cliente]],nps[],3,0)</f>
        <v>6</v>
      </c>
      <c r="K51" t="str">
        <f>IF(entregas[[#This Row],[status]]="Entregue","Não","Sim")</f>
        <v>Não</v>
      </c>
      <c r="L51">
        <f>VLOOKUP(entregas[[#This Row],[id_cliente]],pedidos[[#All],[id_cliente]:[Recompra?]],5,0)</f>
        <v>1</v>
      </c>
      <c r="M51">
        <f>IF(entregas[[#This Row],[data_entrega]]=""=TRUE,0,MAX(entregas[[#This Row],[data_entrega]]-entregas[[#This Row],[prazo_estimado]],0))</f>
        <v>1</v>
      </c>
    </row>
    <row r="52" spans="1:13" x14ac:dyDescent="0.35">
      <c r="A52" s="2">
        <v>51</v>
      </c>
      <c r="B52" t="s">
        <v>414</v>
      </c>
      <c r="C52" t="s">
        <v>412</v>
      </c>
      <c r="D52" s="1">
        <v>45454</v>
      </c>
      <c r="E52" s="1">
        <v>45449</v>
      </c>
      <c r="F52" t="s">
        <v>413</v>
      </c>
      <c r="G52">
        <f>VLOOKUP(entregas[[#This Row],[id_pedido]],pedidos[[id]:[id_cliente]],2,0)</f>
        <v>35</v>
      </c>
      <c r="H52" t="str">
        <f>VLOOKUP(entregas[[#This Row],[id_cliente]],clientes[],2,0)</f>
        <v>Dr. Paulo Sales</v>
      </c>
      <c r="I52" t="str">
        <f>VLOOKUP(entregas[[#This Row],[id_cliente]],clientes[],7,0)</f>
        <v>Nordeste</v>
      </c>
      <c r="J52">
        <f>VLOOKUP(entregas[[#This Row],[id_cliente]],nps[],3,0)</f>
        <v>4</v>
      </c>
      <c r="K52" t="str">
        <f>IF(entregas[[#This Row],[status]]="Entregue","Não","Sim")</f>
        <v>Não</v>
      </c>
      <c r="L52">
        <f>VLOOKUP(entregas[[#This Row],[id_cliente]],pedidos[[#All],[id_cliente]:[Recompra?]],5,0)</f>
        <v>1</v>
      </c>
      <c r="M52">
        <f>IF(entregas[[#This Row],[data_entrega]]=""=TRUE,0,MAX(entregas[[#This Row],[data_entrega]]-entregas[[#This Row],[prazo_estimado]],0))</f>
        <v>5</v>
      </c>
    </row>
    <row r="53" spans="1:13" x14ac:dyDescent="0.35">
      <c r="A53" s="2">
        <v>52</v>
      </c>
      <c r="B53" t="s">
        <v>419</v>
      </c>
      <c r="C53" t="s">
        <v>412</v>
      </c>
      <c r="D53" s="1">
        <v>45585</v>
      </c>
      <c r="E53" s="1">
        <v>45581</v>
      </c>
      <c r="F53" t="s">
        <v>413</v>
      </c>
      <c r="G53">
        <f>VLOOKUP(entregas[[#This Row],[id_pedido]],pedidos[[id]:[id_cliente]],2,0)</f>
        <v>161</v>
      </c>
      <c r="H53" t="str">
        <f>VLOOKUP(entregas[[#This Row],[id_cliente]],clientes[],2,0)</f>
        <v>Sr. João Vitor Costela</v>
      </c>
      <c r="I53" t="str">
        <f>VLOOKUP(entregas[[#This Row],[id_cliente]],clientes[],7,0)</f>
        <v>Sul</v>
      </c>
      <c r="J53">
        <f>VLOOKUP(entregas[[#This Row],[id_cliente]],nps[],3,0)</f>
        <v>6</v>
      </c>
      <c r="K53" t="str">
        <f>IF(entregas[[#This Row],[status]]="Entregue","Não","Sim")</f>
        <v>Não</v>
      </c>
      <c r="L53">
        <f>VLOOKUP(entregas[[#This Row],[id_cliente]],pedidos[[#All],[id_cliente]:[Recompra?]],5,0)</f>
        <v>1</v>
      </c>
      <c r="M53">
        <f>IF(entregas[[#This Row],[data_entrega]]=""=TRUE,0,MAX(entregas[[#This Row],[data_entrega]]-entregas[[#This Row],[prazo_estimado]],0))</f>
        <v>4</v>
      </c>
    </row>
    <row r="54" spans="1:13" x14ac:dyDescent="0.35">
      <c r="A54" s="2">
        <v>53</v>
      </c>
      <c r="B54" t="s">
        <v>411</v>
      </c>
      <c r="C54" t="s">
        <v>412</v>
      </c>
      <c r="D54" s="1">
        <v>45600</v>
      </c>
      <c r="E54" s="1">
        <v>45599</v>
      </c>
      <c r="F54" t="s">
        <v>413</v>
      </c>
      <c r="G54">
        <f>VLOOKUP(entregas[[#This Row],[id_pedido]],pedidos[[id]:[id_cliente]],2,0)</f>
        <v>78</v>
      </c>
      <c r="H54" t="str">
        <f>VLOOKUP(entregas[[#This Row],[id_cliente]],clientes[],2,0)</f>
        <v>Raul Costela</v>
      </c>
      <c r="I54" t="str">
        <f>VLOOKUP(entregas[[#This Row],[id_cliente]],clientes[],7,0)</f>
        <v>Sudeste</v>
      </c>
      <c r="J54">
        <f>VLOOKUP(entregas[[#This Row],[id_cliente]],nps[],3,0)</f>
        <v>9</v>
      </c>
      <c r="K54" t="str">
        <f>IF(entregas[[#This Row],[status]]="Entregue","Não","Sim")</f>
        <v>Não</v>
      </c>
      <c r="L54">
        <f>VLOOKUP(entregas[[#This Row],[id_cliente]],pedidos[[#All],[id_cliente]:[Recompra?]],5,0)</f>
        <v>1</v>
      </c>
      <c r="M54">
        <f>IF(entregas[[#This Row],[data_entrega]]=""=TRUE,0,MAX(entregas[[#This Row],[data_entrega]]-entregas[[#This Row],[prazo_estimado]],0))</f>
        <v>1</v>
      </c>
    </row>
    <row r="55" spans="1:13" x14ac:dyDescent="0.35">
      <c r="A55" s="2">
        <v>54</v>
      </c>
      <c r="B55" t="s">
        <v>414</v>
      </c>
      <c r="C55" t="s">
        <v>417</v>
      </c>
      <c r="E55" s="1">
        <v>45520</v>
      </c>
      <c r="F55" t="s">
        <v>418</v>
      </c>
      <c r="G55">
        <f>VLOOKUP(entregas[[#This Row],[id_pedido]],pedidos[[id]:[id_cliente]],2,0)</f>
        <v>51</v>
      </c>
      <c r="H55" t="str">
        <f>VLOOKUP(entregas[[#This Row],[id_cliente]],clientes[],2,0)</f>
        <v>Evelyn Ramos</v>
      </c>
      <c r="I55" t="str">
        <f>VLOOKUP(entregas[[#This Row],[id_cliente]],clientes[],7,0)</f>
        <v>Nordeste</v>
      </c>
      <c r="J55">
        <f>VLOOKUP(entregas[[#This Row],[id_cliente]],nps[],3,0)</f>
        <v>0</v>
      </c>
      <c r="K55" t="str">
        <f>IF(entregas[[#This Row],[status]]="Entregue","Não","Sim")</f>
        <v>Sim</v>
      </c>
      <c r="L55">
        <f>VLOOKUP(entregas[[#This Row],[id_cliente]],pedidos[[#All],[id_cliente]:[Recompra?]],5,0)</f>
        <v>1</v>
      </c>
      <c r="M55">
        <f>IF(entregas[[#This Row],[data_entrega]]=""=TRUE,0,MAX(entregas[[#This Row],[data_entrega]]-entregas[[#This Row],[prazo_estimado]],0))</f>
        <v>0</v>
      </c>
    </row>
    <row r="56" spans="1:13" x14ac:dyDescent="0.35">
      <c r="A56" s="2">
        <v>55</v>
      </c>
      <c r="B56" t="s">
        <v>408</v>
      </c>
      <c r="C56" t="s">
        <v>412</v>
      </c>
      <c r="D56" s="1">
        <v>45532</v>
      </c>
      <c r="E56" s="1">
        <v>45534</v>
      </c>
      <c r="F56" t="s">
        <v>413</v>
      </c>
      <c r="G56">
        <f>VLOOKUP(entregas[[#This Row],[id_pedido]],pedidos[[id]:[id_cliente]],2,0)</f>
        <v>198</v>
      </c>
      <c r="H56" t="str">
        <f>VLOOKUP(entregas[[#This Row],[id_cliente]],clientes[],2,0)</f>
        <v>Srta. Sarah Nogueira</v>
      </c>
      <c r="I56" t="str">
        <f>VLOOKUP(entregas[[#This Row],[id_cliente]],clientes[],7,0)</f>
        <v>Sul</v>
      </c>
      <c r="J56">
        <f>VLOOKUP(entregas[[#This Row],[id_cliente]],nps[],3,0)</f>
        <v>3</v>
      </c>
      <c r="K56" t="str">
        <f>IF(entregas[[#This Row],[status]]="Entregue","Não","Sim")</f>
        <v>Não</v>
      </c>
      <c r="L56">
        <f>VLOOKUP(entregas[[#This Row],[id_cliente]],pedidos[[#All],[id_cliente]:[Recompra?]],5,0)</f>
        <v>1</v>
      </c>
      <c r="M56">
        <f>IF(entregas[[#This Row],[data_entrega]]=""=TRUE,0,MAX(entregas[[#This Row],[data_entrega]]-entregas[[#This Row],[prazo_estimado]],0))</f>
        <v>0</v>
      </c>
    </row>
    <row r="57" spans="1:13" x14ac:dyDescent="0.35">
      <c r="A57" s="2">
        <v>56</v>
      </c>
      <c r="B57" t="s">
        <v>408</v>
      </c>
      <c r="C57" t="s">
        <v>412</v>
      </c>
      <c r="D57" s="1">
        <v>45729</v>
      </c>
      <c r="E57" s="1">
        <v>45730</v>
      </c>
      <c r="F57" t="s">
        <v>413</v>
      </c>
      <c r="G57">
        <f>VLOOKUP(entregas[[#This Row],[id_pedido]],pedidos[[id]:[id_cliente]],2,0)</f>
        <v>163</v>
      </c>
      <c r="H57" t="str">
        <f>VLOOKUP(entregas[[#This Row],[id_cliente]],clientes[],2,0)</f>
        <v>Yasmin Jesus</v>
      </c>
      <c r="I57" t="str">
        <f>VLOOKUP(entregas[[#This Row],[id_cliente]],clientes[],7,0)</f>
        <v>Nordeste</v>
      </c>
      <c r="J57">
        <f>VLOOKUP(entregas[[#This Row],[id_cliente]],nps[],3,0)</f>
        <v>2</v>
      </c>
      <c r="K57" t="str">
        <f>IF(entregas[[#This Row],[status]]="Entregue","Não","Sim")</f>
        <v>Não</v>
      </c>
      <c r="L57">
        <f>VLOOKUP(entregas[[#This Row],[id_cliente]],pedidos[[#All],[id_cliente]:[Recompra?]],5,0)</f>
        <v>1</v>
      </c>
      <c r="M57">
        <f>IF(entregas[[#This Row],[data_entrega]]=""=TRUE,0,MAX(entregas[[#This Row],[data_entrega]]-entregas[[#This Row],[prazo_estimado]],0))</f>
        <v>0</v>
      </c>
    </row>
    <row r="58" spans="1:13" x14ac:dyDescent="0.35">
      <c r="A58" s="2">
        <v>57</v>
      </c>
      <c r="B58" t="s">
        <v>408</v>
      </c>
      <c r="C58" t="s">
        <v>412</v>
      </c>
      <c r="D58" s="1">
        <v>45438</v>
      </c>
      <c r="E58" s="1">
        <v>45437</v>
      </c>
      <c r="F58" t="s">
        <v>413</v>
      </c>
      <c r="G58">
        <f>VLOOKUP(entregas[[#This Row],[id_pedido]],pedidos[[id]:[id_cliente]],2,0)</f>
        <v>93</v>
      </c>
      <c r="H58" t="str">
        <f>VLOOKUP(entregas[[#This Row],[id_cliente]],clientes[],2,0)</f>
        <v>Nina Ferreira</v>
      </c>
      <c r="I58" t="str">
        <f>VLOOKUP(entregas[[#This Row],[id_cliente]],clientes[],7,0)</f>
        <v>Sul</v>
      </c>
      <c r="J58">
        <f>VLOOKUP(entregas[[#This Row],[id_cliente]],nps[],3,0)</f>
        <v>2</v>
      </c>
      <c r="K58" t="str">
        <f>IF(entregas[[#This Row],[status]]="Entregue","Não","Sim")</f>
        <v>Não</v>
      </c>
      <c r="L58">
        <f>VLOOKUP(entregas[[#This Row],[id_cliente]],pedidos[[#All],[id_cliente]:[Recompra?]],5,0)</f>
        <v>1</v>
      </c>
      <c r="M58">
        <f>IF(entregas[[#This Row],[data_entrega]]=""=TRUE,0,MAX(entregas[[#This Row],[data_entrega]]-entregas[[#This Row],[prazo_estimado]],0))</f>
        <v>1</v>
      </c>
    </row>
    <row r="59" spans="1:13" x14ac:dyDescent="0.35">
      <c r="A59" s="2">
        <v>58</v>
      </c>
      <c r="B59" t="s">
        <v>419</v>
      </c>
      <c r="C59" t="s">
        <v>412</v>
      </c>
      <c r="D59" s="1">
        <v>45501</v>
      </c>
      <c r="E59" s="1">
        <v>45499</v>
      </c>
      <c r="F59" t="s">
        <v>413</v>
      </c>
      <c r="G59">
        <f>VLOOKUP(entregas[[#This Row],[id_pedido]],pedidos[[id]:[id_cliente]],2,0)</f>
        <v>31</v>
      </c>
      <c r="H59" t="str">
        <f>VLOOKUP(entregas[[#This Row],[id_cliente]],clientes[],2,0)</f>
        <v>Clarice Vieira</v>
      </c>
      <c r="I59" t="str">
        <f>VLOOKUP(entregas[[#This Row],[id_cliente]],clientes[],7,0)</f>
        <v>Nordeste</v>
      </c>
      <c r="J59">
        <f>VLOOKUP(entregas[[#This Row],[id_cliente]],nps[],3,0)</f>
        <v>4</v>
      </c>
      <c r="K59" t="str">
        <f>IF(entregas[[#This Row],[status]]="Entregue","Não","Sim")</f>
        <v>Não</v>
      </c>
      <c r="L59">
        <f>VLOOKUP(entregas[[#This Row],[id_cliente]],pedidos[[#All],[id_cliente]:[Recompra?]],5,0)</f>
        <v>1</v>
      </c>
      <c r="M59">
        <f>IF(entregas[[#This Row],[data_entrega]]=""=TRUE,0,MAX(entregas[[#This Row],[data_entrega]]-entregas[[#This Row],[prazo_estimado]],0))</f>
        <v>2</v>
      </c>
    </row>
    <row r="60" spans="1:13" x14ac:dyDescent="0.35">
      <c r="A60" s="2">
        <v>59</v>
      </c>
      <c r="B60" t="s">
        <v>408</v>
      </c>
      <c r="C60" t="s">
        <v>412</v>
      </c>
      <c r="D60" s="1">
        <v>45566</v>
      </c>
      <c r="E60" s="1">
        <v>45566</v>
      </c>
      <c r="F60" t="s">
        <v>413</v>
      </c>
      <c r="G60">
        <f>VLOOKUP(entregas[[#This Row],[id_pedido]],pedidos[[id]:[id_cliente]],2,0)</f>
        <v>121</v>
      </c>
      <c r="H60" t="str">
        <f>VLOOKUP(entregas[[#This Row],[id_cliente]],clientes[],2,0)</f>
        <v>Heitor Pinto</v>
      </c>
      <c r="I60" t="str">
        <f>VLOOKUP(entregas[[#This Row],[id_cliente]],clientes[],7,0)</f>
        <v>Sul</v>
      </c>
      <c r="J60">
        <f>VLOOKUP(entregas[[#This Row],[id_cliente]],nps[],3,0)</f>
        <v>4</v>
      </c>
      <c r="K60" t="str">
        <f>IF(entregas[[#This Row],[status]]="Entregue","Não","Sim")</f>
        <v>Não</v>
      </c>
      <c r="L60">
        <f>VLOOKUP(entregas[[#This Row],[id_cliente]],pedidos[[#All],[id_cliente]:[Recompra?]],5,0)</f>
        <v>1</v>
      </c>
      <c r="M60">
        <f>IF(entregas[[#This Row],[data_entrega]]=""=TRUE,0,MAX(entregas[[#This Row],[data_entrega]]-entregas[[#This Row],[prazo_estimado]],0))</f>
        <v>0</v>
      </c>
    </row>
    <row r="61" spans="1:13" x14ac:dyDescent="0.35">
      <c r="A61" s="2">
        <v>60</v>
      </c>
      <c r="B61" t="s">
        <v>419</v>
      </c>
      <c r="C61" t="s">
        <v>412</v>
      </c>
      <c r="D61" s="1">
        <v>45589</v>
      </c>
      <c r="E61" s="1">
        <v>45587</v>
      </c>
      <c r="F61" t="s">
        <v>413</v>
      </c>
      <c r="G61">
        <f>VLOOKUP(entregas[[#This Row],[id_pedido]],pedidos[[id]:[id_cliente]],2,0)</f>
        <v>37</v>
      </c>
      <c r="H61" t="str">
        <f>VLOOKUP(entregas[[#This Row],[id_cliente]],clientes[],2,0)</f>
        <v>Maria Julia Jesus</v>
      </c>
      <c r="I61" t="str">
        <f>VLOOKUP(entregas[[#This Row],[id_cliente]],clientes[],7,0)</f>
        <v>Sul</v>
      </c>
      <c r="J61">
        <f>VLOOKUP(entregas[[#This Row],[id_cliente]],nps[],3,0)</f>
        <v>4</v>
      </c>
      <c r="K61" t="str">
        <f>IF(entregas[[#This Row],[status]]="Entregue","Não","Sim")</f>
        <v>Não</v>
      </c>
      <c r="L61">
        <f>VLOOKUP(entregas[[#This Row],[id_cliente]],pedidos[[#All],[id_cliente]:[Recompra?]],5,0)</f>
        <v>1</v>
      </c>
      <c r="M61">
        <f>IF(entregas[[#This Row],[data_entrega]]=""=TRUE,0,MAX(entregas[[#This Row],[data_entrega]]-entregas[[#This Row],[prazo_estimado]],0))</f>
        <v>2</v>
      </c>
    </row>
    <row r="62" spans="1:13" x14ac:dyDescent="0.35">
      <c r="A62" s="2">
        <v>61</v>
      </c>
      <c r="B62" t="s">
        <v>414</v>
      </c>
      <c r="C62" t="s">
        <v>415</v>
      </c>
      <c r="E62" s="1">
        <v>45553</v>
      </c>
      <c r="F62" t="s">
        <v>416</v>
      </c>
      <c r="G62">
        <f>VLOOKUP(entregas[[#This Row],[id_pedido]],pedidos[[id]:[id_cliente]],2,0)</f>
        <v>138</v>
      </c>
      <c r="H62" t="str">
        <f>VLOOKUP(entregas[[#This Row],[id_cliente]],clientes[],2,0)</f>
        <v>Maria Fernanda Vieira</v>
      </c>
      <c r="I62" t="str">
        <f>VLOOKUP(entregas[[#This Row],[id_cliente]],clientes[],7,0)</f>
        <v>Norte</v>
      </c>
      <c r="J62">
        <f>VLOOKUP(entregas[[#This Row],[id_cliente]],nps[],3,0)</f>
        <v>6</v>
      </c>
      <c r="K62" t="str">
        <f>IF(entregas[[#This Row],[status]]="Entregue","Não","Sim")</f>
        <v>Sim</v>
      </c>
      <c r="L62">
        <f>VLOOKUP(entregas[[#This Row],[id_cliente]],pedidos[[#All],[id_cliente]:[Recompra?]],5,0)</f>
        <v>1</v>
      </c>
      <c r="M62">
        <f>IF(entregas[[#This Row],[data_entrega]]=""=TRUE,0,MAX(entregas[[#This Row],[data_entrega]]-entregas[[#This Row],[prazo_estimado]],0))</f>
        <v>0</v>
      </c>
    </row>
    <row r="63" spans="1:13" x14ac:dyDescent="0.35">
      <c r="A63" s="2">
        <v>62</v>
      </c>
      <c r="B63" t="s">
        <v>411</v>
      </c>
      <c r="C63" t="s">
        <v>412</v>
      </c>
      <c r="D63" s="1">
        <v>45767</v>
      </c>
      <c r="E63" s="1">
        <v>45769</v>
      </c>
      <c r="F63" t="s">
        <v>413</v>
      </c>
      <c r="G63">
        <f>VLOOKUP(entregas[[#This Row],[id_pedido]],pedidos[[id]:[id_cliente]],2,0)</f>
        <v>29</v>
      </c>
      <c r="H63" t="str">
        <f>VLOOKUP(entregas[[#This Row],[id_cliente]],clientes[],2,0)</f>
        <v>Laís Rezende</v>
      </c>
      <c r="I63" t="str">
        <f>VLOOKUP(entregas[[#This Row],[id_cliente]],clientes[],7,0)</f>
        <v>Sul</v>
      </c>
      <c r="J63">
        <f>VLOOKUP(entregas[[#This Row],[id_cliente]],nps[],3,0)</f>
        <v>2</v>
      </c>
      <c r="K63" t="str">
        <f>IF(entregas[[#This Row],[status]]="Entregue","Não","Sim")</f>
        <v>Não</v>
      </c>
      <c r="L63">
        <f>VLOOKUP(entregas[[#This Row],[id_cliente]],pedidos[[#All],[id_cliente]:[Recompra?]],5,0)</f>
        <v>1</v>
      </c>
      <c r="M63">
        <f>IF(entregas[[#This Row],[data_entrega]]=""=TRUE,0,MAX(entregas[[#This Row],[data_entrega]]-entregas[[#This Row],[prazo_estimado]],0))</f>
        <v>0</v>
      </c>
    </row>
    <row r="64" spans="1:13" x14ac:dyDescent="0.35">
      <c r="A64" s="2">
        <v>63</v>
      </c>
      <c r="B64" t="s">
        <v>411</v>
      </c>
      <c r="C64" t="s">
        <v>412</v>
      </c>
      <c r="D64" s="1">
        <v>45660</v>
      </c>
      <c r="E64" s="1">
        <v>45655</v>
      </c>
      <c r="F64" t="s">
        <v>413</v>
      </c>
      <c r="G64">
        <f>VLOOKUP(entregas[[#This Row],[id_pedido]],pedidos[[id]:[id_cliente]],2,0)</f>
        <v>91</v>
      </c>
      <c r="H64" t="str">
        <f>VLOOKUP(entregas[[#This Row],[id_cliente]],clientes[],2,0)</f>
        <v>Dr. Leandro da Cunha</v>
      </c>
      <c r="I64" t="str">
        <f>VLOOKUP(entregas[[#This Row],[id_cliente]],clientes[],7,0)</f>
        <v>Nordeste</v>
      </c>
      <c r="J64">
        <f>VLOOKUP(entregas[[#This Row],[id_cliente]],nps[],3,0)</f>
        <v>2</v>
      </c>
      <c r="K64" t="str">
        <f>IF(entregas[[#This Row],[status]]="Entregue","Não","Sim")</f>
        <v>Não</v>
      </c>
      <c r="L64">
        <f>VLOOKUP(entregas[[#This Row],[id_cliente]],pedidos[[#All],[id_cliente]:[Recompra?]],5,0)</f>
        <v>1</v>
      </c>
      <c r="M64">
        <f>IF(entregas[[#This Row],[data_entrega]]=""=TRUE,0,MAX(entregas[[#This Row],[data_entrega]]-entregas[[#This Row],[prazo_estimado]],0))</f>
        <v>5</v>
      </c>
    </row>
    <row r="65" spans="1:13" x14ac:dyDescent="0.35">
      <c r="A65" s="2">
        <v>64</v>
      </c>
      <c r="B65" t="s">
        <v>414</v>
      </c>
      <c r="C65" t="s">
        <v>412</v>
      </c>
      <c r="D65" s="1">
        <v>45466</v>
      </c>
      <c r="E65" s="1">
        <v>45468</v>
      </c>
      <c r="F65" t="s">
        <v>413</v>
      </c>
      <c r="G65">
        <f>VLOOKUP(entregas[[#This Row],[id_pedido]],pedidos[[id]:[id_cliente]],2,0)</f>
        <v>164</v>
      </c>
      <c r="H65" t="str">
        <f>VLOOKUP(entregas[[#This Row],[id_cliente]],clientes[],2,0)</f>
        <v>Cecília Costela</v>
      </c>
      <c r="I65" t="str">
        <f>VLOOKUP(entregas[[#This Row],[id_cliente]],clientes[],7,0)</f>
        <v>Nordeste</v>
      </c>
      <c r="J65">
        <f>VLOOKUP(entregas[[#This Row],[id_cliente]],nps[],3,0)</f>
        <v>7</v>
      </c>
      <c r="K65" t="str">
        <f>IF(entregas[[#This Row],[status]]="Entregue","Não","Sim")</f>
        <v>Não</v>
      </c>
      <c r="L65">
        <f>VLOOKUP(entregas[[#This Row],[id_cliente]],pedidos[[#All],[id_cliente]:[Recompra?]],5,0)</f>
        <v>1</v>
      </c>
      <c r="M65">
        <f>IF(entregas[[#This Row],[data_entrega]]=""=TRUE,0,MAX(entregas[[#This Row],[data_entrega]]-entregas[[#This Row],[prazo_estimado]],0))</f>
        <v>0</v>
      </c>
    </row>
    <row r="66" spans="1:13" x14ac:dyDescent="0.35">
      <c r="A66" s="2">
        <v>65</v>
      </c>
      <c r="B66" t="s">
        <v>414</v>
      </c>
      <c r="C66" t="s">
        <v>412</v>
      </c>
      <c r="D66" s="1">
        <v>45750</v>
      </c>
      <c r="E66" s="1">
        <v>45749</v>
      </c>
      <c r="F66" t="s">
        <v>413</v>
      </c>
      <c r="G66">
        <f>VLOOKUP(entregas[[#This Row],[id_pedido]],pedidos[[id]:[id_cliente]],2,0)</f>
        <v>80</v>
      </c>
      <c r="H66" t="str">
        <f>VLOOKUP(entregas[[#This Row],[id_cliente]],clientes[],2,0)</f>
        <v>Anthony Azevedo</v>
      </c>
      <c r="I66" t="str">
        <f>VLOOKUP(entregas[[#This Row],[id_cliente]],clientes[],7,0)</f>
        <v>Nordeste</v>
      </c>
      <c r="J66">
        <f>VLOOKUP(entregas[[#This Row],[id_cliente]],nps[],3,0)</f>
        <v>10</v>
      </c>
      <c r="K66" t="str">
        <f>IF(entregas[[#This Row],[status]]="Entregue","Não","Sim")</f>
        <v>Não</v>
      </c>
      <c r="L66">
        <f>VLOOKUP(entregas[[#This Row],[id_cliente]],pedidos[[#All],[id_cliente]:[Recompra?]],5,0)</f>
        <v>1</v>
      </c>
      <c r="M66">
        <f>IF(entregas[[#This Row],[data_entrega]]=""=TRUE,0,MAX(entregas[[#This Row],[data_entrega]]-entregas[[#This Row],[prazo_estimado]],0))</f>
        <v>1</v>
      </c>
    </row>
    <row r="67" spans="1:13" x14ac:dyDescent="0.35">
      <c r="A67" s="2">
        <v>66</v>
      </c>
      <c r="B67" t="s">
        <v>408</v>
      </c>
      <c r="C67" t="s">
        <v>415</v>
      </c>
      <c r="E67" s="1">
        <v>45552</v>
      </c>
      <c r="F67" t="s">
        <v>416</v>
      </c>
      <c r="G67">
        <f>VLOOKUP(entregas[[#This Row],[id_pedido]],pedidos[[id]:[id_cliente]],2,0)</f>
        <v>148</v>
      </c>
      <c r="H67" t="str">
        <f>VLOOKUP(entregas[[#This Row],[id_cliente]],clientes[],2,0)</f>
        <v>Otávio Ferreira</v>
      </c>
      <c r="I67" t="str">
        <f>VLOOKUP(entregas[[#This Row],[id_cliente]],clientes[],7,0)</f>
        <v>Norte</v>
      </c>
      <c r="J67">
        <f>VLOOKUP(entregas[[#This Row],[id_cliente]],nps[],3,0)</f>
        <v>6</v>
      </c>
      <c r="K67" t="str">
        <f>IF(entregas[[#This Row],[status]]="Entregue","Não","Sim")</f>
        <v>Sim</v>
      </c>
      <c r="L67">
        <f>VLOOKUP(entregas[[#This Row],[id_cliente]],pedidos[[#All],[id_cliente]:[Recompra?]],5,0)</f>
        <v>1</v>
      </c>
      <c r="M67">
        <f>IF(entregas[[#This Row],[data_entrega]]=""=TRUE,0,MAX(entregas[[#This Row],[data_entrega]]-entregas[[#This Row],[prazo_estimado]],0))</f>
        <v>0</v>
      </c>
    </row>
    <row r="68" spans="1:13" x14ac:dyDescent="0.35">
      <c r="A68" s="2">
        <v>67</v>
      </c>
      <c r="B68" t="s">
        <v>408</v>
      </c>
      <c r="C68" t="s">
        <v>412</v>
      </c>
      <c r="D68" s="1">
        <v>45632</v>
      </c>
      <c r="E68" s="1">
        <v>45634</v>
      </c>
      <c r="F68" t="s">
        <v>413</v>
      </c>
      <c r="G68">
        <f>VLOOKUP(entregas[[#This Row],[id_pedido]],pedidos[[id]:[id_cliente]],2,0)</f>
        <v>69</v>
      </c>
      <c r="H68" t="str">
        <f>VLOOKUP(entregas[[#This Row],[id_cliente]],clientes[],2,0)</f>
        <v>João Felipe Cunha</v>
      </c>
      <c r="I68" t="str">
        <f>VLOOKUP(entregas[[#This Row],[id_cliente]],clientes[],7,0)</f>
        <v>Sudeste</v>
      </c>
      <c r="J68">
        <f>VLOOKUP(entregas[[#This Row],[id_cliente]],nps[],3,0)</f>
        <v>2</v>
      </c>
      <c r="K68" t="str">
        <f>IF(entregas[[#This Row],[status]]="Entregue","Não","Sim")</f>
        <v>Não</v>
      </c>
      <c r="L68">
        <f>VLOOKUP(entregas[[#This Row],[id_cliente]],pedidos[[#All],[id_cliente]:[Recompra?]],5,0)</f>
        <v>1</v>
      </c>
      <c r="M68">
        <f>IF(entregas[[#This Row],[data_entrega]]=""=TRUE,0,MAX(entregas[[#This Row],[data_entrega]]-entregas[[#This Row],[prazo_estimado]],0))</f>
        <v>0</v>
      </c>
    </row>
    <row r="69" spans="1:13" x14ac:dyDescent="0.35">
      <c r="A69" s="2">
        <v>68</v>
      </c>
      <c r="B69" t="s">
        <v>408</v>
      </c>
      <c r="C69" t="s">
        <v>412</v>
      </c>
      <c r="D69" s="1">
        <v>45544</v>
      </c>
      <c r="E69" s="1">
        <v>45540</v>
      </c>
      <c r="F69" t="s">
        <v>413</v>
      </c>
      <c r="G69">
        <f>VLOOKUP(entregas[[#This Row],[id_pedido]],pedidos[[id]:[id_cliente]],2,0)</f>
        <v>44</v>
      </c>
      <c r="H69" t="str">
        <f>VLOOKUP(entregas[[#This Row],[id_cliente]],clientes[],2,0)</f>
        <v>Murilo Jesus</v>
      </c>
      <c r="I69" t="str">
        <f>VLOOKUP(entregas[[#This Row],[id_cliente]],clientes[],7,0)</f>
        <v>Norte</v>
      </c>
      <c r="J69">
        <f>VLOOKUP(entregas[[#This Row],[id_cliente]],nps[],3,0)</f>
        <v>6</v>
      </c>
      <c r="K69" t="str">
        <f>IF(entregas[[#This Row],[status]]="Entregue","Não","Sim")</f>
        <v>Não</v>
      </c>
      <c r="L69">
        <f>VLOOKUP(entregas[[#This Row],[id_cliente]],pedidos[[#All],[id_cliente]:[Recompra?]],5,0)</f>
        <v>1</v>
      </c>
      <c r="M69">
        <f>IF(entregas[[#This Row],[data_entrega]]=""=TRUE,0,MAX(entregas[[#This Row],[data_entrega]]-entregas[[#This Row],[prazo_estimado]],0))</f>
        <v>4</v>
      </c>
    </row>
    <row r="70" spans="1:13" x14ac:dyDescent="0.35">
      <c r="A70" s="2">
        <v>69</v>
      </c>
      <c r="B70" t="s">
        <v>414</v>
      </c>
      <c r="C70" t="s">
        <v>412</v>
      </c>
      <c r="D70" s="1">
        <v>45700</v>
      </c>
      <c r="E70" s="1">
        <v>45701</v>
      </c>
      <c r="F70" t="s">
        <v>413</v>
      </c>
      <c r="G70">
        <f>VLOOKUP(entregas[[#This Row],[id_pedido]],pedidos[[id]:[id_cliente]],2,0)</f>
        <v>154</v>
      </c>
      <c r="H70" t="str">
        <f>VLOOKUP(entregas[[#This Row],[id_cliente]],clientes[],2,0)</f>
        <v>João Guilherme da Paz</v>
      </c>
      <c r="I70" t="str">
        <f>VLOOKUP(entregas[[#This Row],[id_cliente]],clientes[],7,0)</f>
        <v>Nordeste</v>
      </c>
      <c r="J70">
        <f>VLOOKUP(entregas[[#This Row],[id_cliente]],nps[],3,0)</f>
        <v>1</v>
      </c>
      <c r="K70" t="str">
        <f>IF(entregas[[#This Row],[status]]="Entregue","Não","Sim")</f>
        <v>Não</v>
      </c>
      <c r="L70">
        <f>VLOOKUP(entregas[[#This Row],[id_cliente]],pedidos[[#All],[id_cliente]:[Recompra?]],5,0)</f>
        <v>1</v>
      </c>
      <c r="M70">
        <f>IF(entregas[[#This Row],[data_entrega]]=""=TRUE,0,MAX(entregas[[#This Row],[data_entrega]]-entregas[[#This Row],[prazo_estimado]],0))</f>
        <v>0</v>
      </c>
    </row>
    <row r="71" spans="1:13" x14ac:dyDescent="0.35">
      <c r="A71" s="2">
        <v>70</v>
      </c>
      <c r="B71" t="s">
        <v>414</v>
      </c>
      <c r="C71" t="s">
        <v>415</v>
      </c>
      <c r="E71" s="1">
        <v>45547</v>
      </c>
      <c r="F71" t="s">
        <v>416</v>
      </c>
      <c r="G71">
        <f>VLOOKUP(entregas[[#This Row],[id_pedido]],pedidos[[id]:[id_cliente]],2,0)</f>
        <v>195</v>
      </c>
      <c r="H71" t="str">
        <f>VLOOKUP(entregas[[#This Row],[id_cliente]],clientes[],2,0)</f>
        <v>Letícia Nogueira</v>
      </c>
      <c r="I71" t="str">
        <f>VLOOKUP(entregas[[#This Row],[id_cliente]],clientes[],7,0)</f>
        <v>Norte</v>
      </c>
      <c r="J71">
        <f>VLOOKUP(entregas[[#This Row],[id_cliente]],nps[],3,0)</f>
        <v>7</v>
      </c>
      <c r="K71" t="str">
        <f>IF(entregas[[#This Row],[status]]="Entregue","Não","Sim")</f>
        <v>Sim</v>
      </c>
      <c r="L71">
        <f>VLOOKUP(entregas[[#This Row],[id_cliente]],pedidos[[#All],[id_cliente]:[Recompra?]],5,0)</f>
        <v>1</v>
      </c>
      <c r="M71">
        <f>IF(entregas[[#This Row],[data_entrega]]=""=TRUE,0,MAX(entregas[[#This Row],[data_entrega]]-entregas[[#This Row],[prazo_estimado]],0))</f>
        <v>0</v>
      </c>
    </row>
    <row r="72" spans="1:13" x14ac:dyDescent="0.35">
      <c r="A72" s="2">
        <v>71</v>
      </c>
      <c r="B72" t="s">
        <v>419</v>
      </c>
      <c r="C72" t="s">
        <v>412</v>
      </c>
      <c r="D72" s="1">
        <v>45579</v>
      </c>
      <c r="E72" s="1">
        <v>45578</v>
      </c>
      <c r="F72" t="s">
        <v>413</v>
      </c>
      <c r="G72">
        <f>VLOOKUP(entregas[[#This Row],[id_pedido]],pedidos[[id]:[id_cliente]],2,0)</f>
        <v>180</v>
      </c>
      <c r="H72" t="str">
        <f>VLOOKUP(entregas[[#This Row],[id_cliente]],clientes[],2,0)</f>
        <v>Nathan da Paz</v>
      </c>
      <c r="I72" t="str">
        <f>VLOOKUP(entregas[[#This Row],[id_cliente]],clientes[],7,0)</f>
        <v>Sudeste</v>
      </c>
      <c r="J72">
        <f>VLOOKUP(entregas[[#This Row],[id_cliente]],nps[],3,0)</f>
        <v>4</v>
      </c>
      <c r="K72" t="str">
        <f>IF(entregas[[#This Row],[status]]="Entregue","Não","Sim")</f>
        <v>Não</v>
      </c>
      <c r="L72">
        <f>VLOOKUP(entregas[[#This Row],[id_cliente]],pedidos[[#All],[id_cliente]:[Recompra?]],5,0)</f>
        <v>1</v>
      </c>
      <c r="M72">
        <f>IF(entregas[[#This Row],[data_entrega]]=""=TRUE,0,MAX(entregas[[#This Row],[data_entrega]]-entregas[[#This Row],[prazo_estimado]],0))</f>
        <v>1</v>
      </c>
    </row>
    <row r="73" spans="1:13" x14ac:dyDescent="0.35">
      <c r="A73" s="2">
        <v>72</v>
      </c>
      <c r="B73" t="s">
        <v>414</v>
      </c>
      <c r="C73" t="s">
        <v>409</v>
      </c>
      <c r="E73" s="1">
        <v>45643</v>
      </c>
      <c r="F73" t="s">
        <v>410</v>
      </c>
      <c r="G73">
        <f>VLOOKUP(entregas[[#This Row],[id_pedido]],pedidos[[id]:[id_cliente]],2,0)</f>
        <v>70</v>
      </c>
      <c r="H73" t="str">
        <f>VLOOKUP(entregas[[#This Row],[id_cliente]],clientes[],2,0)</f>
        <v>Maria Luiza da Paz</v>
      </c>
      <c r="I73" t="str">
        <f>VLOOKUP(entregas[[#This Row],[id_cliente]],clientes[],7,0)</f>
        <v>Norte</v>
      </c>
      <c r="J73">
        <f>VLOOKUP(entregas[[#This Row],[id_cliente]],nps[],3,0)</f>
        <v>10</v>
      </c>
      <c r="K73" t="str">
        <f>IF(entregas[[#This Row],[status]]="Entregue","Não","Sim")</f>
        <v>Sim</v>
      </c>
      <c r="L73">
        <f>VLOOKUP(entregas[[#This Row],[id_cliente]],pedidos[[#All],[id_cliente]:[Recompra?]],5,0)</f>
        <v>1</v>
      </c>
      <c r="M73">
        <f>IF(entregas[[#This Row],[data_entrega]]=""=TRUE,0,MAX(entregas[[#This Row],[data_entrega]]-entregas[[#This Row],[prazo_estimado]],0))</f>
        <v>0</v>
      </c>
    </row>
    <row r="74" spans="1:13" x14ac:dyDescent="0.35">
      <c r="A74" s="2">
        <v>73</v>
      </c>
      <c r="B74" t="s">
        <v>411</v>
      </c>
      <c r="C74" t="s">
        <v>417</v>
      </c>
      <c r="E74" s="1">
        <v>45642</v>
      </c>
      <c r="F74" t="s">
        <v>418</v>
      </c>
      <c r="G74">
        <f>VLOOKUP(entregas[[#This Row],[id_pedido]],pedidos[[id]:[id_cliente]],2,0)</f>
        <v>186</v>
      </c>
      <c r="H74" t="str">
        <f>VLOOKUP(entregas[[#This Row],[id_cliente]],clientes[],2,0)</f>
        <v>Srta. Laura Fernandes</v>
      </c>
      <c r="I74" t="str">
        <f>VLOOKUP(entregas[[#This Row],[id_cliente]],clientes[],7,0)</f>
        <v>Nordeste</v>
      </c>
      <c r="J74">
        <f>VLOOKUP(entregas[[#This Row],[id_cliente]],nps[],3,0)</f>
        <v>10</v>
      </c>
      <c r="K74" t="str">
        <f>IF(entregas[[#This Row],[status]]="Entregue","Não","Sim")</f>
        <v>Sim</v>
      </c>
      <c r="L74">
        <f>VLOOKUP(entregas[[#This Row],[id_cliente]],pedidos[[#All],[id_cliente]:[Recompra?]],5,0)</f>
        <v>1</v>
      </c>
      <c r="M74">
        <f>IF(entregas[[#This Row],[data_entrega]]=""=TRUE,0,MAX(entregas[[#This Row],[data_entrega]]-entregas[[#This Row],[prazo_estimado]],0))</f>
        <v>0</v>
      </c>
    </row>
    <row r="75" spans="1:13" x14ac:dyDescent="0.35">
      <c r="A75" s="2">
        <v>74</v>
      </c>
      <c r="B75" t="s">
        <v>419</v>
      </c>
      <c r="C75" t="s">
        <v>415</v>
      </c>
      <c r="E75" s="1">
        <v>45619</v>
      </c>
      <c r="F75" t="s">
        <v>416</v>
      </c>
      <c r="G75">
        <f>VLOOKUP(entregas[[#This Row],[id_pedido]],pedidos[[id]:[id_cliente]],2,0)</f>
        <v>181</v>
      </c>
      <c r="H75" t="str">
        <f>VLOOKUP(entregas[[#This Row],[id_cliente]],clientes[],2,0)</f>
        <v>Stella Pinto</v>
      </c>
      <c r="I75" t="str">
        <f>VLOOKUP(entregas[[#This Row],[id_cliente]],clientes[],7,0)</f>
        <v>Nordeste</v>
      </c>
      <c r="J75">
        <f>VLOOKUP(entregas[[#This Row],[id_cliente]],nps[],3,0)</f>
        <v>3</v>
      </c>
      <c r="K75" t="str">
        <f>IF(entregas[[#This Row],[status]]="Entregue","Não","Sim")</f>
        <v>Sim</v>
      </c>
      <c r="L75">
        <f>VLOOKUP(entregas[[#This Row],[id_cliente]],pedidos[[#All],[id_cliente]:[Recompra?]],5,0)</f>
        <v>1</v>
      </c>
      <c r="M75">
        <f>IF(entregas[[#This Row],[data_entrega]]=""=TRUE,0,MAX(entregas[[#This Row],[data_entrega]]-entregas[[#This Row],[prazo_estimado]],0))</f>
        <v>0</v>
      </c>
    </row>
    <row r="76" spans="1:13" x14ac:dyDescent="0.35">
      <c r="A76" s="2">
        <v>75</v>
      </c>
      <c r="B76" t="s">
        <v>419</v>
      </c>
      <c r="C76" t="s">
        <v>412</v>
      </c>
      <c r="D76" s="1">
        <v>45801</v>
      </c>
      <c r="E76" s="1">
        <v>45797</v>
      </c>
      <c r="F76" t="s">
        <v>413</v>
      </c>
      <c r="G76">
        <f>VLOOKUP(entregas[[#This Row],[id_pedido]],pedidos[[id]:[id_cliente]],2,0)</f>
        <v>93</v>
      </c>
      <c r="H76" t="str">
        <f>VLOOKUP(entregas[[#This Row],[id_cliente]],clientes[],2,0)</f>
        <v>Nina Ferreira</v>
      </c>
      <c r="I76" t="str">
        <f>VLOOKUP(entregas[[#This Row],[id_cliente]],clientes[],7,0)</f>
        <v>Sul</v>
      </c>
      <c r="J76">
        <f>VLOOKUP(entregas[[#This Row],[id_cliente]],nps[],3,0)</f>
        <v>2</v>
      </c>
      <c r="K76" t="str">
        <f>IF(entregas[[#This Row],[status]]="Entregue","Não","Sim")</f>
        <v>Não</v>
      </c>
      <c r="L76">
        <f>VLOOKUP(entregas[[#This Row],[id_cliente]],pedidos[[#All],[id_cliente]:[Recompra?]],5,0)</f>
        <v>1</v>
      </c>
      <c r="M76">
        <f>IF(entregas[[#This Row],[data_entrega]]=""=TRUE,0,MAX(entregas[[#This Row],[data_entrega]]-entregas[[#This Row],[prazo_estimado]],0))</f>
        <v>4</v>
      </c>
    </row>
    <row r="77" spans="1:13" x14ac:dyDescent="0.35">
      <c r="A77" s="2">
        <v>76</v>
      </c>
      <c r="B77" t="s">
        <v>414</v>
      </c>
      <c r="C77" t="s">
        <v>415</v>
      </c>
      <c r="E77" s="1">
        <v>45644</v>
      </c>
      <c r="F77" t="s">
        <v>416</v>
      </c>
      <c r="G77">
        <f>VLOOKUP(entregas[[#This Row],[id_pedido]],pedidos[[id]:[id_cliente]],2,0)</f>
        <v>153</v>
      </c>
      <c r="H77" t="str">
        <f>VLOOKUP(entregas[[#This Row],[id_cliente]],clientes[],2,0)</f>
        <v>Theo da Paz</v>
      </c>
      <c r="I77" t="str">
        <f>VLOOKUP(entregas[[#This Row],[id_cliente]],clientes[],7,0)</f>
        <v>Norte</v>
      </c>
      <c r="J77">
        <f>VLOOKUP(entregas[[#This Row],[id_cliente]],nps[],3,0)</f>
        <v>10</v>
      </c>
      <c r="K77" t="str">
        <f>IF(entregas[[#This Row],[status]]="Entregue","Não","Sim")</f>
        <v>Sim</v>
      </c>
      <c r="L77">
        <f>VLOOKUP(entregas[[#This Row],[id_cliente]],pedidos[[#All],[id_cliente]:[Recompra?]],5,0)</f>
        <v>1</v>
      </c>
      <c r="M77">
        <f>IF(entregas[[#This Row],[data_entrega]]=""=TRUE,0,MAX(entregas[[#This Row],[data_entrega]]-entregas[[#This Row],[prazo_estimado]],0))</f>
        <v>0</v>
      </c>
    </row>
    <row r="78" spans="1:13" x14ac:dyDescent="0.35">
      <c r="A78" s="2">
        <v>77</v>
      </c>
      <c r="B78" t="s">
        <v>411</v>
      </c>
      <c r="C78" t="s">
        <v>412</v>
      </c>
      <c r="D78" s="1">
        <v>45528</v>
      </c>
      <c r="E78" s="1">
        <v>45524</v>
      </c>
      <c r="F78" t="s">
        <v>413</v>
      </c>
      <c r="G78">
        <f>VLOOKUP(entregas[[#This Row],[id_pedido]],pedidos[[id]:[id_cliente]],2,0)</f>
        <v>121</v>
      </c>
      <c r="H78" t="str">
        <f>VLOOKUP(entregas[[#This Row],[id_cliente]],clientes[],2,0)</f>
        <v>Heitor Pinto</v>
      </c>
      <c r="I78" t="str">
        <f>VLOOKUP(entregas[[#This Row],[id_cliente]],clientes[],7,0)</f>
        <v>Sul</v>
      </c>
      <c r="J78">
        <f>VLOOKUP(entregas[[#This Row],[id_cliente]],nps[],3,0)</f>
        <v>4</v>
      </c>
      <c r="K78" t="str">
        <f>IF(entregas[[#This Row],[status]]="Entregue","Não","Sim")</f>
        <v>Não</v>
      </c>
      <c r="L78">
        <f>VLOOKUP(entregas[[#This Row],[id_cliente]],pedidos[[#All],[id_cliente]:[Recompra?]],5,0)</f>
        <v>1</v>
      </c>
      <c r="M78">
        <f>IF(entregas[[#This Row],[data_entrega]]=""=TRUE,0,MAX(entregas[[#This Row],[data_entrega]]-entregas[[#This Row],[prazo_estimado]],0))</f>
        <v>4</v>
      </c>
    </row>
    <row r="79" spans="1:13" x14ac:dyDescent="0.35">
      <c r="A79" s="2">
        <v>78</v>
      </c>
      <c r="B79" t="s">
        <v>414</v>
      </c>
      <c r="C79" t="s">
        <v>409</v>
      </c>
      <c r="E79" s="1">
        <v>45706</v>
      </c>
      <c r="F79" t="s">
        <v>410</v>
      </c>
      <c r="G79">
        <f>VLOOKUP(entregas[[#This Row],[id_pedido]],pedidos[[id]:[id_cliente]],2,0)</f>
        <v>155</v>
      </c>
      <c r="H79" t="str">
        <f>VLOOKUP(entregas[[#This Row],[id_cliente]],clientes[],2,0)</f>
        <v>Maysa Pires</v>
      </c>
      <c r="I79" t="str">
        <f>VLOOKUP(entregas[[#This Row],[id_cliente]],clientes[],7,0)</f>
        <v>Sul</v>
      </c>
      <c r="J79">
        <f>VLOOKUP(entregas[[#This Row],[id_cliente]],nps[],3,0)</f>
        <v>4</v>
      </c>
      <c r="K79" t="str">
        <f>IF(entregas[[#This Row],[status]]="Entregue","Não","Sim")</f>
        <v>Sim</v>
      </c>
      <c r="L79">
        <f>VLOOKUP(entregas[[#This Row],[id_cliente]],pedidos[[#All],[id_cliente]:[Recompra?]],5,0)</f>
        <v>1</v>
      </c>
      <c r="M79">
        <f>IF(entregas[[#This Row],[data_entrega]]=""=TRUE,0,MAX(entregas[[#This Row],[data_entrega]]-entregas[[#This Row],[prazo_estimado]],0))</f>
        <v>0</v>
      </c>
    </row>
    <row r="80" spans="1:13" x14ac:dyDescent="0.35">
      <c r="A80" s="2">
        <v>79</v>
      </c>
      <c r="B80" t="s">
        <v>414</v>
      </c>
      <c r="C80" t="s">
        <v>412</v>
      </c>
      <c r="D80" s="1">
        <v>45639</v>
      </c>
      <c r="E80" s="1">
        <v>45636</v>
      </c>
      <c r="F80" t="s">
        <v>413</v>
      </c>
      <c r="G80">
        <f>VLOOKUP(entregas[[#This Row],[id_pedido]],pedidos[[id]:[id_cliente]],2,0)</f>
        <v>13</v>
      </c>
      <c r="H80" t="str">
        <f>VLOOKUP(entregas[[#This Row],[id_cliente]],clientes[],2,0)</f>
        <v>Sr. Cauê Fernandes</v>
      </c>
      <c r="I80" t="str">
        <f>VLOOKUP(entregas[[#This Row],[id_cliente]],clientes[],7,0)</f>
        <v>Sudeste</v>
      </c>
      <c r="J80">
        <f>VLOOKUP(entregas[[#This Row],[id_cliente]],nps[],3,0)</f>
        <v>1</v>
      </c>
      <c r="K80" t="str">
        <f>IF(entregas[[#This Row],[status]]="Entregue","Não","Sim")</f>
        <v>Não</v>
      </c>
      <c r="L80">
        <f>VLOOKUP(entregas[[#This Row],[id_cliente]],pedidos[[#All],[id_cliente]:[Recompra?]],5,0)</f>
        <v>1</v>
      </c>
      <c r="M80">
        <f>IF(entregas[[#This Row],[data_entrega]]=""=TRUE,0,MAX(entregas[[#This Row],[data_entrega]]-entregas[[#This Row],[prazo_estimado]],0))</f>
        <v>3</v>
      </c>
    </row>
    <row r="81" spans="1:13" x14ac:dyDescent="0.35">
      <c r="A81" s="2">
        <v>80</v>
      </c>
      <c r="B81" t="s">
        <v>419</v>
      </c>
      <c r="C81" t="s">
        <v>412</v>
      </c>
      <c r="D81" s="1">
        <v>45564</v>
      </c>
      <c r="E81" s="1">
        <v>45561</v>
      </c>
      <c r="F81" t="s">
        <v>413</v>
      </c>
      <c r="G81">
        <f>VLOOKUP(entregas[[#This Row],[id_pedido]],pedidos[[id]:[id_cliente]],2,0)</f>
        <v>151</v>
      </c>
      <c r="H81" t="str">
        <f>VLOOKUP(entregas[[#This Row],[id_cliente]],clientes[],2,0)</f>
        <v>Sophia Souza</v>
      </c>
      <c r="I81" t="str">
        <f>VLOOKUP(entregas[[#This Row],[id_cliente]],clientes[],7,0)</f>
        <v>Norte</v>
      </c>
      <c r="J81">
        <f>VLOOKUP(entregas[[#This Row],[id_cliente]],nps[],3,0)</f>
        <v>3</v>
      </c>
      <c r="K81" t="str">
        <f>IF(entregas[[#This Row],[status]]="Entregue","Não","Sim")</f>
        <v>Não</v>
      </c>
      <c r="L81">
        <f>VLOOKUP(entregas[[#This Row],[id_cliente]],pedidos[[#All],[id_cliente]:[Recompra?]],5,0)</f>
        <v>1</v>
      </c>
      <c r="M81">
        <f>IF(entregas[[#This Row],[data_entrega]]=""=TRUE,0,MAX(entregas[[#This Row],[data_entrega]]-entregas[[#This Row],[prazo_estimado]],0))</f>
        <v>3</v>
      </c>
    </row>
    <row r="82" spans="1:13" x14ac:dyDescent="0.35">
      <c r="A82" s="2">
        <v>81</v>
      </c>
      <c r="B82" t="s">
        <v>408</v>
      </c>
      <c r="C82" t="s">
        <v>412</v>
      </c>
      <c r="D82" s="1">
        <v>45535</v>
      </c>
      <c r="E82" s="1">
        <v>45534</v>
      </c>
      <c r="F82" t="s">
        <v>413</v>
      </c>
      <c r="G82">
        <f>VLOOKUP(entregas[[#This Row],[id_pedido]],pedidos[[id]:[id_cliente]],2,0)</f>
        <v>12</v>
      </c>
      <c r="H82" t="str">
        <f>VLOOKUP(entregas[[#This Row],[id_cliente]],clientes[],2,0)</f>
        <v>Arthur Moura</v>
      </c>
      <c r="I82" t="str">
        <f>VLOOKUP(entregas[[#This Row],[id_cliente]],clientes[],7,0)</f>
        <v>Nordeste</v>
      </c>
      <c r="J82">
        <f>VLOOKUP(entregas[[#This Row],[id_cliente]],nps[],3,0)</f>
        <v>6</v>
      </c>
      <c r="K82" t="str">
        <f>IF(entregas[[#This Row],[status]]="Entregue","Não","Sim")</f>
        <v>Não</v>
      </c>
      <c r="L82">
        <f>VLOOKUP(entregas[[#This Row],[id_cliente]],pedidos[[#All],[id_cliente]:[Recompra?]],5,0)</f>
        <v>1</v>
      </c>
      <c r="M82">
        <f>IF(entregas[[#This Row],[data_entrega]]=""=TRUE,0,MAX(entregas[[#This Row],[data_entrega]]-entregas[[#This Row],[prazo_estimado]],0))</f>
        <v>1</v>
      </c>
    </row>
    <row r="83" spans="1:13" x14ac:dyDescent="0.35">
      <c r="A83" s="2">
        <v>82</v>
      </c>
      <c r="B83" t="s">
        <v>408</v>
      </c>
      <c r="C83" t="s">
        <v>412</v>
      </c>
      <c r="D83" s="1">
        <v>45789</v>
      </c>
      <c r="E83" s="1">
        <v>45788</v>
      </c>
      <c r="F83" t="s">
        <v>413</v>
      </c>
      <c r="G83">
        <f>VLOOKUP(entregas[[#This Row],[id_pedido]],pedidos[[id]:[id_cliente]],2,0)</f>
        <v>142</v>
      </c>
      <c r="H83" t="str">
        <f>VLOOKUP(entregas[[#This Row],[id_cliente]],clientes[],2,0)</f>
        <v>Henrique da Luz</v>
      </c>
      <c r="I83" t="str">
        <f>VLOOKUP(entregas[[#This Row],[id_cliente]],clientes[],7,0)</f>
        <v>Norte</v>
      </c>
      <c r="J83">
        <f>VLOOKUP(entregas[[#This Row],[id_cliente]],nps[],3,0)</f>
        <v>7</v>
      </c>
      <c r="K83" t="str">
        <f>IF(entregas[[#This Row],[status]]="Entregue","Não","Sim")</f>
        <v>Não</v>
      </c>
      <c r="L83">
        <f>VLOOKUP(entregas[[#This Row],[id_cliente]],pedidos[[#All],[id_cliente]:[Recompra?]],5,0)</f>
        <v>1</v>
      </c>
      <c r="M83">
        <f>IF(entregas[[#This Row],[data_entrega]]=""=TRUE,0,MAX(entregas[[#This Row],[data_entrega]]-entregas[[#This Row],[prazo_estimado]],0))</f>
        <v>1</v>
      </c>
    </row>
    <row r="84" spans="1:13" x14ac:dyDescent="0.35">
      <c r="A84" s="2">
        <v>83</v>
      </c>
      <c r="B84" t="s">
        <v>419</v>
      </c>
      <c r="C84" t="s">
        <v>412</v>
      </c>
      <c r="D84" s="1">
        <v>45759</v>
      </c>
      <c r="E84" s="1">
        <v>45760</v>
      </c>
      <c r="F84" t="s">
        <v>413</v>
      </c>
      <c r="G84">
        <f>VLOOKUP(entregas[[#This Row],[id_pedido]],pedidos[[id]:[id_cliente]],2,0)</f>
        <v>102</v>
      </c>
      <c r="H84" t="str">
        <f>VLOOKUP(entregas[[#This Row],[id_cliente]],clientes[],2,0)</f>
        <v>Anthony da Paz</v>
      </c>
      <c r="I84" t="str">
        <f>VLOOKUP(entregas[[#This Row],[id_cliente]],clientes[],7,0)</f>
        <v>Nordeste</v>
      </c>
      <c r="J84">
        <f>VLOOKUP(entregas[[#This Row],[id_cliente]],nps[],3,0)</f>
        <v>7</v>
      </c>
      <c r="K84" t="str">
        <f>IF(entregas[[#This Row],[status]]="Entregue","Não","Sim")</f>
        <v>Não</v>
      </c>
      <c r="L84">
        <f>VLOOKUP(entregas[[#This Row],[id_cliente]],pedidos[[#All],[id_cliente]:[Recompra?]],5,0)</f>
        <v>1</v>
      </c>
      <c r="M84">
        <f>IF(entregas[[#This Row],[data_entrega]]=""=TRUE,0,MAX(entregas[[#This Row],[data_entrega]]-entregas[[#This Row],[prazo_estimado]],0))</f>
        <v>0</v>
      </c>
    </row>
    <row r="85" spans="1:13" x14ac:dyDescent="0.35">
      <c r="A85" s="2">
        <v>84</v>
      </c>
      <c r="B85" t="s">
        <v>411</v>
      </c>
      <c r="C85" t="s">
        <v>412</v>
      </c>
      <c r="D85" s="1">
        <v>45587</v>
      </c>
      <c r="E85" s="1">
        <v>45584</v>
      </c>
      <c r="F85" t="s">
        <v>413</v>
      </c>
      <c r="G85">
        <f>VLOOKUP(entregas[[#This Row],[id_pedido]],pedidos[[id]:[id_cliente]],2,0)</f>
        <v>193</v>
      </c>
      <c r="H85" t="str">
        <f>VLOOKUP(entregas[[#This Row],[id_cliente]],clientes[],2,0)</f>
        <v>Dr. Rodrigo Cardoso</v>
      </c>
      <c r="I85" t="str">
        <f>VLOOKUP(entregas[[#This Row],[id_cliente]],clientes[],7,0)</f>
        <v>Sul</v>
      </c>
      <c r="J85">
        <f>VLOOKUP(entregas[[#This Row],[id_cliente]],nps[],3,0)</f>
        <v>0</v>
      </c>
      <c r="K85" t="str">
        <f>IF(entregas[[#This Row],[status]]="Entregue","Não","Sim")</f>
        <v>Não</v>
      </c>
      <c r="L85">
        <f>VLOOKUP(entregas[[#This Row],[id_cliente]],pedidos[[#All],[id_cliente]:[Recompra?]],5,0)</f>
        <v>1</v>
      </c>
      <c r="M85">
        <f>IF(entregas[[#This Row],[data_entrega]]=""=TRUE,0,MAX(entregas[[#This Row],[data_entrega]]-entregas[[#This Row],[prazo_estimado]],0))</f>
        <v>3</v>
      </c>
    </row>
    <row r="86" spans="1:13" x14ac:dyDescent="0.35">
      <c r="A86" s="2">
        <v>85</v>
      </c>
      <c r="B86" t="s">
        <v>419</v>
      </c>
      <c r="C86" t="s">
        <v>412</v>
      </c>
      <c r="D86" s="1">
        <v>45786</v>
      </c>
      <c r="E86" s="1">
        <v>45784</v>
      </c>
      <c r="F86" t="s">
        <v>413</v>
      </c>
      <c r="G86">
        <f>VLOOKUP(entregas[[#This Row],[id_pedido]],pedidos[[id]:[id_cliente]],2,0)</f>
        <v>180</v>
      </c>
      <c r="H86" t="str">
        <f>VLOOKUP(entregas[[#This Row],[id_cliente]],clientes[],2,0)</f>
        <v>Nathan da Paz</v>
      </c>
      <c r="I86" t="str">
        <f>VLOOKUP(entregas[[#This Row],[id_cliente]],clientes[],7,0)</f>
        <v>Sudeste</v>
      </c>
      <c r="J86">
        <f>VLOOKUP(entregas[[#This Row],[id_cliente]],nps[],3,0)</f>
        <v>4</v>
      </c>
      <c r="K86" t="str">
        <f>IF(entregas[[#This Row],[status]]="Entregue","Não","Sim")</f>
        <v>Não</v>
      </c>
      <c r="L86">
        <f>VLOOKUP(entregas[[#This Row],[id_cliente]],pedidos[[#All],[id_cliente]:[Recompra?]],5,0)</f>
        <v>1</v>
      </c>
      <c r="M86">
        <f>IF(entregas[[#This Row],[data_entrega]]=""=TRUE,0,MAX(entregas[[#This Row],[data_entrega]]-entregas[[#This Row],[prazo_estimado]],0))</f>
        <v>2</v>
      </c>
    </row>
    <row r="87" spans="1:13" x14ac:dyDescent="0.35">
      <c r="A87" s="2">
        <v>86</v>
      </c>
      <c r="B87" t="s">
        <v>419</v>
      </c>
      <c r="C87" t="s">
        <v>412</v>
      </c>
      <c r="D87" s="1">
        <v>45499</v>
      </c>
      <c r="E87" s="1">
        <v>45496</v>
      </c>
      <c r="F87" t="s">
        <v>413</v>
      </c>
      <c r="G87">
        <f>VLOOKUP(entregas[[#This Row],[id_pedido]],pedidos[[id]:[id_cliente]],2,0)</f>
        <v>79</v>
      </c>
      <c r="H87" t="str">
        <f>VLOOKUP(entregas[[#This Row],[id_cliente]],clientes[],2,0)</f>
        <v>Vicente Fogaça</v>
      </c>
      <c r="I87" t="str">
        <f>VLOOKUP(entregas[[#This Row],[id_cliente]],clientes[],7,0)</f>
        <v>Nordeste</v>
      </c>
      <c r="J87">
        <f>VLOOKUP(entregas[[#This Row],[id_cliente]],nps[],3,0)</f>
        <v>5</v>
      </c>
      <c r="K87" t="str">
        <f>IF(entregas[[#This Row],[status]]="Entregue","Não","Sim")</f>
        <v>Não</v>
      </c>
      <c r="L87">
        <f>VLOOKUP(entregas[[#This Row],[id_cliente]],pedidos[[#All],[id_cliente]:[Recompra?]],5,0)</f>
        <v>1</v>
      </c>
      <c r="M87">
        <f>IF(entregas[[#This Row],[data_entrega]]=""=TRUE,0,MAX(entregas[[#This Row],[data_entrega]]-entregas[[#This Row],[prazo_estimado]],0))</f>
        <v>3</v>
      </c>
    </row>
    <row r="88" spans="1:13" x14ac:dyDescent="0.35">
      <c r="A88" s="2">
        <v>87</v>
      </c>
      <c r="B88" t="s">
        <v>408</v>
      </c>
      <c r="C88" t="s">
        <v>412</v>
      </c>
      <c r="D88" s="1">
        <v>45623</v>
      </c>
      <c r="E88" s="1">
        <v>45625</v>
      </c>
      <c r="F88" t="s">
        <v>413</v>
      </c>
      <c r="G88">
        <f>VLOOKUP(entregas[[#This Row],[id_pedido]],pedidos[[id]:[id_cliente]],2,0)</f>
        <v>9</v>
      </c>
      <c r="H88" t="str">
        <f>VLOOKUP(entregas[[#This Row],[id_cliente]],clientes[],2,0)</f>
        <v>Cauã Cavalcanti</v>
      </c>
      <c r="I88" t="str">
        <f>VLOOKUP(entregas[[#This Row],[id_cliente]],clientes[],7,0)</f>
        <v>Nordeste</v>
      </c>
      <c r="J88">
        <f>VLOOKUP(entregas[[#This Row],[id_cliente]],nps[],3,0)</f>
        <v>5</v>
      </c>
      <c r="K88" t="str">
        <f>IF(entregas[[#This Row],[status]]="Entregue","Não","Sim")</f>
        <v>Não</v>
      </c>
      <c r="L88">
        <f>VLOOKUP(entregas[[#This Row],[id_cliente]],pedidos[[#All],[id_cliente]:[Recompra?]],5,0)</f>
        <v>1</v>
      </c>
      <c r="M88">
        <f>IF(entregas[[#This Row],[data_entrega]]=""=TRUE,0,MAX(entregas[[#This Row],[data_entrega]]-entregas[[#This Row],[prazo_estimado]],0))</f>
        <v>0</v>
      </c>
    </row>
    <row r="89" spans="1:13" x14ac:dyDescent="0.35">
      <c r="A89" s="2">
        <v>88</v>
      </c>
      <c r="B89" t="s">
        <v>419</v>
      </c>
      <c r="C89" t="s">
        <v>412</v>
      </c>
      <c r="D89" s="1">
        <v>45634</v>
      </c>
      <c r="E89" s="1">
        <v>45635</v>
      </c>
      <c r="F89" t="s">
        <v>413</v>
      </c>
      <c r="G89">
        <f>VLOOKUP(entregas[[#This Row],[id_pedido]],pedidos[[id]:[id_cliente]],2,0)</f>
        <v>11</v>
      </c>
      <c r="H89" t="str">
        <f>VLOOKUP(entregas[[#This Row],[id_cliente]],clientes[],2,0)</f>
        <v>Eduarda Porto</v>
      </c>
      <c r="I89" t="str">
        <f>VLOOKUP(entregas[[#This Row],[id_cliente]],clientes[],7,0)</f>
        <v>Nordeste</v>
      </c>
      <c r="J89">
        <f>VLOOKUP(entregas[[#This Row],[id_cliente]],nps[],3,0)</f>
        <v>4</v>
      </c>
      <c r="K89" t="str">
        <f>IF(entregas[[#This Row],[status]]="Entregue","Não","Sim")</f>
        <v>Não</v>
      </c>
      <c r="L89">
        <f>VLOOKUP(entregas[[#This Row],[id_cliente]],pedidos[[#All],[id_cliente]:[Recompra?]],5,0)</f>
        <v>1</v>
      </c>
      <c r="M89">
        <f>IF(entregas[[#This Row],[data_entrega]]=""=TRUE,0,MAX(entregas[[#This Row],[data_entrega]]-entregas[[#This Row],[prazo_estimado]],0))</f>
        <v>0</v>
      </c>
    </row>
    <row r="90" spans="1:13" x14ac:dyDescent="0.35">
      <c r="A90" s="2">
        <v>89</v>
      </c>
      <c r="B90" t="s">
        <v>419</v>
      </c>
      <c r="C90" t="s">
        <v>412</v>
      </c>
      <c r="D90" s="1">
        <v>45656</v>
      </c>
      <c r="E90" s="1">
        <v>45653</v>
      </c>
      <c r="F90" t="s">
        <v>413</v>
      </c>
      <c r="G90">
        <f>VLOOKUP(entregas[[#This Row],[id_pedido]],pedidos[[id]:[id_cliente]],2,0)</f>
        <v>124</v>
      </c>
      <c r="H90" t="str">
        <f>VLOOKUP(entregas[[#This Row],[id_cliente]],clientes[],2,0)</f>
        <v>Carlos Eduardo Farias</v>
      </c>
      <c r="I90" t="str">
        <f>VLOOKUP(entregas[[#This Row],[id_cliente]],clientes[],7,0)</f>
        <v>Nordeste</v>
      </c>
      <c r="J90">
        <f>VLOOKUP(entregas[[#This Row],[id_cliente]],nps[],3,0)</f>
        <v>2</v>
      </c>
      <c r="K90" t="str">
        <f>IF(entregas[[#This Row],[status]]="Entregue","Não","Sim")</f>
        <v>Não</v>
      </c>
      <c r="L90">
        <f>VLOOKUP(entregas[[#This Row],[id_cliente]],pedidos[[#All],[id_cliente]:[Recompra?]],5,0)</f>
        <v>1</v>
      </c>
      <c r="M90">
        <f>IF(entregas[[#This Row],[data_entrega]]=""=TRUE,0,MAX(entregas[[#This Row],[data_entrega]]-entregas[[#This Row],[prazo_estimado]],0))</f>
        <v>3</v>
      </c>
    </row>
    <row r="91" spans="1:13" x14ac:dyDescent="0.35">
      <c r="A91" s="2">
        <v>90</v>
      </c>
      <c r="B91" t="s">
        <v>419</v>
      </c>
      <c r="C91" t="s">
        <v>412</v>
      </c>
      <c r="D91" s="1">
        <v>45760</v>
      </c>
      <c r="E91" s="1">
        <v>45757</v>
      </c>
      <c r="F91" t="s">
        <v>413</v>
      </c>
      <c r="G91">
        <f>VLOOKUP(entregas[[#This Row],[id_pedido]],pedidos[[id]:[id_cliente]],2,0)</f>
        <v>27</v>
      </c>
      <c r="H91" t="str">
        <f>VLOOKUP(entregas[[#This Row],[id_cliente]],clientes[],2,0)</f>
        <v>Evelyn Aragão</v>
      </c>
      <c r="I91" t="str">
        <f>VLOOKUP(entregas[[#This Row],[id_cliente]],clientes[],7,0)</f>
        <v>Norte</v>
      </c>
      <c r="J91">
        <f>VLOOKUP(entregas[[#This Row],[id_cliente]],nps[],3,0)</f>
        <v>9</v>
      </c>
      <c r="K91" t="str">
        <f>IF(entregas[[#This Row],[status]]="Entregue","Não","Sim")</f>
        <v>Não</v>
      </c>
      <c r="L91">
        <f>VLOOKUP(entregas[[#This Row],[id_cliente]],pedidos[[#All],[id_cliente]:[Recompra?]],5,0)</f>
        <v>1</v>
      </c>
      <c r="M91">
        <f>IF(entregas[[#This Row],[data_entrega]]=""=TRUE,0,MAX(entregas[[#This Row],[data_entrega]]-entregas[[#This Row],[prazo_estimado]],0))</f>
        <v>3</v>
      </c>
    </row>
    <row r="92" spans="1:13" x14ac:dyDescent="0.35">
      <c r="A92" s="2">
        <v>91</v>
      </c>
      <c r="B92" t="s">
        <v>408</v>
      </c>
      <c r="C92" t="s">
        <v>409</v>
      </c>
      <c r="E92" s="1">
        <v>45659</v>
      </c>
      <c r="F92" t="s">
        <v>410</v>
      </c>
      <c r="G92">
        <f>VLOOKUP(entregas[[#This Row],[id_pedido]],pedidos[[id]:[id_cliente]],2,0)</f>
        <v>107</v>
      </c>
      <c r="H92" t="str">
        <f>VLOOKUP(entregas[[#This Row],[id_cliente]],clientes[],2,0)</f>
        <v>Agatha Costa</v>
      </c>
      <c r="I92" t="str">
        <f>VLOOKUP(entregas[[#This Row],[id_cliente]],clientes[],7,0)</f>
        <v>Norte</v>
      </c>
      <c r="J92">
        <f>VLOOKUP(entregas[[#This Row],[id_cliente]],nps[],3,0)</f>
        <v>3</v>
      </c>
      <c r="K92" t="str">
        <f>IF(entregas[[#This Row],[status]]="Entregue","Não","Sim")</f>
        <v>Sim</v>
      </c>
      <c r="L92">
        <f>VLOOKUP(entregas[[#This Row],[id_cliente]],pedidos[[#All],[id_cliente]:[Recompra?]],5,0)</f>
        <v>1</v>
      </c>
      <c r="M92">
        <f>IF(entregas[[#This Row],[data_entrega]]=""=TRUE,0,MAX(entregas[[#This Row],[data_entrega]]-entregas[[#This Row],[prazo_estimado]],0))</f>
        <v>0</v>
      </c>
    </row>
    <row r="93" spans="1:13" x14ac:dyDescent="0.35">
      <c r="A93" s="2">
        <v>92</v>
      </c>
      <c r="B93" t="s">
        <v>411</v>
      </c>
      <c r="C93" t="s">
        <v>412</v>
      </c>
      <c r="D93" s="1">
        <v>45636</v>
      </c>
      <c r="E93" s="1">
        <v>45636</v>
      </c>
      <c r="F93" t="s">
        <v>413</v>
      </c>
      <c r="G93">
        <f>VLOOKUP(entregas[[#This Row],[id_pedido]],pedidos[[id]:[id_cliente]],2,0)</f>
        <v>177</v>
      </c>
      <c r="H93" t="str">
        <f>VLOOKUP(entregas[[#This Row],[id_cliente]],clientes[],2,0)</f>
        <v>Renan Moreira</v>
      </c>
      <c r="I93" t="str">
        <f>VLOOKUP(entregas[[#This Row],[id_cliente]],clientes[],7,0)</f>
        <v>Sudeste</v>
      </c>
      <c r="J93">
        <f>VLOOKUP(entregas[[#This Row],[id_cliente]],nps[],3,0)</f>
        <v>6</v>
      </c>
      <c r="K93" t="str">
        <f>IF(entregas[[#This Row],[status]]="Entregue","Não","Sim")</f>
        <v>Não</v>
      </c>
      <c r="L93">
        <f>VLOOKUP(entregas[[#This Row],[id_cliente]],pedidos[[#All],[id_cliente]:[Recompra?]],5,0)</f>
        <v>1</v>
      </c>
      <c r="M93">
        <f>IF(entregas[[#This Row],[data_entrega]]=""=TRUE,0,MAX(entregas[[#This Row],[data_entrega]]-entregas[[#This Row],[prazo_estimado]],0))</f>
        <v>0</v>
      </c>
    </row>
    <row r="94" spans="1:13" x14ac:dyDescent="0.35">
      <c r="A94" s="2">
        <v>93</v>
      </c>
      <c r="B94" t="s">
        <v>419</v>
      </c>
      <c r="C94" t="s">
        <v>412</v>
      </c>
      <c r="D94" s="1">
        <v>45656</v>
      </c>
      <c r="E94" s="1">
        <v>45652</v>
      </c>
      <c r="F94" t="s">
        <v>413</v>
      </c>
      <c r="G94">
        <f>VLOOKUP(entregas[[#This Row],[id_pedido]],pedidos[[id]:[id_cliente]],2,0)</f>
        <v>17</v>
      </c>
      <c r="H94" t="str">
        <f>VLOOKUP(entregas[[#This Row],[id_cliente]],clientes[],2,0)</f>
        <v>Ana Beatriz Freitas</v>
      </c>
      <c r="I94" t="str">
        <f>VLOOKUP(entregas[[#This Row],[id_cliente]],clientes[],7,0)</f>
        <v>Norte</v>
      </c>
      <c r="J94">
        <f>VLOOKUP(entregas[[#This Row],[id_cliente]],nps[],3,0)</f>
        <v>4</v>
      </c>
      <c r="K94" t="str">
        <f>IF(entregas[[#This Row],[status]]="Entregue","Não","Sim")</f>
        <v>Não</v>
      </c>
      <c r="L94">
        <f>VLOOKUP(entregas[[#This Row],[id_cliente]],pedidos[[#All],[id_cliente]:[Recompra?]],5,0)</f>
        <v>1</v>
      </c>
      <c r="M94">
        <f>IF(entregas[[#This Row],[data_entrega]]=""=TRUE,0,MAX(entregas[[#This Row],[data_entrega]]-entregas[[#This Row],[prazo_estimado]],0))</f>
        <v>4</v>
      </c>
    </row>
    <row r="95" spans="1:13" x14ac:dyDescent="0.35">
      <c r="A95" s="2">
        <v>94</v>
      </c>
      <c r="B95" t="s">
        <v>419</v>
      </c>
      <c r="C95" t="s">
        <v>412</v>
      </c>
      <c r="D95" s="1">
        <v>45657</v>
      </c>
      <c r="E95" s="1">
        <v>45652</v>
      </c>
      <c r="F95" t="s">
        <v>413</v>
      </c>
      <c r="G95">
        <f>VLOOKUP(entregas[[#This Row],[id_pedido]],pedidos[[id]:[id_cliente]],2,0)</f>
        <v>65</v>
      </c>
      <c r="H95" t="str">
        <f>VLOOKUP(entregas[[#This Row],[id_cliente]],clientes[],2,0)</f>
        <v>Maria Julia Barbosa</v>
      </c>
      <c r="I95" t="str">
        <f>VLOOKUP(entregas[[#This Row],[id_cliente]],clientes[],7,0)</f>
        <v>Nordeste</v>
      </c>
      <c r="J95">
        <f>VLOOKUP(entregas[[#This Row],[id_cliente]],nps[],3,0)</f>
        <v>8</v>
      </c>
      <c r="K95" t="str">
        <f>IF(entregas[[#This Row],[status]]="Entregue","Não","Sim")</f>
        <v>Não</v>
      </c>
      <c r="L95">
        <f>VLOOKUP(entregas[[#This Row],[id_cliente]],pedidos[[#All],[id_cliente]:[Recompra?]],5,0)</f>
        <v>1</v>
      </c>
      <c r="M95">
        <f>IF(entregas[[#This Row],[data_entrega]]=""=TRUE,0,MAX(entregas[[#This Row],[data_entrega]]-entregas[[#This Row],[prazo_estimado]],0))</f>
        <v>5</v>
      </c>
    </row>
    <row r="96" spans="1:13" x14ac:dyDescent="0.35">
      <c r="A96" s="2">
        <v>95</v>
      </c>
      <c r="B96" t="s">
        <v>411</v>
      </c>
      <c r="C96" t="s">
        <v>412</v>
      </c>
      <c r="D96" s="1">
        <v>45429</v>
      </c>
      <c r="E96" s="1">
        <v>45431</v>
      </c>
      <c r="F96" t="s">
        <v>413</v>
      </c>
      <c r="G96">
        <f>VLOOKUP(entregas[[#This Row],[id_pedido]],pedidos[[id]:[id_cliente]],2,0)</f>
        <v>169</v>
      </c>
      <c r="H96" t="str">
        <f>VLOOKUP(entregas[[#This Row],[id_cliente]],clientes[],2,0)</f>
        <v>Dra. Maria Vitória Lopes</v>
      </c>
      <c r="I96" t="str">
        <f>VLOOKUP(entregas[[#This Row],[id_cliente]],clientes[],7,0)</f>
        <v>Norte</v>
      </c>
      <c r="J96">
        <f>VLOOKUP(entregas[[#This Row],[id_cliente]],nps[],3,0)</f>
        <v>0</v>
      </c>
      <c r="K96" t="str">
        <f>IF(entregas[[#This Row],[status]]="Entregue","Não","Sim")</f>
        <v>Não</v>
      </c>
      <c r="L96">
        <f>VLOOKUP(entregas[[#This Row],[id_cliente]],pedidos[[#All],[id_cliente]:[Recompra?]],5,0)</f>
        <v>1</v>
      </c>
      <c r="M96">
        <f>IF(entregas[[#This Row],[data_entrega]]=""=TRUE,0,MAX(entregas[[#This Row],[data_entrega]]-entregas[[#This Row],[prazo_estimado]],0))</f>
        <v>0</v>
      </c>
    </row>
    <row r="97" spans="1:13" x14ac:dyDescent="0.35">
      <c r="A97" s="2">
        <v>96</v>
      </c>
      <c r="B97" t="s">
        <v>419</v>
      </c>
      <c r="C97" t="s">
        <v>412</v>
      </c>
      <c r="D97" s="1">
        <v>45494</v>
      </c>
      <c r="E97" s="1">
        <v>45494</v>
      </c>
      <c r="F97" t="s">
        <v>413</v>
      </c>
      <c r="G97">
        <f>VLOOKUP(entregas[[#This Row],[id_pedido]],pedidos[[id]:[id_cliente]],2,0)</f>
        <v>79</v>
      </c>
      <c r="H97" t="str">
        <f>VLOOKUP(entregas[[#This Row],[id_cliente]],clientes[],2,0)</f>
        <v>Vicente Fogaça</v>
      </c>
      <c r="I97" t="str">
        <f>VLOOKUP(entregas[[#This Row],[id_cliente]],clientes[],7,0)</f>
        <v>Nordeste</v>
      </c>
      <c r="J97">
        <f>VLOOKUP(entregas[[#This Row],[id_cliente]],nps[],3,0)</f>
        <v>5</v>
      </c>
      <c r="K97" t="str">
        <f>IF(entregas[[#This Row],[status]]="Entregue","Não","Sim")</f>
        <v>Não</v>
      </c>
      <c r="L97">
        <f>VLOOKUP(entregas[[#This Row],[id_cliente]],pedidos[[#All],[id_cliente]:[Recompra?]],5,0)</f>
        <v>1</v>
      </c>
      <c r="M97">
        <f>IF(entregas[[#This Row],[data_entrega]]=""=TRUE,0,MAX(entregas[[#This Row],[data_entrega]]-entregas[[#This Row],[prazo_estimado]],0))</f>
        <v>0</v>
      </c>
    </row>
    <row r="98" spans="1:13" x14ac:dyDescent="0.35">
      <c r="A98" s="2">
        <v>97</v>
      </c>
      <c r="B98" t="s">
        <v>408</v>
      </c>
      <c r="C98" t="s">
        <v>412</v>
      </c>
      <c r="D98" s="1">
        <v>45550</v>
      </c>
      <c r="E98" s="1">
        <v>45545</v>
      </c>
      <c r="F98" t="s">
        <v>413</v>
      </c>
      <c r="G98">
        <f>VLOOKUP(entregas[[#This Row],[id_pedido]],pedidos[[id]:[id_cliente]],2,0)</f>
        <v>39</v>
      </c>
      <c r="H98" t="str">
        <f>VLOOKUP(entregas[[#This Row],[id_cliente]],clientes[],2,0)</f>
        <v>Luiz Henrique Peixoto</v>
      </c>
      <c r="I98" t="str">
        <f>VLOOKUP(entregas[[#This Row],[id_cliente]],clientes[],7,0)</f>
        <v>Nordeste</v>
      </c>
      <c r="J98">
        <f>VLOOKUP(entregas[[#This Row],[id_cliente]],nps[],3,0)</f>
        <v>7</v>
      </c>
      <c r="K98" t="str">
        <f>IF(entregas[[#This Row],[status]]="Entregue","Não","Sim")</f>
        <v>Não</v>
      </c>
      <c r="L98">
        <f>VLOOKUP(entregas[[#This Row],[id_cliente]],pedidos[[#All],[id_cliente]:[Recompra?]],5,0)</f>
        <v>1</v>
      </c>
      <c r="M98">
        <f>IF(entregas[[#This Row],[data_entrega]]=""=TRUE,0,MAX(entregas[[#This Row],[data_entrega]]-entregas[[#This Row],[prazo_estimado]],0))</f>
        <v>5</v>
      </c>
    </row>
    <row r="99" spans="1:13" x14ac:dyDescent="0.35">
      <c r="A99" s="2">
        <v>98</v>
      </c>
      <c r="B99" t="s">
        <v>414</v>
      </c>
      <c r="C99" t="s">
        <v>412</v>
      </c>
      <c r="D99" s="1">
        <v>45472</v>
      </c>
      <c r="E99" s="1">
        <v>45468</v>
      </c>
      <c r="F99" t="s">
        <v>413</v>
      </c>
      <c r="G99">
        <f>VLOOKUP(entregas[[#This Row],[id_pedido]],pedidos[[id]:[id_cliente]],2,0)</f>
        <v>102</v>
      </c>
      <c r="H99" t="str">
        <f>VLOOKUP(entregas[[#This Row],[id_cliente]],clientes[],2,0)</f>
        <v>Anthony da Paz</v>
      </c>
      <c r="I99" t="str">
        <f>VLOOKUP(entregas[[#This Row],[id_cliente]],clientes[],7,0)</f>
        <v>Nordeste</v>
      </c>
      <c r="J99">
        <f>VLOOKUP(entregas[[#This Row],[id_cliente]],nps[],3,0)</f>
        <v>7</v>
      </c>
      <c r="K99" t="str">
        <f>IF(entregas[[#This Row],[status]]="Entregue","Não","Sim")</f>
        <v>Não</v>
      </c>
      <c r="L99">
        <f>VLOOKUP(entregas[[#This Row],[id_cliente]],pedidos[[#All],[id_cliente]:[Recompra?]],5,0)</f>
        <v>1</v>
      </c>
      <c r="M99">
        <f>IF(entregas[[#This Row],[data_entrega]]=""=TRUE,0,MAX(entregas[[#This Row],[data_entrega]]-entregas[[#This Row],[prazo_estimado]],0))</f>
        <v>4</v>
      </c>
    </row>
    <row r="100" spans="1:13" x14ac:dyDescent="0.35">
      <c r="A100" s="2">
        <v>99</v>
      </c>
      <c r="B100" t="s">
        <v>408</v>
      </c>
      <c r="C100" t="s">
        <v>415</v>
      </c>
      <c r="E100" s="1">
        <v>45526</v>
      </c>
      <c r="F100" t="s">
        <v>416</v>
      </c>
      <c r="G100">
        <f>VLOOKUP(entregas[[#This Row],[id_pedido]],pedidos[[id]:[id_cliente]],2,0)</f>
        <v>93</v>
      </c>
      <c r="H100" t="str">
        <f>VLOOKUP(entregas[[#This Row],[id_cliente]],clientes[],2,0)</f>
        <v>Nina Ferreira</v>
      </c>
      <c r="I100" t="str">
        <f>VLOOKUP(entregas[[#This Row],[id_cliente]],clientes[],7,0)</f>
        <v>Sul</v>
      </c>
      <c r="J100">
        <f>VLOOKUP(entregas[[#This Row],[id_cliente]],nps[],3,0)</f>
        <v>2</v>
      </c>
      <c r="K100" t="str">
        <f>IF(entregas[[#This Row],[status]]="Entregue","Não","Sim")</f>
        <v>Sim</v>
      </c>
      <c r="L100">
        <f>VLOOKUP(entregas[[#This Row],[id_cliente]],pedidos[[#All],[id_cliente]:[Recompra?]],5,0)</f>
        <v>1</v>
      </c>
      <c r="M100">
        <f>IF(entregas[[#This Row],[data_entrega]]=""=TRUE,0,MAX(entregas[[#This Row],[data_entrega]]-entregas[[#This Row],[prazo_estimado]],0))</f>
        <v>0</v>
      </c>
    </row>
    <row r="101" spans="1:13" x14ac:dyDescent="0.35">
      <c r="A101" s="2">
        <v>100</v>
      </c>
      <c r="B101" t="s">
        <v>419</v>
      </c>
      <c r="C101" t="s">
        <v>412</v>
      </c>
      <c r="D101" s="1">
        <v>45609</v>
      </c>
      <c r="E101" s="1">
        <v>45604</v>
      </c>
      <c r="F101" t="s">
        <v>413</v>
      </c>
      <c r="G101">
        <f>VLOOKUP(entregas[[#This Row],[id_pedido]],pedidos[[id]:[id_cliente]],2,0)</f>
        <v>91</v>
      </c>
      <c r="H101" t="str">
        <f>VLOOKUP(entregas[[#This Row],[id_cliente]],clientes[],2,0)</f>
        <v>Dr. Leandro da Cunha</v>
      </c>
      <c r="I101" t="str">
        <f>VLOOKUP(entregas[[#This Row],[id_cliente]],clientes[],7,0)</f>
        <v>Nordeste</v>
      </c>
      <c r="J101">
        <f>VLOOKUP(entregas[[#This Row],[id_cliente]],nps[],3,0)</f>
        <v>2</v>
      </c>
      <c r="K101" t="str">
        <f>IF(entregas[[#This Row],[status]]="Entregue","Não","Sim")</f>
        <v>Não</v>
      </c>
      <c r="L101">
        <f>VLOOKUP(entregas[[#This Row],[id_cliente]],pedidos[[#All],[id_cliente]:[Recompra?]],5,0)</f>
        <v>1</v>
      </c>
      <c r="M101">
        <f>IF(entregas[[#This Row],[data_entrega]]=""=TRUE,0,MAX(entregas[[#This Row],[data_entrega]]-entregas[[#This Row],[prazo_estimado]],0))</f>
        <v>5</v>
      </c>
    </row>
    <row r="102" spans="1:13" x14ac:dyDescent="0.35">
      <c r="A102" s="2">
        <v>101</v>
      </c>
      <c r="B102" t="s">
        <v>414</v>
      </c>
      <c r="C102" t="s">
        <v>415</v>
      </c>
      <c r="E102" s="1">
        <v>45578</v>
      </c>
      <c r="F102" t="s">
        <v>416</v>
      </c>
      <c r="G102">
        <f>VLOOKUP(entregas[[#This Row],[id_pedido]],pedidos[[id]:[id_cliente]],2,0)</f>
        <v>35</v>
      </c>
      <c r="H102" t="str">
        <f>VLOOKUP(entregas[[#This Row],[id_cliente]],clientes[],2,0)</f>
        <v>Dr. Paulo Sales</v>
      </c>
      <c r="I102" t="str">
        <f>VLOOKUP(entregas[[#This Row],[id_cliente]],clientes[],7,0)</f>
        <v>Nordeste</v>
      </c>
      <c r="J102">
        <f>VLOOKUP(entregas[[#This Row],[id_cliente]],nps[],3,0)</f>
        <v>4</v>
      </c>
      <c r="K102" t="str">
        <f>IF(entregas[[#This Row],[status]]="Entregue","Não","Sim")</f>
        <v>Sim</v>
      </c>
      <c r="L102">
        <f>VLOOKUP(entregas[[#This Row],[id_cliente]],pedidos[[#All],[id_cliente]:[Recompra?]],5,0)</f>
        <v>1</v>
      </c>
      <c r="M102">
        <f>IF(entregas[[#This Row],[data_entrega]]=""=TRUE,0,MAX(entregas[[#This Row],[data_entrega]]-entregas[[#This Row],[prazo_estimado]],0))</f>
        <v>0</v>
      </c>
    </row>
    <row r="103" spans="1:13" x14ac:dyDescent="0.35">
      <c r="A103" s="2">
        <v>102</v>
      </c>
      <c r="B103" t="s">
        <v>419</v>
      </c>
      <c r="C103" t="s">
        <v>412</v>
      </c>
      <c r="D103" s="1">
        <v>45739</v>
      </c>
      <c r="E103" s="1">
        <v>45734</v>
      </c>
      <c r="F103" t="s">
        <v>413</v>
      </c>
      <c r="G103">
        <f>VLOOKUP(entregas[[#This Row],[id_pedido]],pedidos[[id]:[id_cliente]],2,0)</f>
        <v>158</v>
      </c>
      <c r="H103" t="str">
        <f>VLOOKUP(entregas[[#This Row],[id_cliente]],clientes[],2,0)</f>
        <v>Milena Pereira</v>
      </c>
      <c r="I103" t="str">
        <f>VLOOKUP(entregas[[#This Row],[id_cliente]],clientes[],7,0)</f>
        <v>Norte</v>
      </c>
      <c r="J103">
        <f>VLOOKUP(entregas[[#This Row],[id_cliente]],nps[],3,0)</f>
        <v>4</v>
      </c>
      <c r="K103" t="str">
        <f>IF(entregas[[#This Row],[status]]="Entregue","Não","Sim")</f>
        <v>Não</v>
      </c>
      <c r="L103">
        <f>VLOOKUP(entregas[[#This Row],[id_cliente]],pedidos[[#All],[id_cliente]:[Recompra?]],5,0)</f>
        <v>1</v>
      </c>
      <c r="M103">
        <f>IF(entregas[[#This Row],[data_entrega]]=""=TRUE,0,MAX(entregas[[#This Row],[data_entrega]]-entregas[[#This Row],[prazo_estimado]],0))</f>
        <v>5</v>
      </c>
    </row>
    <row r="104" spans="1:13" x14ac:dyDescent="0.35">
      <c r="A104" s="2">
        <v>103</v>
      </c>
      <c r="B104" t="s">
        <v>414</v>
      </c>
      <c r="C104" t="s">
        <v>415</v>
      </c>
      <c r="E104" s="1">
        <v>45589</v>
      </c>
      <c r="F104" t="s">
        <v>416</v>
      </c>
      <c r="G104">
        <f>VLOOKUP(entregas[[#This Row],[id_pedido]],pedidos[[id]:[id_cliente]],2,0)</f>
        <v>149</v>
      </c>
      <c r="H104" t="str">
        <f>VLOOKUP(entregas[[#This Row],[id_cliente]],clientes[],2,0)</f>
        <v>Mariane Castro</v>
      </c>
      <c r="I104" t="str">
        <f>VLOOKUP(entregas[[#This Row],[id_cliente]],clientes[],7,0)</f>
        <v>Sul</v>
      </c>
      <c r="J104">
        <f>VLOOKUP(entregas[[#This Row],[id_cliente]],nps[],3,0)</f>
        <v>1</v>
      </c>
      <c r="K104" t="str">
        <f>IF(entregas[[#This Row],[status]]="Entregue","Não","Sim")</f>
        <v>Sim</v>
      </c>
      <c r="L104">
        <f>VLOOKUP(entregas[[#This Row],[id_cliente]],pedidos[[#All],[id_cliente]:[Recompra?]],5,0)</f>
        <v>1</v>
      </c>
      <c r="M104">
        <f>IF(entregas[[#This Row],[data_entrega]]=""=TRUE,0,MAX(entregas[[#This Row],[data_entrega]]-entregas[[#This Row],[prazo_estimado]],0))</f>
        <v>0</v>
      </c>
    </row>
    <row r="105" spans="1:13" x14ac:dyDescent="0.35">
      <c r="A105" s="2">
        <v>104</v>
      </c>
      <c r="B105" t="s">
        <v>419</v>
      </c>
      <c r="C105" t="s">
        <v>412</v>
      </c>
      <c r="D105" s="1">
        <v>45641</v>
      </c>
      <c r="E105" s="1">
        <v>45640</v>
      </c>
      <c r="F105" t="s">
        <v>413</v>
      </c>
      <c r="G105">
        <f>VLOOKUP(entregas[[#This Row],[id_pedido]],pedidos[[id]:[id_cliente]],2,0)</f>
        <v>17</v>
      </c>
      <c r="H105" t="str">
        <f>VLOOKUP(entregas[[#This Row],[id_cliente]],clientes[],2,0)</f>
        <v>Ana Beatriz Freitas</v>
      </c>
      <c r="I105" t="str">
        <f>VLOOKUP(entregas[[#This Row],[id_cliente]],clientes[],7,0)</f>
        <v>Norte</v>
      </c>
      <c r="J105">
        <f>VLOOKUP(entregas[[#This Row],[id_cliente]],nps[],3,0)</f>
        <v>4</v>
      </c>
      <c r="K105" t="str">
        <f>IF(entregas[[#This Row],[status]]="Entregue","Não","Sim")</f>
        <v>Não</v>
      </c>
      <c r="L105">
        <f>VLOOKUP(entregas[[#This Row],[id_cliente]],pedidos[[#All],[id_cliente]:[Recompra?]],5,0)</f>
        <v>1</v>
      </c>
      <c r="M105">
        <f>IF(entregas[[#This Row],[data_entrega]]=""=TRUE,0,MAX(entregas[[#This Row],[data_entrega]]-entregas[[#This Row],[prazo_estimado]],0))</f>
        <v>1</v>
      </c>
    </row>
    <row r="106" spans="1:13" x14ac:dyDescent="0.35">
      <c r="A106" s="2">
        <v>105</v>
      </c>
      <c r="B106" t="s">
        <v>408</v>
      </c>
      <c r="C106" t="s">
        <v>412</v>
      </c>
      <c r="D106" s="1">
        <v>45541</v>
      </c>
      <c r="E106" s="1">
        <v>45539</v>
      </c>
      <c r="F106" t="s">
        <v>413</v>
      </c>
      <c r="G106">
        <f>VLOOKUP(entregas[[#This Row],[id_pedido]],pedidos[[id]:[id_cliente]],2,0)</f>
        <v>38</v>
      </c>
      <c r="H106" t="str">
        <f>VLOOKUP(entregas[[#This Row],[id_cliente]],clientes[],2,0)</f>
        <v>Ana Clara Freitas</v>
      </c>
      <c r="I106" t="str">
        <f>VLOOKUP(entregas[[#This Row],[id_cliente]],clientes[],7,0)</f>
        <v>Norte</v>
      </c>
      <c r="J106">
        <f>VLOOKUP(entregas[[#This Row],[id_cliente]],nps[],3,0)</f>
        <v>2</v>
      </c>
      <c r="K106" t="str">
        <f>IF(entregas[[#This Row],[status]]="Entregue","Não","Sim")</f>
        <v>Não</v>
      </c>
      <c r="L106">
        <f>VLOOKUP(entregas[[#This Row],[id_cliente]],pedidos[[#All],[id_cliente]:[Recompra?]],5,0)</f>
        <v>1</v>
      </c>
      <c r="M106">
        <f>IF(entregas[[#This Row],[data_entrega]]=""=TRUE,0,MAX(entregas[[#This Row],[data_entrega]]-entregas[[#This Row],[prazo_estimado]],0))</f>
        <v>2</v>
      </c>
    </row>
    <row r="107" spans="1:13" x14ac:dyDescent="0.35">
      <c r="A107" s="2">
        <v>106</v>
      </c>
      <c r="B107" t="s">
        <v>408</v>
      </c>
      <c r="C107" t="s">
        <v>415</v>
      </c>
      <c r="E107" s="1">
        <v>45529</v>
      </c>
      <c r="F107" t="s">
        <v>416</v>
      </c>
      <c r="G107">
        <f>VLOOKUP(entregas[[#This Row],[id_pedido]],pedidos[[id]:[id_cliente]],2,0)</f>
        <v>29</v>
      </c>
      <c r="H107" t="str">
        <f>VLOOKUP(entregas[[#This Row],[id_cliente]],clientes[],2,0)</f>
        <v>Laís Rezende</v>
      </c>
      <c r="I107" t="str">
        <f>VLOOKUP(entregas[[#This Row],[id_cliente]],clientes[],7,0)</f>
        <v>Sul</v>
      </c>
      <c r="J107">
        <f>VLOOKUP(entregas[[#This Row],[id_cliente]],nps[],3,0)</f>
        <v>2</v>
      </c>
      <c r="K107" t="str">
        <f>IF(entregas[[#This Row],[status]]="Entregue","Não","Sim")</f>
        <v>Sim</v>
      </c>
      <c r="L107">
        <f>VLOOKUP(entregas[[#This Row],[id_cliente]],pedidos[[#All],[id_cliente]:[Recompra?]],5,0)</f>
        <v>1</v>
      </c>
      <c r="M107">
        <f>IF(entregas[[#This Row],[data_entrega]]=""=TRUE,0,MAX(entregas[[#This Row],[data_entrega]]-entregas[[#This Row],[prazo_estimado]],0))</f>
        <v>0</v>
      </c>
    </row>
    <row r="108" spans="1:13" x14ac:dyDescent="0.35">
      <c r="A108" s="2">
        <v>107</v>
      </c>
      <c r="B108" t="s">
        <v>408</v>
      </c>
      <c r="C108" t="s">
        <v>412</v>
      </c>
      <c r="D108" s="1">
        <v>45594</v>
      </c>
      <c r="E108" s="1">
        <v>45594</v>
      </c>
      <c r="F108" t="s">
        <v>413</v>
      </c>
      <c r="G108">
        <f>VLOOKUP(entregas[[#This Row],[id_pedido]],pedidos[[id]:[id_cliente]],2,0)</f>
        <v>178</v>
      </c>
      <c r="H108" t="str">
        <f>VLOOKUP(entregas[[#This Row],[id_cliente]],clientes[],2,0)</f>
        <v>Benjamin Duarte</v>
      </c>
      <c r="I108" t="str">
        <f>VLOOKUP(entregas[[#This Row],[id_cliente]],clientes[],7,0)</f>
        <v>Centro-Oeste</v>
      </c>
      <c r="J108">
        <f>VLOOKUP(entregas[[#This Row],[id_cliente]],nps[],3,0)</f>
        <v>6</v>
      </c>
      <c r="K108" t="str">
        <f>IF(entregas[[#This Row],[status]]="Entregue","Não","Sim")</f>
        <v>Não</v>
      </c>
      <c r="L108">
        <f>VLOOKUP(entregas[[#This Row],[id_cliente]],pedidos[[#All],[id_cliente]:[Recompra?]],5,0)</f>
        <v>1</v>
      </c>
      <c r="M108">
        <f>IF(entregas[[#This Row],[data_entrega]]=""=TRUE,0,MAX(entregas[[#This Row],[data_entrega]]-entregas[[#This Row],[prazo_estimado]],0))</f>
        <v>0</v>
      </c>
    </row>
    <row r="109" spans="1:13" x14ac:dyDescent="0.35">
      <c r="A109" s="2">
        <v>108</v>
      </c>
      <c r="B109" t="s">
        <v>411</v>
      </c>
      <c r="C109" t="s">
        <v>412</v>
      </c>
      <c r="D109" s="1">
        <v>45676</v>
      </c>
      <c r="E109" s="1">
        <v>45675</v>
      </c>
      <c r="F109" t="s">
        <v>413</v>
      </c>
      <c r="G109">
        <f>VLOOKUP(entregas[[#This Row],[id_pedido]],pedidos[[id]:[id_cliente]],2,0)</f>
        <v>199</v>
      </c>
      <c r="H109" t="str">
        <f>VLOOKUP(entregas[[#This Row],[id_cliente]],clientes[],2,0)</f>
        <v>Isabelly Fernandes</v>
      </c>
      <c r="I109" t="str">
        <f>VLOOKUP(entregas[[#This Row],[id_cliente]],clientes[],7,0)</f>
        <v>Nordeste</v>
      </c>
      <c r="J109">
        <f>VLOOKUP(entregas[[#This Row],[id_cliente]],nps[],3,0)</f>
        <v>1</v>
      </c>
      <c r="K109" t="str">
        <f>IF(entregas[[#This Row],[status]]="Entregue","Não","Sim")</f>
        <v>Não</v>
      </c>
      <c r="L109">
        <f>VLOOKUP(entregas[[#This Row],[id_cliente]],pedidos[[#All],[id_cliente]:[Recompra?]],5,0)</f>
        <v>1</v>
      </c>
      <c r="M109">
        <f>IF(entregas[[#This Row],[data_entrega]]=""=TRUE,0,MAX(entregas[[#This Row],[data_entrega]]-entregas[[#This Row],[prazo_estimado]],0))</f>
        <v>1</v>
      </c>
    </row>
    <row r="110" spans="1:13" x14ac:dyDescent="0.35">
      <c r="A110" s="2">
        <v>109</v>
      </c>
      <c r="B110" t="s">
        <v>411</v>
      </c>
      <c r="C110" t="s">
        <v>412</v>
      </c>
      <c r="D110" s="1">
        <v>45574</v>
      </c>
      <c r="E110" s="1">
        <v>45572</v>
      </c>
      <c r="F110" t="s">
        <v>413</v>
      </c>
      <c r="G110">
        <f>VLOOKUP(entregas[[#This Row],[id_pedido]],pedidos[[id]:[id_cliente]],2,0)</f>
        <v>86</v>
      </c>
      <c r="H110" t="str">
        <f>VLOOKUP(entregas[[#This Row],[id_cliente]],clientes[],2,0)</f>
        <v>Luiza das Neves</v>
      </c>
      <c r="I110" t="str">
        <f>VLOOKUP(entregas[[#This Row],[id_cliente]],clientes[],7,0)</f>
        <v>Centro-Oeste</v>
      </c>
      <c r="J110">
        <f>VLOOKUP(entregas[[#This Row],[id_cliente]],nps[],3,0)</f>
        <v>3</v>
      </c>
      <c r="K110" t="str">
        <f>IF(entregas[[#This Row],[status]]="Entregue","Não","Sim")</f>
        <v>Não</v>
      </c>
      <c r="L110">
        <f>VLOOKUP(entregas[[#This Row],[id_cliente]],pedidos[[#All],[id_cliente]:[Recompra?]],5,0)</f>
        <v>1</v>
      </c>
      <c r="M110">
        <f>IF(entregas[[#This Row],[data_entrega]]=""=TRUE,0,MAX(entregas[[#This Row],[data_entrega]]-entregas[[#This Row],[prazo_estimado]],0))</f>
        <v>2</v>
      </c>
    </row>
    <row r="111" spans="1:13" x14ac:dyDescent="0.35">
      <c r="A111" s="2">
        <v>110</v>
      </c>
      <c r="B111" t="s">
        <v>419</v>
      </c>
      <c r="C111" t="s">
        <v>412</v>
      </c>
      <c r="D111" s="1">
        <v>45496</v>
      </c>
      <c r="E111" s="1">
        <v>45491</v>
      </c>
      <c r="F111" t="s">
        <v>413</v>
      </c>
      <c r="G111">
        <f>VLOOKUP(entregas[[#This Row],[id_pedido]],pedidos[[id]:[id_cliente]],2,0)</f>
        <v>117</v>
      </c>
      <c r="H111" t="str">
        <f>VLOOKUP(entregas[[#This Row],[id_cliente]],clientes[],2,0)</f>
        <v>Maria Cecília Viana</v>
      </c>
      <c r="I111" t="str">
        <f>VLOOKUP(entregas[[#This Row],[id_cliente]],clientes[],7,0)</f>
        <v>Norte</v>
      </c>
      <c r="J111">
        <f>VLOOKUP(entregas[[#This Row],[id_cliente]],nps[],3,0)</f>
        <v>8</v>
      </c>
      <c r="K111" t="str">
        <f>IF(entregas[[#This Row],[status]]="Entregue","Não","Sim")</f>
        <v>Não</v>
      </c>
      <c r="L111">
        <f>VLOOKUP(entregas[[#This Row],[id_cliente]],pedidos[[#All],[id_cliente]:[Recompra?]],5,0)</f>
        <v>1</v>
      </c>
      <c r="M111">
        <f>IF(entregas[[#This Row],[data_entrega]]=""=TRUE,0,MAX(entregas[[#This Row],[data_entrega]]-entregas[[#This Row],[prazo_estimado]],0))</f>
        <v>5</v>
      </c>
    </row>
    <row r="112" spans="1:13" x14ac:dyDescent="0.35">
      <c r="A112" s="2">
        <v>111</v>
      </c>
      <c r="B112" t="s">
        <v>419</v>
      </c>
      <c r="C112" t="s">
        <v>412</v>
      </c>
      <c r="D112" s="1">
        <v>45567</v>
      </c>
      <c r="E112" s="1">
        <v>45566</v>
      </c>
      <c r="F112" t="s">
        <v>413</v>
      </c>
      <c r="G112">
        <f>VLOOKUP(entregas[[#This Row],[id_pedido]],pedidos[[id]:[id_cliente]],2,0)</f>
        <v>183</v>
      </c>
      <c r="H112" t="str">
        <f>VLOOKUP(entregas[[#This Row],[id_cliente]],clientes[],2,0)</f>
        <v>Sr. Murilo Lima</v>
      </c>
      <c r="I112" t="str">
        <f>VLOOKUP(entregas[[#This Row],[id_cliente]],clientes[],7,0)</f>
        <v>Nordeste</v>
      </c>
      <c r="J112">
        <f>VLOOKUP(entregas[[#This Row],[id_cliente]],nps[],3,0)</f>
        <v>4</v>
      </c>
      <c r="K112" t="str">
        <f>IF(entregas[[#This Row],[status]]="Entregue","Não","Sim")</f>
        <v>Não</v>
      </c>
      <c r="L112">
        <f>VLOOKUP(entregas[[#This Row],[id_cliente]],pedidos[[#All],[id_cliente]:[Recompra?]],5,0)</f>
        <v>1</v>
      </c>
      <c r="M112">
        <f>IF(entregas[[#This Row],[data_entrega]]=""=TRUE,0,MAX(entregas[[#This Row],[data_entrega]]-entregas[[#This Row],[prazo_estimado]],0))</f>
        <v>1</v>
      </c>
    </row>
    <row r="113" spans="1:13" x14ac:dyDescent="0.35">
      <c r="A113" s="2">
        <v>112</v>
      </c>
      <c r="B113" t="s">
        <v>408</v>
      </c>
      <c r="C113" t="s">
        <v>412</v>
      </c>
      <c r="D113" s="1">
        <v>45487</v>
      </c>
      <c r="E113" s="1">
        <v>45484</v>
      </c>
      <c r="F113" t="s">
        <v>413</v>
      </c>
      <c r="G113">
        <f>VLOOKUP(entregas[[#This Row],[id_pedido]],pedidos[[id]:[id_cliente]],2,0)</f>
        <v>86</v>
      </c>
      <c r="H113" t="str">
        <f>VLOOKUP(entregas[[#This Row],[id_cliente]],clientes[],2,0)</f>
        <v>Luiza das Neves</v>
      </c>
      <c r="I113" t="str">
        <f>VLOOKUP(entregas[[#This Row],[id_cliente]],clientes[],7,0)</f>
        <v>Centro-Oeste</v>
      </c>
      <c r="J113">
        <f>VLOOKUP(entregas[[#This Row],[id_cliente]],nps[],3,0)</f>
        <v>3</v>
      </c>
      <c r="K113" t="str">
        <f>IF(entregas[[#This Row],[status]]="Entregue","Não","Sim")</f>
        <v>Não</v>
      </c>
      <c r="L113">
        <f>VLOOKUP(entregas[[#This Row],[id_cliente]],pedidos[[#All],[id_cliente]:[Recompra?]],5,0)</f>
        <v>1</v>
      </c>
      <c r="M113">
        <f>IF(entregas[[#This Row],[data_entrega]]=""=TRUE,0,MAX(entregas[[#This Row],[data_entrega]]-entregas[[#This Row],[prazo_estimado]],0))</f>
        <v>3</v>
      </c>
    </row>
    <row r="114" spans="1:13" x14ac:dyDescent="0.35">
      <c r="A114" s="2">
        <v>113</v>
      </c>
      <c r="B114" t="s">
        <v>419</v>
      </c>
      <c r="C114" t="s">
        <v>412</v>
      </c>
      <c r="D114" s="1">
        <v>45711</v>
      </c>
      <c r="E114" s="1">
        <v>45713</v>
      </c>
      <c r="F114" t="s">
        <v>413</v>
      </c>
      <c r="G114">
        <f>VLOOKUP(entregas[[#This Row],[id_pedido]],pedidos[[id]:[id_cliente]],2,0)</f>
        <v>78</v>
      </c>
      <c r="H114" t="str">
        <f>VLOOKUP(entregas[[#This Row],[id_cliente]],clientes[],2,0)</f>
        <v>Raul Costela</v>
      </c>
      <c r="I114" t="str">
        <f>VLOOKUP(entregas[[#This Row],[id_cliente]],clientes[],7,0)</f>
        <v>Sudeste</v>
      </c>
      <c r="J114">
        <f>VLOOKUP(entregas[[#This Row],[id_cliente]],nps[],3,0)</f>
        <v>9</v>
      </c>
      <c r="K114" t="str">
        <f>IF(entregas[[#This Row],[status]]="Entregue","Não","Sim")</f>
        <v>Não</v>
      </c>
      <c r="L114">
        <f>VLOOKUP(entregas[[#This Row],[id_cliente]],pedidos[[#All],[id_cliente]:[Recompra?]],5,0)</f>
        <v>1</v>
      </c>
      <c r="M114">
        <f>IF(entregas[[#This Row],[data_entrega]]=""=TRUE,0,MAX(entregas[[#This Row],[data_entrega]]-entregas[[#This Row],[prazo_estimado]],0))</f>
        <v>0</v>
      </c>
    </row>
    <row r="115" spans="1:13" x14ac:dyDescent="0.35">
      <c r="A115" s="2">
        <v>114</v>
      </c>
      <c r="B115" t="s">
        <v>414</v>
      </c>
      <c r="C115" t="s">
        <v>412</v>
      </c>
      <c r="D115" s="1">
        <v>45766</v>
      </c>
      <c r="E115" s="1">
        <v>45767</v>
      </c>
      <c r="F115" t="s">
        <v>413</v>
      </c>
      <c r="G115">
        <f>VLOOKUP(entregas[[#This Row],[id_pedido]],pedidos[[id]:[id_cliente]],2,0)</f>
        <v>12</v>
      </c>
      <c r="H115" t="str">
        <f>VLOOKUP(entregas[[#This Row],[id_cliente]],clientes[],2,0)</f>
        <v>Arthur Moura</v>
      </c>
      <c r="I115" t="str">
        <f>VLOOKUP(entregas[[#This Row],[id_cliente]],clientes[],7,0)</f>
        <v>Nordeste</v>
      </c>
      <c r="J115">
        <f>VLOOKUP(entregas[[#This Row],[id_cliente]],nps[],3,0)</f>
        <v>6</v>
      </c>
      <c r="K115" t="str">
        <f>IF(entregas[[#This Row],[status]]="Entregue","Não","Sim")</f>
        <v>Não</v>
      </c>
      <c r="L115">
        <f>VLOOKUP(entregas[[#This Row],[id_cliente]],pedidos[[#All],[id_cliente]:[Recompra?]],5,0)</f>
        <v>1</v>
      </c>
      <c r="M115">
        <f>IF(entregas[[#This Row],[data_entrega]]=""=TRUE,0,MAX(entregas[[#This Row],[data_entrega]]-entregas[[#This Row],[prazo_estimado]],0))</f>
        <v>0</v>
      </c>
    </row>
    <row r="116" spans="1:13" x14ac:dyDescent="0.35">
      <c r="A116" s="2">
        <v>115</v>
      </c>
      <c r="B116" t="s">
        <v>411</v>
      </c>
      <c r="C116" t="s">
        <v>409</v>
      </c>
      <c r="E116" s="1">
        <v>45531</v>
      </c>
      <c r="F116" t="s">
        <v>410</v>
      </c>
      <c r="G116">
        <f>VLOOKUP(entregas[[#This Row],[id_pedido]],pedidos[[id]:[id_cliente]],2,0)</f>
        <v>75</v>
      </c>
      <c r="H116" t="str">
        <f>VLOOKUP(entregas[[#This Row],[id_cliente]],clientes[],2,0)</f>
        <v>Stephany Duarte</v>
      </c>
      <c r="I116" t="str">
        <f>VLOOKUP(entregas[[#This Row],[id_cliente]],clientes[],7,0)</f>
        <v>Nordeste</v>
      </c>
      <c r="J116">
        <f>VLOOKUP(entregas[[#This Row],[id_cliente]],nps[],3,0)</f>
        <v>6</v>
      </c>
      <c r="K116" t="str">
        <f>IF(entregas[[#This Row],[status]]="Entregue","Não","Sim")</f>
        <v>Sim</v>
      </c>
      <c r="L116">
        <f>VLOOKUP(entregas[[#This Row],[id_cliente]],pedidos[[#All],[id_cliente]:[Recompra?]],5,0)</f>
        <v>1</v>
      </c>
      <c r="M116">
        <f>IF(entregas[[#This Row],[data_entrega]]=""=TRUE,0,MAX(entregas[[#This Row],[data_entrega]]-entregas[[#This Row],[prazo_estimado]],0))</f>
        <v>0</v>
      </c>
    </row>
    <row r="117" spans="1:13" x14ac:dyDescent="0.35">
      <c r="A117" s="2">
        <v>116</v>
      </c>
      <c r="B117" t="s">
        <v>408</v>
      </c>
      <c r="C117" t="s">
        <v>412</v>
      </c>
      <c r="D117" s="1">
        <v>45473</v>
      </c>
      <c r="E117" s="1">
        <v>45469</v>
      </c>
      <c r="F117" t="s">
        <v>413</v>
      </c>
      <c r="G117">
        <f>VLOOKUP(entregas[[#This Row],[id_pedido]],pedidos[[id]:[id_cliente]],2,0)</f>
        <v>165</v>
      </c>
      <c r="H117" t="str">
        <f>VLOOKUP(entregas[[#This Row],[id_cliente]],clientes[],2,0)</f>
        <v>Sr. Pedro Lucas Azevedo</v>
      </c>
      <c r="I117" t="str">
        <f>VLOOKUP(entregas[[#This Row],[id_cliente]],clientes[],7,0)</f>
        <v>Sul</v>
      </c>
      <c r="J117">
        <f>VLOOKUP(entregas[[#This Row],[id_cliente]],nps[],3,0)</f>
        <v>10</v>
      </c>
      <c r="K117" t="str">
        <f>IF(entregas[[#This Row],[status]]="Entregue","Não","Sim")</f>
        <v>Não</v>
      </c>
      <c r="L117">
        <f>VLOOKUP(entregas[[#This Row],[id_cliente]],pedidos[[#All],[id_cliente]:[Recompra?]],5,0)</f>
        <v>1</v>
      </c>
      <c r="M117">
        <f>IF(entregas[[#This Row],[data_entrega]]=""=TRUE,0,MAX(entregas[[#This Row],[data_entrega]]-entregas[[#This Row],[prazo_estimado]],0))</f>
        <v>4</v>
      </c>
    </row>
    <row r="118" spans="1:13" x14ac:dyDescent="0.35">
      <c r="A118" s="2">
        <v>117</v>
      </c>
      <c r="B118" t="s">
        <v>411</v>
      </c>
      <c r="C118" t="s">
        <v>415</v>
      </c>
      <c r="E118" s="1">
        <v>45748</v>
      </c>
      <c r="F118" t="s">
        <v>416</v>
      </c>
      <c r="G118">
        <f>VLOOKUP(entregas[[#This Row],[id_pedido]],pedidos[[id]:[id_cliente]],2,0)</f>
        <v>23</v>
      </c>
      <c r="H118" t="str">
        <f>VLOOKUP(entregas[[#This Row],[id_cliente]],clientes[],2,0)</f>
        <v>Srta. Clarice Barbosa</v>
      </c>
      <c r="I118" t="str">
        <f>VLOOKUP(entregas[[#This Row],[id_cliente]],clientes[],7,0)</f>
        <v>Norte</v>
      </c>
      <c r="J118">
        <f>VLOOKUP(entregas[[#This Row],[id_cliente]],nps[],3,0)</f>
        <v>10</v>
      </c>
      <c r="K118" t="str">
        <f>IF(entregas[[#This Row],[status]]="Entregue","Não","Sim")</f>
        <v>Sim</v>
      </c>
      <c r="L118">
        <f>VLOOKUP(entregas[[#This Row],[id_cliente]],pedidos[[#All],[id_cliente]:[Recompra?]],5,0)</f>
        <v>1</v>
      </c>
      <c r="M118">
        <f>IF(entregas[[#This Row],[data_entrega]]=""=TRUE,0,MAX(entregas[[#This Row],[data_entrega]]-entregas[[#This Row],[prazo_estimado]],0))</f>
        <v>0</v>
      </c>
    </row>
    <row r="119" spans="1:13" x14ac:dyDescent="0.35">
      <c r="A119" s="2">
        <v>118</v>
      </c>
      <c r="B119" t="s">
        <v>408</v>
      </c>
      <c r="C119" t="s">
        <v>417</v>
      </c>
      <c r="E119" s="1">
        <v>45783</v>
      </c>
      <c r="F119" t="s">
        <v>418</v>
      </c>
      <c r="G119">
        <f>VLOOKUP(entregas[[#This Row],[id_pedido]],pedidos[[id]:[id_cliente]],2,0)</f>
        <v>112</v>
      </c>
      <c r="H119" t="str">
        <f>VLOOKUP(entregas[[#This Row],[id_cliente]],clientes[],2,0)</f>
        <v>Gabrielly Ramos</v>
      </c>
      <c r="I119" t="str">
        <f>VLOOKUP(entregas[[#This Row],[id_cliente]],clientes[],7,0)</f>
        <v>Nordeste</v>
      </c>
      <c r="J119">
        <f>VLOOKUP(entregas[[#This Row],[id_cliente]],nps[],3,0)</f>
        <v>9</v>
      </c>
      <c r="K119" t="str">
        <f>IF(entregas[[#This Row],[status]]="Entregue","Não","Sim")</f>
        <v>Sim</v>
      </c>
      <c r="L119">
        <f>VLOOKUP(entregas[[#This Row],[id_cliente]],pedidos[[#All],[id_cliente]:[Recompra?]],5,0)</f>
        <v>1</v>
      </c>
      <c r="M119">
        <f>IF(entregas[[#This Row],[data_entrega]]=""=TRUE,0,MAX(entregas[[#This Row],[data_entrega]]-entregas[[#This Row],[prazo_estimado]],0))</f>
        <v>0</v>
      </c>
    </row>
    <row r="120" spans="1:13" x14ac:dyDescent="0.35">
      <c r="A120" s="2">
        <v>119</v>
      </c>
      <c r="B120" t="s">
        <v>408</v>
      </c>
      <c r="C120" t="s">
        <v>415</v>
      </c>
      <c r="E120" s="1">
        <v>45751</v>
      </c>
      <c r="F120" t="s">
        <v>416</v>
      </c>
      <c r="G120">
        <f>VLOOKUP(entregas[[#This Row],[id_pedido]],pedidos[[id]:[id_cliente]],2,0)</f>
        <v>15</v>
      </c>
      <c r="H120" t="str">
        <f>VLOOKUP(entregas[[#This Row],[id_cliente]],clientes[],2,0)</f>
        <v>Srta. Marina Novaes</v>
      </c>
      <c r="I120" t="str">
        <f>VLOOKUP(entregas[[#This Row],[id_cliente]],clientes[],7,0)</f>
        <v>Centro-Oeste</v>
      </c>
      <c r="J120">
        <f>VLOOKUP(entregas[[#This Row],[id_cliente]],nps[],3,0)</f>
        <v>3</v>
      </c>
      <c r="K120" t="str">
        <f>IF(entregas[[#This Row],[status]]="Entregue","Não","Sim")</f>
        <v>Sim</v>
      </c>
      <c r="L120">
        <f>VLOOKUP(entregas[[#This Row],[id_cliente]],pedidos[[#All],[id_cliente]:[Recompra?]],5,0)</f>
        <v>1</v>
      </c>
      <c r="M120">
        <f>IF(entregas[[#This Row],[data_entrega]]=""=TRUE,0,MAX(entregas[[#This Row],[data_entrega]]-entregas[[#This Row],[prazo_estimado]],0))</f>
        <v>0</v>
      </c>
    </row>
    <row r="121" spans="1:13" x14ac:dyDescent="0.35">
      <c r="A121" s="2">
        <v>120</v>
      </c>
      <c r="B121" t="s">
        <v>419</v>
      </c>
      <c r="C121" t="s">
        <v>412</v>
      </c>
      <c r="D121" s="1">
        <v>45655</v>
      </c>
      <c r="E121" s="1">
        <v>45657</v>
      </c>
      <c r="F121" t="s">
        <v>413</v>
      </c>
      <c r="G121">
        <f>VLOOKUP(entregas[[#This Row],[id_pedido]],pedidos[[id]:[id_cliente]],2,0)</f>
        <v>55</v>
      </c>
      <c r="H121" t="str">
        <f>VLOOKUP(entregas[[#This Row],[id_cliente]],clientes[],2,0)</f>
        <v>Maria Eduarda da Cruz</v>
      </c>
      <c r="I121" t="str">
        <f>VLOOKUP(entregas[[#This Row],[id_cliente]],clientes[],7,0)</f>
        <v>Nordeste</v>
      </c>
      <c r="J121">
        <f>VLOOKUP(entregas[[#This Row],[id_cliente]],nps[],3,0)</f>
        <v>6</v>
      </c>
      <c r="K121" t="str">
        <f>IF(entregas[[#This Row],[status]]="Entregue","Não","Sim")</f>
        <v>Não</v>
      </c>
      <c r="L121">
        <f>VLOOKUP(entregas[[#This Row],[id_cliente]],pedidos[[#All],[id_cliente]:[Recompra?]],5,0)</f>
        <v>1</v>
      </c>
      <c r="M121">
        <f>IF(entregas[[#This Row],[data_entrega]]=""=TRUE,0,MAX(entregas[[#This Row],[data_entrega]]-entregas[[#This Row],[prazo_estimado]],0))</f>
        <v>0</v>
      </c>
    </row>
    <row r="122" spans="1:13" x14ac:dyDescent="0.35">
      <c r="A122" s="2">
        <v>121</v>
      </c>
      <c r="B122" t="s">
        <v>419</v>
      </c>
      <c r="C122" t="s">
        <v>417</v>
      </c>
      <c r="E122" s="1">
        <v>45709</v>
      </c>
      <c r="F122" t="s">
        <v>418</v>
      </c>
      <c r="G122">
        <f>VLOOKUP(entregas[[#This Row],[id_pedido]],pedidos[[id]:[id_cliente]],2,0)</f>
        <v>86</v>
      </c>
      <c r="H122" t="str">
        <f>VLOOKUP(entregas[[#This Row],[id_cliente]],clientes[],2,0)</f>
        <v>Luiza das Neves</v>
      </c>
      <c r="I122" t="str">
        <f>VLOOKUP(entregas[[#This Row],[id_cliente]],clientes[],7,0)</f>
        <v>Centro-Oeste</v>
      </c>
      <c r="J122">
        <f>VLOOKUP(entregas[[#This Row],[id_cliente]],nps[],3,0)</f>
        <v>3</v>
      </c>
      <c r="K122" t="str">
        <f>IF(entregas[[#This Row],[status]]="Entregue","Não","Sim")</f>
        <v>Sim</v>
      </c>
      <c r="L122">
        <f>VLOOKUP(entregas[[#This Row],[id_cliente]],pedidos[[#All],[id_cliente]:[Recompra?]],5,0)</f>
        <v>1</v>
      </c>
      <c r="M122">
        <f>IF(entregas[[#This Row],[data_entrega]]=""=TRUE,0,MAX(entregas[[#This Row],[data_entrega]]-entregas[[#This Row],[prazo_estimado]],0))</f>
        <v>0</v>
      </c>
    </row>
    <row r="123" spans="1:13" x14ac:dyDescent="0.35">
      <c r="A123" s="2">
        <v>122</v>
      </c>
      <c r="B123" t="s">
        <v>414</v>
      </c>
      <c r="C123" t="s">
        <v>412</v>
      </c>
      <c r="D123" s="1">
        <v>45624</v>
      </c>
      <c r="E123" s="1">
        <v>45625</v>
      </c>
      <c r="F123" t="s">
        <v>413</v>
      </c>
      <c r="G123">
        <f>VLOOKUP(entregas[[#This Row],[id_pedido]],pedidos[[id]:[id_cliente]],2,0)</f>
        <v>26</v>
      </c>
      <c r="H123" t="str">
        <f>VLOOKUP(entregas[[#This Row],[id_cliente]],clientes[],2,0)</f>
        <v>Davi Lucas Cardoso</v>
      </c>
      <c r="I123" t="str">
        <f>VLOOKUP(entregas[[#This Row],[id_cliente]],clientes[],7,0)</f>
        <v>Norte</v>
      </c>
      <c r="J123">
        <f>VLOOKUP(entregas[[#This Row],[id_cliente]],nps[],3,0)</f>
        <v>9</v>
      </c>
      <c r="K123" t="str">
        <f>IF(entregas[[#This Row],[status]]="Entregue","Não","Sim")</f>
        <v>Não</v>
      </c>
      <c r="L123">
        <f>VLOOKUP(entregas[[#This Row],[id_cliente]],pedidos[[#All],[id_cliente]:[Recompra?]],5,0)</f>
        <v>1</v>
      </c>
      <c r="M123">
        <f>IF(entregas[[#This Row],[data_entrega]]=""=TRUE,0,MAX(entregas[[#This Row],[data_entrega]]-entregas[[#This Row],[prazo_estimado]],0))</f>
        <v>0</v>
      </c>
    </row>
    <row r="124" spans="1:13" x14ac:dyDescent="0.35">
      <c r="A124" s="2">
        <v>123</v>
      </c>
      <c r="B124" t="s">
        <v>414</v>
      </c>
      <c r="C124" t="s">
        <v>412</v>
      </c>
      <c r="D124" s="1">
        <v>45495</v>
      </c>
      <c r="E124" s="1">
        <v>45497</v>
      </c>
      <c r="F124" t="s">
        <v>413</v>
      </c>
      <c r="G124">
        <f>VLOOKUP(entregas[[#This Row],[id_pedido]],pedidos[[id]:[id_cliente]],2,0)</f>
        <v>179</v>
      </c>
      <c r="H124" t="str">
        <f>VLOOKUP(entregas[[#This Row],[id_cliente]],clientes[],2,0)</f>
        <v>Natália Silveira</v>
      </c>
      <c r="I124" t="str">
        <f>VLOOKUP(entregas[[#This Row],[id_cliente]],clientes[],7,0)</f>
        <v>Nordeste</v>
      </c>
      <c r="J124">
        <f>VLOOKUP(entregas[[#This Row],[id_cliente]],nps[],3,0)</f>
        <v>3</v>
      </c>
      <c r="K124" t="str">
        <f>IF(entregas[[#This Row],[status]]="Entregue","Não","Sim")</f>
        <v>Não</v>
      </c>
      <c r="L124">
        <f>VLOOKUP(entregas[[#This Row],[id_cliente]],pedidos[[#All],[id_cliente]:[Recompra?]],5,0)</f>
        <v>1</v>
      </c>
      <c r="M124">
        <f>IF(entregas[[#This Row],[data_entrega]]=""=TRUE,0,MAX(entregas[[#This Row],[data_entrega]]-entregas[[#This Row],[prazo_estimado]],0))</f>
        <v>0</v>
      </c>
    </row>
    <row r="125" spans="1:13" x14ac:dyDescent="0.35">
      <c r="A125" s="2">
        <v>124</v>
      </c>
      <c r="B125" t="s">
        <v>408</v>
      </c>
      <c r="C125" t="s">
        <v>412</v>
      </c>
      <c r="D125" s="1">
        <v>45765</v>
      </c>
      <c r="E125" s="1">
        <v>45762</v>
      </c>
      <c r="F125" t="s">
        <v>413</v>
      </c>
      <c r="G125">
        <f>VLOOKUP(entregas[[#This Row],[id_pedido]],pedidos[[id]:[id_cliente]],2,0)</f>
        <v>3</v>
      </c>
      <c r="H125" t="str">
        <f>VLOOKUP(entregas[[#This Row],[id_cliente]],clientes[],2,0)</f>
        <v>Rafaela Souza</v>
      </c>
      <c r="I125" t="str">
        <f>VLOOKUP(entregas[[#This Row],[id_cliente]],clientes[],7,0)</f>
        <v>Centro-Oeste</v>
      </c>
      <c r="J125">
        <f>VLOOKUP(entregas[[#This Row],[id_cliente]],nps[],3,0)</f>
        <v>8</v>
      </c>
      <c r="K125" t="str">
        <f>IF(entregas[[#This Row],[status]]="Entregue","Não","Sim")</f>
        <v>Não</v>
      </c>
      <c r="L125">
        <f>VLOOKUP(entregas[[#This Row],[id_cliente]],pedidos[[#All],[id_cliente]:[Recompra?]],5,0)</f>
        <v>1</v>
      </c>
      <c r="M125">
        <f>IF(entregas[[#This Row],[data_entrega]]=""=TRUE,0,MAX(entregas[[#This Row],[data_entrega]]-entregas[[#This Row],[prazo_estimado]],0))</f>
        <v>3</v>
      </c>
    </row>
    <row r="126" spans="1:13" x14ac:dyDescent="0.35">
      <c r="A126" s="2">
        <v>125</v>
      </c>
      <c r="B126" t="s">
        <v>414</v>
      </c>
      <c r="C126" t="s">
        <v>412</v>
      </c>
      <c r="D126" s="1">
        <v>45778</v>
      </c>
      <c r="E126" s="1">
        <v>45776</v>
      </c>
      <c r="F126" t="s">
        <v>413</v>
      </c>
      <c r="G126">
        <f>VLOOKUP(entregas[[#This Row],[id_pedido]],pedidos[[id]:[id_cliente]],2,0)</f>
        <v>181</v>
      </c>
      <c r="H126" t="str">
        <f>VLOOKUP(entregas[[#This Row],[id_cliente]],clientes[],2,0)</f>
        <v>Stella Pinto</v>
      </c>
      <c r="I126" t="str">
        <f>VLOOKUP(entregas[[#This Row],[id_cliente]],clientes[],7,0)</f>
        <v>Nordeste</v>
      </c>
      <c r="J126">
        <f>VLOOKUP(entregas[[#This Row],[id_cliente]],nps[],3,0)</f>
        <v>3</v>
      </c>
      <c r="K126" t="str">
        <f>IF(entregas[[#This Row],[status]]="Entregue","Não","Sim")</f>
        <v>Não</v>
      </c>
      <c r="L126">
        <f>VLOOKUP(entregas[[#This Row],[id_cliente]],pedidos[[#All],[id_cliente]:[Recompra?]],5,0)</f>
        <v>1</v>
      </c>
      <c r="M126">
        <f>IF(entregas[[#This Row],[data_entrega]]=""=TRUE,0,MAX(entregas[[#This Row],[data_entrega]]-entregas[[#This Row],[prazo_estimado]],0))</f>
        <v>2</v>
      </c>
    </row>
    <row r="127" spans="1:13" x14ac:dyDescent="0.35">
      <c r="A127" s="2">
        <v>126</v>
      </c>
      <c r="B127" t="s">
        <v>419</v>
      </c>
      <c r="C127" t="s">
        <v>412</v>
      </c>
      <c r="D127" s="1">
        <v>45628</v>
      </c>
      <c r="E127" s="1">
        <v>45625</v>
      </c>
      <c r="F127" t="s">
        <v>413</v>
      </c>
      <c r="G127">
        <f>VLOOKUP(entregas[[#This Row],[id_pedido]],pedidos[[id]:[id_cliente]],2,0)</f>
        <v>77</v>
      </c>
      <c r="H127" t="str">
        <f>VLOOKUP(entregas[[#This Row],[id_cliente]],clientes[],2,0)</f>
        <v>Clara Caldeira</v>
      </c>
      <c r="I127" t="str">
        <f>VLOOKUP(entregas[[#This Row],[id_cliente]],clientes[],7,0)</f>
        <v>Sul</v>
      </c>
      <c r="J127">
        <f>VLOOKUP(entregas[[#This Row],[id_cliente]],nps[],3,0)</f>
        <v>10</v>
      </c>
      <c r="K127" t="str">
        <f>IF(entregas[[#This Row],[status]]="Entregue","Não","Sim")</f>
        <v>Não</v>
      </c>
      <c r="L127">
        <f>VLOOKUP(entregas[[#This Row],[id_cliente]],pedidos[[#All],[id_cliente]:[Recompra?]],5,0)</f>
        <v>1</v>
      </c>
      <c r="M127">
        <f>IF(entregas[[#This Row],[data_entrega]]=""=TRUE,0,MAX(entregas[[#This Row],[data_entrega]]-entregas[[#This Row],[prazo_estimado]],0))</f>
        <v>3</v>
      </c>
    </row>
    <row r="128" spans="1:13" x14ac:dyDescent="0.35">
      <c r="A128" s="2">
        <v>127</v>
      </c>
      <c r="B128" t="s">
        <v>411</v>
      </c>
      <c r="C128" t="s">
        <v>415</v>
      </c>
      <c r="E128" s="1">
        <v>45794</v>
      </c>
      <c r="F128" t="s">
        <v>416</v>
      </c>
      <c r="G128">
        <f>VLOOKUP(entregas[[#This Row],[id_pedido]],pedidos[[id]:[id_cliente]],2,0)</f>
        <v>92</v>
      </c>
      <c r="H128" t="str">
        <f>VLOOKUP(entregas[[#This Row],[id_cliente]],clientes[],2,0)</f>
        <v>Enzo Gabriel Pires</v>
      </c>
      <c r="I128" t="str">
        <f>VLOOKUP(entregas[[#This Row],[id_cliente]],clientes[],7,0)</f>
        <v>Centro-Oeste</v>
      </c>
      <c r="J128">
        <f>VLOOKUP(entregas[[#This Row],[id_cliente]],nps[],3,0)</f>
        <v>2</v>
      </c>
      <c r="K128" t="str">
        <f>IF(entregas[[#This Row],[status]]="Entregue","Não","Sim")</f>
        <v>Sim</v>
      </c>
      <c r="L128">
        <f>VLOOKUP(entregas[[#This Row],[id_cliente]],pedidos[[#All],[id_cliente]:[Recompra?]],5,0)</f>
        <v>1</v>
      </c>
      <c r="M128">
        <f>IF(entregas[[#This Row],[data_entrega]]=""=TRUE,0,MAX(entregas[[#This Row],[data_entrega]]-entregas[[#This Row],[prazo_estimado]],0))</f>
        <v>0</v>
      </c>
    </row>
    <row r="129" spans="1:13" x14ac:dyDescent="0.35">
      <c r="A129" s="2">
        <v>128</v>
      </c>
      <c r="B129" t="s">
        <v>408</v>
      </c>
      <c r="C129" t="s">
        <v>412</v>
      </c>
      <c r="D129" s="1">
        <v>45511</v>
      </c>
      <c r="E129" s="1">
        <v>45512</v>
      </c>
      <c r="F129" t="s">
        <v>413</v>
      </c>
      <c r="G129">
        <f>VLOOKUP(entregas[[#This Row],[id_pedido]],pedidos[[id]:[id_cliente]],2,0)</f>
        <v>156</v>
      </c>
      <c r="H129" t="str">
        <f>VLOOKUP(entregas[[#This Row],[id_cliente]],clientes[],2,0)</f>
        <v>Sr. Benício Viana</v>
      </c>
      <c r="I129" t="str">
        <f>VLOOKUP(entregas[[#This Row],[id_cliente]],clientes[],7,0)</f>
        <v>Nordeste</v>
      </c>
      <c r="J129">
        <f>VLOOKUP(entregas[[#This Row],[id_cliente]],nps[],3,0)</f>
        <v>8</v>
      </c>
      <c r="K129" t="str">
        <f>IF(entregas[[#This Row],[status]]="Entregue","Não","Sim")</f>
        <v>Não</v>
      </c>
      <c r="L129">
        <f>VLOOKUP(entregas[[#This Row],[id_cliente]],pedidos[[#All],[id_cliente]:[Recompra?]],5,0)</f>
        <v>1</v>
      </c>
      <c r="M129">
        <f>IF(entregas[[#This Row],[data_entrega]]=""=TRUE,0,MAX(entregas[[#This Row],[data_entrega]]-entregas[[#This Row],[prazo_estimado]],0))</f>
        <v>0</v>
      </c>
    </row>
    <row r="130" spans="1:13" x14ac:dyDescent="0.35">
      <c r="A130" s="2">
        <v>129</v>
      </c>
      <c r="B130" t="s">
        <v>408</v>
      </c>
      <c r="C130" t="s">
        <v>412</v>
      </c>
      <c r="D130" s="1">
        <v>45632</v>
      </c>
      <c r="E130" s="1">
        <v>45634</v>
      </c>
      <c r="F130" t="s">
        <v>413</v>
      </c>
      <c r="G130">
        <f>VLOOKUP(entregas[[#This Row],[id_pedido]],pedidos[[id]:[id_cliente]],2,0)</f>
        <v>145</v>
      </c>
      <c r="H130" t="str">
        <f>VLOOKUP(entregas[[#This Row],[id_cliente]],clientes[],2,0)</f>
        <v>João Miguel Aragão</v>
      </c>
      <c r="I130" t="str">
        <f>VLOOKUP(entregas[[#This Row],[id_cliente]],clientes[],7,0)</f>
        <v>Nordeste</v>
      </c>
      <c r="J130">
        <f>VLOOKUP(entregas[[#This Row],[id_cliente]],nps[],3,0)</f>
        <v>7</v>
      </c>
      <c r="K130" t="str">
        <f>IF(entregas[[#This Row],[status]]="Entregue","Não","Sim")</f>
        <v>Não</v>
      </c>
      <c r="L130">
        <f>VLOOKUP(entregas[[#This Row],[id_cliente]],pedidos[[#All],[id_cliente]:[Recompra?]],5,0)</f>
        <v>1</v>
      </c>
      <c r="M130">
        <f>IF(entregas[[#This Row],[data_entrega]]=""=TRUE,0,MAX(entregas[[#This Row],[data_entrega]]-entregas[[#This Row],[prazo_estimado]],0))</f>
        <v>0</v>
      </c>
    </row>
    <row r="131" spans="1:13" x14ac:dyDescent="0.35">
      <c r="A131" s="2">
        <v>130</v>
      </c>
      <c r="B131" t="s">
        <v>419</v>
      </c>
      <c r="C131" t="s">
        <v>412</v>
      </c>
      <c r="D131" s="1">
        <v>45498</v>
      </c>
      <c r="E131" s="1">
        <v>45494</v>
      </c>
      <c r="F131" t="s">
        <v>413</v>
      </c>
      <c r="G131">
        <f>VLOOKUP(entregas[[#This Row],[id_pedido]],pedidos[[id]:[id_cliente]],2,0)</f>
        <v>15</v>
      </c>
      <c r="H131" t="str">
        <f>VLOOKUP(entregas[[#This Row],[id_cliente]],clientes[],2,0)</f>
        <v>Srta. Marina Novaes</v>
      </c>
      <c r="I131" t="str">
        <f>VLOOKUP(entregas[[#This Row],[id_cliente]],clientes[],7,0)</f>
        <v>Centro-Oeste</v>
      </c>
      <c r="J131">
        <f>VLOOKUP(entregas[[#This Row],[id_cliente]],nps[],3,0)</f>
        <v>3</v>
      </c>
      <c r="K131" t="str">
        <f>IF(entregas[[#This Row],[status]]="Entregue","Não","Sim")</f>
        <v>Não</v>
      </c>
      <c r="L131">
        <f>VLOOKUP(entregas[[#This Row],[id_cliente]],pedidos[[#All],[id_cliente]:[Recompra?]],5,0)</f>
        <v>1</v>
      </c>
      <c r="M131">
        <f>IF(entregas[[#This Row],[data_entrega]]=""=TRUE,0,MAX(entregas[[#This Row],[data_entrega]]-entregas[[#This Row],[prazo_estimado]],0))</f>
        <v>4</v>
      </c>
    </row>
    <row r="132" spans="1:13" x14ac:dyDescent="0.35">
      <c r="A132" s="2">
        <v>131</v>
      </c>
      <c r="B132" t="s">
        <v>408</v>
      </c>
      <c r="C132" t="s">
        <v>412</v>
      </c>
      <c r="D132" s="1">
        <v>45458</v>
      </c>
      <c r="E132" s="1">
        <v>45456</v>
      </c>
      <c r="F132" t="s">
        <v>413</v>
      </c>
      <c r="G132">
        <f>VLOOKUP(entregas[[#This Row],[id_pedido]],pedidos[[id]:[id_cliente]],2,0)</f>
        <v>161</v>
      </c>
      <c r="H132" t="str">
        <f>VLOOKUP(entregas[[#This Row],[id_cliente]],clientes[],2,0)</f>
        <v>Sr. João Vitor Costela</v>
      </c>
      <c r="I132" t="str">
        <f>VLOOKUP(entregas[[#This Row],[id_cliente]],clientes[],7,0)</f>
        <v>Sul</v>
      </c>
      <c r="J132">
        <f>VLOOKUP(entregas[[#This Row],[id_cliente]],nps[],3,0)</f>
        <v>6</v>
      </c>
      <c r="K132" t="str">
        <f>IF(entregas[[#This Row],[status]]="Entregue","Não","Sim")</f>
        <v>Não</v>
      </c>
      <c r="L132">
        <f>VLOOKUP(entregas[[#This Row],[id_cliente]],pedidos[[#All],[id_cliente]:[Recompra?]],5,0)</f>
        <v>1</v>
      </c>
      <c r="M132">
        <f>IF(entregas[[#This Row],[data_entrega]]=""=TRUE,0,MAX(entregas[[#This Row],[data_entrega]]-entregas[[#This Row],[prazo_estimado]],0))</f>
        <v>2</v>
      </c>
    </row>
    <row r="133" spans="1:13" x14ac:dyDescent="0.35">
      <c r="A133" s="2">
        <v>132</v>
      </c>
      <c r="B133" t="s">
        <v>408</v>
      </c>
      <c r="C133" t="s">
        <v>415</v>
      </c>
      <c r="E133" s="1">
        <v>45607</v>
      </c>
      <c r="F133" t="s">
        <v>416</v>
      </c>
      <c r="G133">
        <f>VLOOKUP(entregas[[#This Row],[id_pedido]],pedidos[[id]:[id_cliente]],2,0)</f>
        <v>142</v>
      </c>
      <c r="H133" t="str">
        <f>VLOOKUP(entregas[[#This Row],[id_cliente]],clientes[],2,0)</f>
        <v>Henrique da Luz</v>
      </c>
      <c r="I133" t="str">
        <f>VLOOKUP(entregas[[#This Row],[id_cliente]],clientes[],7,0)</f>
        <v>Norte</v>
      </c>
      <c r="J133">
        <f>VLOOKUP(entregas[[#This Row],[id_cliente]],nps[],3,0)</f>
        <v>7</v>
      </c>
      <c r="K133" t="str">
        <f>IF(entregas[[#This Row],[status]]="Entregue","Não","Sim")</f>
        <v>Sim</v>
      </c>
      <c r="L133">
        <f>VLOOKUP(entregas[[#This Row],[id_cliente]],pedidos[[#All],[id_cliente]:[Recompra?]],5,0)</f>
        <v>1</v>
      </c>
      <c r="M133">
        <f>IF(entregas[[#This Row],[data_entrega]]=""=TRUE,0,MAX(entregas[[#This Row],[data_entrega]]-entregas[[#This Row],[prazo_estimado]],0))</f>
        <v>0</v>
      </c>
    </row>
    <row r="134" spans="1:13" x14ac:dyDescent="0.35">
      <c r="A134" s="2">
        <v>133</v>
      </c>
      <c r="B134" t="s">
        <v>414</v>
      </c>
      <c r="C134" t="s">
        <v>412</v>
      </c>
      <c r="D134" s="1">
        <v>45645</v>
      </c>
      <c r="E134" s="1">
        <v>45641</v>
      </c>
      <c r="F134" t="s">
        <v>413</v>
      </c>
      <c r="G134">
        <f>VLOOKUP(entregas[[#This Row],[id_pedido]],pedidos[[id]:[id_cliente]],2,0)</f>
        <v>66</v>
      </c>
      <c r="H134" t="str">
        <f>VLOOKUP(entregas[[#This Row],[id_cliente]],clientes[],2,0)</f>
        <v>Srta. Júlia Novaes</v>
      </c>
      <c r="I134" t="str">
        <f>VLOOKUP(entregas[[#This Row],[id_cliente]],clientes[],7,0)</f>
        <v>Centro-Oeste</v>
      </c>
      <c r="J134">
        <f>VLOOKUP(entregas[[#This Row],[id_cliente]],nps[],3,0)</f>
        <v>3</v>
      </c>
      <c r="K134" t="str">
        <f>IF(entregas[[#This Row],[status]]="Entregue","Não","Sim")</f>
        <v>Não</v>
      </c>
      <c r="L134">
        <f>VLOOKUP(entregas[[#This Row],[id_cliente]],pedidos[[#All],[id_cliente]:[Recompra?]],5,0)</f>
        <v>0</v>
      </c>
      <c r="M134">
        <f>IF(entregas[[#This Row],[data_entrega]]=""=TRUE,0,MAX(entregas[[#This Row],[data_entrega]]-entregas[[#This Row],[prazo_estimado]],0))</f>
        <v>4</v>
      </c>
    </row>
    <row r="135" spans="1:13" x14ac:dyDescent="0.35">
      <c r="A135" s="2">
        <v>134</v>
      </c>
      <c r="B135" t="s">
        <v>411</v>
      </c>
      <c r="C135" t="s">
        <v>412</v>
      </c>
      <c r="D135" s="1">
        <v>45490</v>
      </c>
      <c r="E135" s="1">
        <v>45486</v>
      </c>
      <c r="F135" t="s">
        <v>413</v>
      </c>
      <c r="G135">
        <f>VLOOKUP(entregas[[#This Row],[id_pedido]],pedidos[[id]:[id_cliente]],2,0)</f>
        <v>74</v>
      </c>
      <c r="H135" t="str">
        <f>VLOOKUP(entregas[[#This Row],[id_cliente]],clientes[],2,0)</f>
        <v>Milena Farias</v>
      </c>
      <c r="I135" t="str">
        <f>VLOOKUP(entregas[[#This Row],[id_cliente]],clientes[],7,0)</f>
        <v>Norte</v>
      </c>
      <c r="J135">
        <f>VLOOKUP(entregas[[#This Row],[id_cliente]],nps[],3,0)</f>
        <v>1</v>
      </c>
      <c r="K135" t="str">
        <f>IF(entregas[[#This Row],[status]]="Entregue","Não","Sim")</f>
        <v>Não</v>
      </c>
      <c r="L135">
        <f>VLOOKUP(entregas[[#This Row],[id_cliente]],pedidos[[#All],[id_cliente]:[Recompra?]],5,0)</f>
        <v>1</v>
      </c>
      <c r="M135">
        <f>IF(entregas[[#This Row],[data_entrega]]=""=TRUE,0,MAX(entregas[[#This Row],[data_entrega]]-entregas[[#This Row],[prazo_estimado]],0))</f>
        <v>4</v>
      </c>
    </row>
    <row r="136" spans="1:13" x14ac:dyDescent="0.35">
      <c r="A136" s="2">
        <v>135</v>
      </c>
      <c r="B136" t="s">
        <v>408</v>
      </c>
      <c r="C136" t="s">
        <v>412</v>
      </c>
      <c r="D136" s="1">
        <v>45533</v>
      </c>
      <c r="E136" s="1">
        <v>45528</v>
      </c>
      <c r="F136" t="s">
        <v>413</v>
      </c>
      <c r="G136">
        <f>VLOOKUP(entregas[[#This Row],[id_pedido]],pedidos[[id]:[id_cliente]],2,0)</f>
        <v>190</v>
      </c>
      <c r="H136" t="str">
        <f>VLOOKUP(entregas[[#This Row],[id_cliente]],clientes[],2,0)</f>
        <v>João Miguel Pinto</v>
      </c>
      <c r="I136" t="str">
        <f>VLOOKUP(entregas[[#This Row],[id_cliente]],clientes[],7,0)</f>
        <v>Nordeste</v>
      </c>
      <c r="J136">
        <f>VLOOKUP(entregas[[#This Row],[id_cliente]],nps[],3,0)</f>
        <v>6</v>
      </c>
      <c r="K136" t="str">
        <f>IF(entregas[[#This Row],[status]]="Entregue","Não","Sim")</f>
        <v>Não</v>
      </c>
      <c r="L136">
        <f>VLOOKUP(entregas[[#This Row],[id_cliente]],pedidos[[#All],[id_cliente]:[Recompra?]],5,0)</f>
        <v>1</v>
      </c>
      <c r="M136">
        <f>IF(entregas[[#This Row],[data_entrega]]=""=TRUE,0,MAX(entregas[[#This Row],[data_entrega]]-entregas[[#This Row],[prazo_estimado]],0))</f>
        <v>5</v>
      </c>
    </row>
    <row r="137" spans="1:13" x14ac:dyDescent="0.35">
      <c r="A137" s="2">
        <v>136</v>
      </c>
      <c r="B137" t="s">
        <v>419</v>
      </c>
      <c r="C137" t="s">
        <v>415</v>
      </c>
      <c r="E137" s="1">
        <v>45519</v>
      </c>
      <c r="F137" t="s">
        <v>416</v>
      </c>
      <c r="G137">
        <f>VLOOKUP(entregas[[#This Row],[id_pedido]],pedidos[[id]:[id_cliente]],2,0)</f>
        <v>183</v>
      </c>
      <c r="H137" t="str">
        <f>VLOOKUP(entregas[[#This Row],[id_cliente]],clientes[],2,0)</f>
        <v>Sr. Murilo Lima</v>
      </c>
      <c r="I137" t="str">
        <f>VLOOKUP(entregas[[#This Row],[id_cliente]],clientes[],7,0)</f>
        <v>Nordeste</v>
      </c>
      <c r="J137">
        <f>VLOOKUP(entregas[[#This Row],[id_cliente]],nps[],3,0)</f>
        <v>4</v>
      </c>
      <c r="K137" t="str">
        <f>IF(entregas[[#This Row],[status]]="Entregue","Não","Sim")</f>
        <v>Sim</v>
      </c>
      <c r="L137">
        <f>VLOOKUP(entregas[[#This Row],[id_cliente]],pedidos[[#All],[id_cliente]:[Recompra?]],5,0)</f>
        <v>1</v>
      </c>
      <c r="M137">
        <f>IF(entregas[[#This Row],[data_entrega]]=""=TRUE,0,MAX(entregas[[#This Row],[data_entrega]]-entregas[[#This Row],[prazo_estimado]],0))</f>
        <v>0</v>
      </c>
    </row>
    <row r="138" spans="1:13" x14ac:dyDescent="0.35">
      <c r="A138" s="2">
        <v>137</v>
      </c>
      <c r="B138" t="s">
        <v>411</v>
      </c>
      <c r="C138" t="s">
        <v>415</v>
      </c>
      <c r="E138" s="1">
        <v>45594</v>
      </c>
      <c r="F138" t="s">
        <v>416</v>
      </c>
      <c r="G138">
        <f>VLOOKUP(entregas[[#This Row],[id_pedido]],pedidos[[id]:[id_cliente]],2,0)</f>
        <v>168</v>
      </c>
      <c r="H138" t="str">
        <f>VLOOKUP(entregas[[#This Row],[id_cliente]],clientes[],2,0)</f>
        <v>Gabriel Moreira</v>
      </c>
      <c r="I138" t="str">
        <f>VLOOKUP(entregas[[#This Row],[id_cliente]],clientes[],7,0)</f>
        <v>Norte</v>
      </c>
      <c r="J138">
        <f>VLOOKUP(entregas[[#This Row],[id_cliente]],nps[],3,0)</f>
        <v>10</v>
      </c>
      <c r="K138" t="str">
        <f>IF(entregas[[#This Row],[status]]="Entregue","Não","Sim")</f>
        <v>Sim</v>
      </c>
      <c r="L138">
        <f>VLOOKUP(entregas[[#This Row],[id_cliente]],pedidos[[#All],[id_cliente]:[Recompra?]],5,0)</f>
        <v>1</v>
      </c>
      <c r="M138">
        <f>IF(entregas[[#This Row],[data_entrega]]=""=TRUE,0,MAX(entregas[[#This Row],[data_entrega]]-entregas[[#This Row],[prazo_estimado]],0))</f>
        <v>0</v>
      </c>
    </row>
    <row r="139" spans="1:13" x14ac:dyDescent="0.35">
      <c r="A139" s="2">
        <v>138</v>
      </c>
      <c r="B139" t="s">
        <v>414</v>
      </c>
      <c r="C139" t="s">
        <v>415</v>
      </c>
      <c r="E139" s="1">
        <v>45773</v>
      </c>
      <c r="F139" t="s">
        <v>416</v>
      </c>
      <c r="G139">
        <f>VLOOKUP(entregas[[#This Row],[id_pedido]],pedidos[[id]:[id_cliente]],2,0)</f>
        <v>182</v>
      </c>
      <c r="H139" t="str">
        <f>VLOOKUP(entregas[[#This Row],[id_cliente]],clientes[],2,0)</f>
        <v>Dra. Ana Correia</v>
      </c>
      <c r="I139" t="str">
        <f>VLOOKUP(entregas[[#This Row],[id_cliente]],clientes[],7,0)</f>
        <v>Norte</v>
      </c>
      <c r="J139">
        <f>VLOOKUP(entregas[[#This Row],[id_cliente]],nps[],3,0)</f>
        <v>9</v>
      </c>
      <c r="K139" t="str">
        <f>IF(entregas[[#This Row],[status]]="Entregue","Não","Sim")</f>
        <v>Sim</v>
      </c>
      <c r="L139">
        <f>VLOOKUP(entregas[[#This Row],[id_cliente]],pedidos[[#All],[id_cliente]:[Recompra?]],5,0)</f>
        <v>1</v>
      </c>
      <c r="M139">
        <f>IF(entregas[[#This Row],[data_entrega]]=""=TRUE,0,MAX(entregas[[#This Row],[data_entrega]]-entregas[[#This Row],[prazo_estimado]],0))</f>
        <v>0</v>
      </c>
    </row>
    <row r="140" spans="1:13" x14ac:dyDescent="0.35">
      <c r="A140" s="2">
        <v>139</v>
      </c>
      <c r="B140" t="s">
        <v>411</v>
      </c>
      <c r="C140" t="s">
        <v>412</v>
      </c>
      <c r="D140" s="1">
        <v>45717</v>
      </c>
      <c r="E140" s="1">
        <v>45713</v>
      </c>
      <c r="F140" t="s">
        <v>413</v>
      </c>
      <c r="G140">
        <f>VLOOKUP(entregas[[#This Row],[id_pedido]],pedidos[[id]:[id_cliente]],2,0)</f>
        <v>52</v>
      </c>
      <c r="H140" t="str">
        <f>VLOOKUP(entregas[[#This Row],[id_cliente]],clientes[],2,0)</f>
        <v>Kaique Lopes</v>
      </c>
      <c r="I140" t="str">
        <f>VLOOKUP(entregas[[#This Row],[id_cliente]],clientes[],7,0)</f>
        <v>Norte</v>
      </c>
      <c r="J140">
        <f>VLOOKUP(entregas[[#This Row],[id_cliente]],nps[],3,0)</f>
        <v>10</v>
      </c>
      <c r="K140" t="str">
        <f>IF(entregas[[#This Row],[status]]="Entregue","Não","Sim")</f>
        <v>Não</v>
      </c>
      <c r="L140">
        <f>VLOOKUP(entregas[[#This Row],[id_cliente]],pedidos[[#All],[id_cliente]:[Recompra?]],5,0)</f>
        <v>1</v>
      </c>
      <c r="M140">
        <f>IF(entregas[[#This Row],[data_entrega]]=""=TRUE,0,MAX(entregas[[#This Row],[data_entrega]]-entregas[[#This Row],[prazo_estimado]],0))</f>
        <v>4</v>
      </c>
    </row>
    <row r="141" spans="1:13" x14ac:dyDescent="0.35">
      <c r="A141" s="2">
        <v>140</v>
      </c>
      <c r="B141" t="s">
        <v>419</v>
      </c>
      <c r="C141" t="s">
        <v>415</v>
      </c>
      <c r="E141" s="1">
        <v>45446</v>
      </c>
      <c r="F141" t="s">
        <v>416</v>
      </c>
      <c r="G141">
        <f>VLOOKUP(entregas[[#This Row],[id_pedido]],pedidos[[id]:[id_cliente]],2,0)</f>
        <v>186</v>
      </c>
      <c r="H141" t="str">
        <f>VLOOKUP(entregas[[#This Row],[id_cliente]],clientes[],2,0)</f>
        <v>Srta. Laura Fernandes</v>
      </c>
      <c r="I141" t="str">
        <f>VLOOKUP(entregas[[#This Row],[id_cliente]],clientes[],7,0)</f>
        <v>Nordeste</v>
      </c>
      <c r="J141">
        <f>VLOOKUP(entregas[[#This Row],[id_cliente]],nps[],3,0)</f>
        <v>10</v>
      </c>
      <c r="K141" t="str">
        <f>IF(entregas[[#This Row],[status]]="Entregue","Não","Sim")</f>
        <v>Sim</v>
      </c>
      <c r="L141">
        <f>VLOOKUP(entregas[[#This Row],[id_cliente]],pedidos[[#All],[id_cliente]:[Recompra?]],5,0)</f>
        <v>1</v>
      </c>
      <c r="M141">
        <f>IF(entregas[[#This Row],[data_entrega]]=""=TRUE,0,MAX(entregas[[#This Row],[data_entrega]]-entregas[[#This Row],[prazo_estimado]],0))</f>
        <v>0</v>
      </c>
    </row>
    <row r="142" spans="1:13" x14ac:dyDescent="0.35">
      <c r="A142" s="2">
        <v>141</v>
      </c>
      <c r="B142" t="s">
        <v>414</v>
      </c>
      <c r="C142" t="s">
        <v>412</v>
      </c>
      <c r="D142" s="1">
        <v>45492</v>
      </c>
      <c r="E142" s="1">
        <v>45494</v>
      </c>
      <c r="F142" t="s">
        <v>413</v>
      </c>
      <c r="G142">
        <f>VLOOKUP(entregas[[#This Row],[id_pedido]],pedidos[[id]:[id_cliente]],2,0)</f>
        <v>178</v>
      </c>
      <c r="H142" t="str">
        <f>VLOOKUP(entregas[[#This Row],[id_cliente]],clientes[],2,0)</f>
        <v>Benjamin Duarte</v>
      </c>
      <c r="I142" t="str">
        <f>VLOOKUP(entregas[[#This Row],[id_cliente]],clientes[],7,0)</f>
        <v>Centro-Oeste</v>
      </c>
      <c r="J142">
        <f>VLOOKUP(entregas[[#This Row],[id_cliente]],nps[],3,0)</f>
        <v>6</v>
      </c>
      <c r="K142" t="str">
        <f>IF(entregas[[#This Row],[status]]="Entregue","Não","Sim")</f>
        <v>Não</v>
      </c>
      <c r="L142">
        <f>VLOOKUP(entregas[[#This Row],[id_cliente]],pedidos[[#All],[id_cliente]:[Recompra?]],5,0)</f>
        <v>1</v>
      </c>
      <c r="M142">
        <f>IF(entregas[[#This Row],[data_entrega]]=""=TRUE,0,MAX(entregas[[#This Row],[data_entrega]]-entregas[[#This Row],[prazo_estimado]],0))</f>
        <v>0</v>
      </c>
    </row>
    <row r="143" spans="1:13" x14ac:dyDescent="0.35">
      <c r="A143" s="2">
        <v>142</v>
      </c>
      <c r="B143" t="s">
        <v>408</v>
      </c>
      <c r="C143" t="s">
        <v>412</v>
      </c>
      <c r="D143" s="1">
        <v>45736</v>
      </c>
      <c r="E143" s="1">
        <v>45738</v>
      </c>
      <c r="F143" t="s">
        <v>413</v>
      </c>
      <c r="G143">
        <f>VLOOKUP(entregas[[#This Row],[id_pedido]],pedidos[[id]:[id_cliente]],2,0)</f>
        <v>46</v>
      </c>
      <c r="H143" t="str">
        <f>VLOOKUP(entregas[[#This Row],[id_cliente]],clientes[],2,0)</f>
        <v>Sra. Stephany Cardoso</v>
      </c>
      <c r="I143" t="str">
        <f>VLOOKUP(entregas[[#This Row],[id_cliente]],clientes[],7,0)</f>
        <v>Sul</v>
      </c>
      <c r="J143">
        <f>VLOOKUP(entregas[[#This Row],[id_cliente]],nps[],3,0)</f>
        <v>2</v>
      </c>
      <c r="K143" t="str">
        <f>IF(entregas[[#This Row],[status]]="Entregue","Não","Sim")</f>
        <v>Não</v>
      </c>
      <c r="L143">
        <f>VLOOKUP(entregas[[#This Row],[id_cliente]],pedidos[[#All],[id_cliente]:[Recompra?]],5,0)</f>
        <v>1</v>
      </c>
      <c r="M143">
        <f>IF(entregas[[#This Row],[data_entrega]]=""=TRUE,0,MAX(entregas[[#This Row],[data_entrega]]-entregas[[#This Row],[prazo_estimado]],0))</f>
        <v>0</v>
      </c>
    </row>
    <row r="144" spans="1:13" x14ac:dyDescent="0.35">
      <c r="A144" s="2">
        <v>143</v>
      </c>
      <c r="B144" t="s">
        <v>419</v>
      </c>
      <c r="C144" t="s">
        <v>412</v>
      </c>
      <c r="D144" s="1">
        <v>45760</v>
      </c>
      <c r="E144" s="1">
        <v>45762</v>
      </c>
      <c r="F144" t="s">
        <v>413</v>
      </c>
      <c r="G144">
        <f>VLOOKUP(entregas[[#This Row],[id_pedido]],pedidos[[id]:[id_cliente]],2,0)</f>
        <v>84</v>
      </c>
      <c r="H144" t="str">
        <f>VLOOKUP(entregas[[#This Row],[id_cliente]],clientes[],2,0)</f>
        <v>Raul da Conceição</v>
      </c>
      <c r="I144" t="str">
        <f>VLOOKUP(entregas[[#This Row],[id_cliente]],clientes[],7,0)</f>
        <v>Nordeste</v>
      </c>
      <c r="J144">
        <f>VLOOKUP(entregas[[#This Row],[id_cliente]],nps[],3,0)</f>
        <v>10</v>
      </c>
      <c r="K144" t="str">
        <f>IF(entregas[[#This Row],[status]]="Entregue","Não","Sim")</f>
        <v>Não</v>
      </c>
      <c r="L144">
        <f>VLOOKUP(entregas[[#This Row],[id_cliente]],pedidos[[#All],[id_cliente]:[Recompra?]],5,0)</f>
        <v>1</v>
      </c>
      <c r="M144">
        <f>IF(entregas[[#This Row],[data_entrega]]=""=TRUE,0,MAX(entregas[[#This Row],[data_entrega]]-entregas[[#This Row],[prazo_estimado]],0))</f>
        <v>0</v>
      </c>
    </row>
    <row r="145" spans="1:13" x14ac:dyDescent="0.35">
      <c r="A145" s="2">
        <v>144</v>
      </c>
      <c r="B145" t="s">
        <v>408</v>
      </c>
      <c r="C145" t="s">
        <v>412</v>
      </c>
      <c r="D145" s="1">
        <v>45518</v>
      </c>
      <c r="E145" s="1">
        <v>45520</v>
      </c>
      <c r="F145" t="s">
        <v>413</v>
      </c>
      <c r="G145">
        <f>VLOOKUP(entregas[[#This Row],[id_pedido]],pedidos[[id]:[id_cliente]],2,0)</f>
        <v>131</v>
      </c>
      <c r="H145" t="str">
        <f>VLOOKUP(entregas[[#This Row],[id_cliente]],clientes[],2,0)</f>
        <v>Erick da Conceição</v>
      </c>
      <c r="I145" t="str">
        <f>VLOOKUP(entregas[[#This Row],[id_cliente]],clientes[],7,0)</f>
        <v>Sul</v>
      </c>
      <c r="J145">
        <f>VLOOKUP(entregas[[#This Row],[id_cliente]],nps[],3,0)</f>
        <v>2</v>
      </c>
      <c r="K145" t="str">
        <f>IF(entregas[[#This Row],[status]]="Entregue","Não","Sim")</f>
        <v>Não</v>
      </c>
      <c r="L145">
        <f>VLOOKUP(entregas[[#This Row],[id_cliente]],pedidos[[#All],[id_cliente]:[Recompra?]],5,0)</f>
        <v>1</v>
      </c>
      <c r="M145">
        <f>IF(entregas[[#This Row],[data_entrega]]=""=TRUE,0,MAX(entregas[[#This Row],[data_entrega]]-entregas[[#This Row],[prazo_estimado]],0))</f>
        <v>0</v>
      </c>
    </row>
    <row r="146" spans="1:13" x14ac:dyDescent="0.35">
      <c r="A146" s="2">
        <v>145</v>
      </c>
      <c r="B146" t="s">
        <v>411</v>
      </c>
      <c r="C146" t="s">
        <v>415</v>
      </c>
      <c r="E146" s="1">
        <v>45767</v>
      </c>
      <c r="F146" t="s">
        <v>416</v>
      </c>
      <c r="G146">
        <f>VLOOKUP(entregas[[#This Row],[id_pedido]],pedidos[[id]:[id_cliente]],2,0)</f>
        <v>38</v>
      </c>
      <c r="H146" t="str">
        <f>VLOOKUP(entregas[[#This Row],[id_cliente]],clientes[],2,0)</f>
        <v>Ana Clara Freitas</v>
      </c>
      <c r="I146" t="str">
        <f>VLOOKUP(entregas[[#This Row],[id_cliente]],clientes[],7,0)</f>
        <v>Norte</v>
      </c>
      <c r="J146">
        <f>VLOOKUP(entregas[[#This Row],[id_cliente]],nps[],3,0)</f>
        <v>2</v>
      </c>
      <c r="K146" t="str">
        <f>IF(entregas[[#This Row],[status]]="Entregue","Não","Sim")</f>
        <v>Sim</v>
      </c>
      <c r="L146">
        <f>VLOOKUP(entregas[[#This Row],[id_cliente]],pedidos[[#All],[id_cliente]:[Recompra?]],5,0)</f>
        <v>1</v>
      </c>
      <c r="M146">
        <f>IF(entregas[[#This Row],[data_entrega]]=""=TRUE,0,MAX(entregas[[#This Row],[data_entrega]]-entregas[[#This Row],[prazo_estimado]],0))</f>
        <v>0</v>
      </c>
    </row>
    <row r="147" spans="1:13" x14ac:dyDescent="0.35">
      <c r="A147" s="2">
        <v>146</v>
      </c>
      <c r="B147" t="s">
        <v>408</v>
      </c>
      <c r="C147" t="s">
        <v>412</v>
      </c>
      <c r="D147" s="1">
        <v>45542</v>
      </c>
      <c r="E147" s="1">
        <v>45540</v>
      </c>
      <c r="F147" t="s">
        <v>413</v>
      </c>
      <c r="G147">
        <f>VLOOKUP(entregas[[#This Row],[id_pedido]],pedidos[[id]:[id_cliente]],2,0)</f>
        <v>159</v>
      </c>
      <c r="H147" t="str">
        <f>VLOOKUP(entregas[[#This Row],[id_cliente]],clientes[],2,0)</f>
        <v>Melissa da Rocha</v>
      </c>
      <c r="I147" t="str">
        <f>VLOOKUP(entregas[[#This Row],[id_cliente]],clientes[],7,0)</f>
        <v>Sudeste</v>
      </c>
      <c r="J147">
        <f>VLOOKUP(entregas[[#This Row],[id_cliente]],nps[],3,0)</f>
        <v>9</v>
      </c>
      <c r="K147" t="str">
        <f>IF(entregas[[#This Row],[status]]="Entregue","Não","Sim")</f>
        <v>Não</v>
      </c>
      <c r="L147">
        <f>VLOOKUP(entregas[[#This Row],[id_cliente]],pedidos[[#All],[id_cliente]:[Recompra?]],5,0)</f>
        <v>1</v>
      </c>
      <c r="M147">
        <f>IF(entregas[[#This Row],[data_entrega]]=""=TRUE,0,MAX(entregas[[#This Row],[data_entrega]]-entregas[[#This Row],[prazo_estimado]],0))</f>
        <v>2</v>
      </c>
    </row>
    <row r="148" spans="1:13" x14ac:dyDescent="0.35">
      <c r="A148" s="2">
        <v>147</v>
      </c>
      <c r="B148" t="s">
        <v>411</v>
      </c>
      <c r="C148" t="s">
        <v>412</v>
      </c>
      <c r="D148" s="1">
        <v>45665</v>
      </c>
      <c r="E148" s="1">
        <v>45663</v>
      </c>
      <c r="F148" t="s">
        <v>413</v>
      </c>
      <c r="G148">
        <f>VLOOKUP(entregas[[#This Row],[id_pedido]],pedidos[[id]:[id_cliente]],2,0)</f>
        <v>4</v>
      </c>
      <c r="H148" t="str">
        <f>VLOOKUP(entregas[[#This Row],[id_cliente]],clientes[],2,0)</f>
        <v>Ana Lívia Sales</v>
      </c>
      <c r="I148" t="str">
        <f>VLOOKUP(entregas[[#This Row],[id_cliente]],clientes[],7,0)</f>
        <v>Sul</v>
      </c>
      <c r="J148">
        <f>VLOOKUP(entregas[[#This Row],[id_cliente]],nps[],3,0)</f>
        <v>10</v>
      </c>
      <c r="K148" t="str">
        <f>IF(entregas[[#This Row],[status]]="Entregue","Não","Sim")</f>
        <v>Não</v>
      </c>
      <c r="L148">
        <f>VLOOKUP(entregas[[#This Row],[id_cliente]],pedidos[[#All],[id_cliente]:[Recompra?]],5,0)</f>
        <v>1</v>
      </c>
      <c r="M148">
        <f>IF(entregas[[#This Row],[data_entrega]]=""=TRUE,0,MAX(entregas[[#This Row],[data_entrega]]-entregas[[#This Row],[prazo_estimado]],0))</f>
        <v>2</v>
      </c>
    </row>
    <row r="149" spans="1:13" x14ac:dyDescent="0.35">
      <c r="A149" s="2">
        <v>148</v>
      </c>
      <c r="B149" t="s">
        <v>411</v>
      </c>
      <c r="C149" t="s">
        <v>412</v>
      </c>
      <c r="D149" s="1">
        <v>45491</v>
      </c>
      <c r="E149" s="1">
        <v>45486</v>
      </c>
      <c r="F149" t="s">
        <v>413</v>
      </c>
      <c r="G149">
        <f>VLOOKUP(entregas[[#This Row],[id_pedido]],pedidos[[id]:[id_cliente]],2,0)</f>
        <v>99</v>
      </c>
      <c r="H149" t="str">
        <f>VLOOKUP(entregas[[#This Row],[id_cliente]],clientes[],2,0)</f>
        <v>Dr. Gustavo Henrique Barros</v>
      </c>
      <c r="I149" t="str">
        <f>VLOOKUP(entregas[[#This Row],[id_cliente]],clientes[],7,0)</f>
        <v>Sul</v>
      </c>
      <c r="J149">
        <f>VLOOKUP(entregas[[#This Row],[id_cliente]],nps[],3,0)</f>
        <v>10</v>
      </c>
      <c r="K149" t="str">
        <f>IF(entregas[[#This Row],[status]]="Entregue","Não","Sim")</f>
        <v>Não</v>
      </c>
      <c r="L149">
        <f>VLOOKUP(entregas[[#This Row],[id_cliente]],pedidos[[#All],[id_cliente]:[Recompra?]],5,0)</f>
        <v>1</v>
      </c>
      <c r="M149">
        <f>IF(entregas[[#This Row],[data_entrega]]=""=TRUE,0,MAX(entregas[[#This Row],[data_entrega]]-entregas[[#This Row],[prazo_estimado]],0))</f>
        <v>5</v>
      </c>
    </row>
    <row r="150" spans="1:13" x14ac:dyDescent="0.35">
      <c r="A150" s="2">
        <v>149</v>
      </c>
      <c r="B150" t="s">
        <v>419</v>
      </c>
      <c r="C150" t="s">
        <v>409</v>
      </c>
      <c r="E150" s="1">
        <v>45780</v>
      </c>
      <c r="F150" t="s">
        <v>410</v>
      </c>
      <c r="G150">
        <f>VLOOKUP(entregas[[#This Row],[id_pedido]],pedidos[[id]:[id_cliente]],2,0)</f>
        <v>196</v>
      </c>
      <c r="H150" t="str">
        <f>VLOOKUP(entregas[[#This Row],[id_cliente]],clientes[],2,0)</f>
        <v>Sr. João Vitor Azevedo</v>
      </c>
      <c r="I150" t="str">
        <f>VLOOKUP(entregas[[#This Row],[id_cliente]],clientes[],7,0)</f>
        <v>Centro-Oeste</v>
      </c>
      <c r="J150">
        <f>VLOOKUP(entregas[[#This Row],[id_cliente]],nps[],3,0)</f>
        <v>3</v>
      </c>
      <c r="K150" t="str">
        <f>IF(entregas[[#This Row],[status]]="Entregue","Não","Sim")</f>
        <v>Sim</v>
      </c>
      <c r="L150">
        <f>VLOOKUP(entregas[[#This Row],[id_cliente]],pedidos[[#All],[id_cliente]:[Recompra?]],5,0)</f>
        <v>1</v>
      </c>
      <c r="M150">
        <f>IF(entregas[[#This Row],[data_entrega]]=""=TRUE,0,MAX(entregas[[#This Row],[data_entrega]]-entregas[[#This Row],[prazo_estimado]],0))</f>
        <v>0</v>
      </c>
    </row>
    <row r="151" spans="1:13" x14ac:dyDescent="0.35">
      <c r="A151" s="2">
        <v>150</v>
      </c>
      <c r="B151" t="s">
        <v>408</v>
      </c>
      <c r="C151" t="s">
        <v>412</v>
      </c>
      <c r="D151" s="1">
        <v>45657</v>
      </c>
      <c r="E151" s="1">
        <v>45657</v>
      </c>
      <c r="F151" t="s">
        <v>413</v>
      </c>
      <c r="G151">
        <f>VLOOKUP(entregas[[#This Row],[id_pedido]],pedidos[[id]:[id_cliente]],2,0)</f>
        <v>65</v>
      </c>
      <c r="H151" t="str">
        <f>VLOOKUP(entregas[[#This Row],[id_cliente]],clientes[],2,0)</f>
        <v>Maria Julia Barbosa</v>
      </c>
      <c r="I151" t="str">
        <f>VLOOKUP(entregas[[#This Row],[id_cliente]],clientes[],7,0)</f>
        <v>Nordeste</v>
      </c>
      <c r="J151">
        <f>VLOOKUP(entregas[[#This Row],[id_cliente]],nps[],3,0)</f>
        <v>8</v>
      </c>
      <c r="K151" t="str">
        <f>IF(entregas[[#This Row],[status]]="Entregue","Não","Sim")</f>
        <v>Não</v>
      </c>
      <c r="L151">
        <f>VLOOKUP(entregas[[#This Row],[id_cliente]],pedidos[[#All],[id_cliente]:[Recompra?]],5,0)</f>
        <v>1</v>
      </c>
      <c r="M151">
        <f>IF(entregas[[#This Row],[data_entrega]]=""=TRUE,0,MAX(entregas[[#This Row],[data_entrega]]-entregas[[#This Row],[prazo_estimado]],0))</f>
        <v>0</v>
      </c>
    </row>
    <row r="152" spans="1:13" x14ac:dyDescent="0.35">
      <c r="A152" s="2">
        <v>151</v>
      </c>
      <c r="B152" t="s">
        <v>414</v>
      </c>
      <c r="C152" t="s">
        <v>412</v>
      </c>
      <c r="D152" s="1">
        <v>45665</v>
      </c>
      <c r="E152" s="1">
        <v>45665</v>
      </c>
      <c r="F152" t="s">
        <v>413</v>
      </c>
      <c r="G152">
        <f>VLOOKUP(entregas[[#This Row],[id_pedido]],pedidos[[id]:[id_cliente]],2,0)</f>
        <v>145</v>
      </c>
      <c r="H152" t="str">
        <f>VLOOKUP(entregas[[#This Row],[id_cliente]],clientes[],2,0)</f>
        <v>João Miguel Aragão</v>
      </c>
      <c r="I152" t="str">
        <f>VLOOKUP(entregas[[#This Row],[id_cliente]],clientes[],7,0)</f>
        <v>Nordeste</v>
      </c>
      <c r="J152">
        <f>VLOOKUP(entregas[[#This Row],[id_cliente]],nps[],3,0)</f>
        <v>7</v>
      </c>
      <c r="K152" t="str">
        <f>IF(entregas[[#This Row],[status]]="Entregue","Não","Sim")</f>
        <v>Não</v>
      </c>
      <c r="L152">
        <f>VLOOKUP(entregas[[#This Row],[id_cliente]],pedidos[[#All],[id_cliente]:[Recompra?]],5,0)</f>
        <v>1</v>
      </c>
      <c r="M152">
        <f>IF(entregas[[#This Row],[data_entrega]]=""=TRUE,0,MAX(entregas[[#This Row],[data_entrega]]-entregas[[#This Row],[prazo_estimado]],0))</f>
        <v>0</v>
      </c>
    </row>
    <row r="153" spans="1:13" x14ac:dyDescent="0.35">
      <c r="A153" s="2">
        <v>152</v>
      </c>
      <c r="B153" t="s">
        <v>419</v>
      </c>
      <c r="C153" t="s">
        <v>412</v>
      </c>
      <c r="D153" s="1">
        <v>45679</v>
      </c>
      <c r="E153" s="1">
        <v>45675</v>
      </c>
      <c r="F153" t="s">
        <v>413</v>
      </c>
      <c r="G153">
        <f>VLOOKUP(entregas[[#This Row],[id_pedido]],pedidos[[id]:[id_cliente]],2,0)</f>
        <v>130</v>
      </c>
      <c r="H153" t="str">
        <f>VLOOKUP(entregas[[#This Row],[id_cliente]],clientes[],2,0)</f>
        <v>Dr. Pedro Lucas Santos</v>
      </c>
      <c r="I153" t="str">
        <f>VLOOKUP(entregas[[#This Row],[id_cliente]],clientes[],7,0)</f>
        <v>Nordeste</v>
      </c>
      <c r="J153">
        <f>VLOOKUP(entregas[[#This Row],[id_cliente]],nps[],3,0)</f>
        <v>1</v>
      </c>
      <c r="K153" t="str">
        <f>IF(entregas[[#This Row],[status]]="Entregue","Não","Sim")</f>
        <v>Não</v>
      </c>
      <c r="L153">
        <f>VLOOKUP(entregas[[#This Row],[id_cliente]],pedidos[[#All],[id_cliente]:[Recompra?]],5,0)</f>
        <v>1</v>
      </c>
      <c r="M153">
        <f>IF(entregas[[#This Row],[data_entrega]]=""=TRUE,0,MAX(entregas[[#This Row],[data_entrega]]-entregas[[#This Row],[prazo_estimado]],0))</f>
        <v>4</v>
      </c>
    </row>
    <row r="154" spans="1:13" x14ac:dyDescent="0.35">
      <c r="A154" s="2">
        <v>153</v>
      </c>
      <c r="B154" t="s">
        <v>408</v>
      </c>
      <c r="C154" t="s">
        <v>412</v>
      </c>
      <c r="D154" s="1">
        <v>45793</v>
      </c>
      <c r="E154" s="1">
        <v>45788</v>
      </c>
      <c r="F154" t="s">
        <v>413</v>
      </c>
      <c r="G154">
        <f>VLOOKUP(entregas[[#This Row],[id_pedido]],pedidos[[id]:[id_cliente]],2,0)</f>
        <v>134</v>
      </c>
      <c r="H154" t="str">
        <f>VLOOKUP(entregas[[#This Row],[id_cliente]],clientes[],2,0)</f>
        <v>Brenda Ferreira</v>
      </c>
      <c r="I154" t="str">
        <f>VLOOKUP(entregas[[#This Row],[id_cliente]],clientes[],7,0)</f>
        <v>Norte</v>
      </c>
      <c r="J154">
        <f>VLOOKUP(entregas[[#This Row],[id_cliente]],nps[],3,0)</f>
        <v>0</v>
      </c>
      <c r="K154" t="str">
        <f>IF(entregas[[#This Row],[status]]="Entregue","Não","Sim")</f>
        <v>Não</v>
      </c>
      <c r="L154">
        <f>VLOOKUP(entregas[[#This Row],[id_cliente]],pedidos[[#All],[id_cliente]:[Recompra?]],5,0)</f>
        <v>1</v>
      </c>
      <c r="M154">
        <f>IF(entregas[[#This Row],[data_entrega]]=""=TRUE,0,MAX(entregas[[#This Row],[data_entrega]]-entregas[[#This Row],[prazo_estimado]],0))</f>
        <v>5</v>
      </c>
    </row>
    <row r="155" spans="1:13" x14ac:dyDescent="0.35">
      <c r="A155" s="2">
        <v>154</v>
      </c>
      <c r="B155" t="s">
        <v>408</v>
      </c>
      <c r="C155" t="s">
        <v>412</v>
      </c>
      <c r="D155" s="1">
        <v>45751</v>
      </c>
      <c r="E155" s="1">
        <v>45746</v>
      </c>
      <c r="F155" t="s">
        <v>413</v>
      </c>
      <c r="G155">
        <f>VLOOKUP(entregas[[#This Row],[id_pedido]],pedidos[[id]:[id_cliente]],2,0)</f>
        <v>33</v>
      </c>
      <c r="H155" t="str">
        <f>VLOOKUP(entregas[[#This Row],[id_cliente]],clientes[],2,0)</f>
        <v>Thiago Gomes</v>
      </c>
      <c r="I155" t="str">
        <f>VLOOKUP(entregas[[#This Row],[id_cliente]],clientes[],7,0)</f>
        <v>Nordeste</v>
      </c>
      <c r="J155">
        <f>VLOOKUP(entregas[[#This Row],[id_cliente]],nps[],3,0)</f>
        <v>10</v>
      </c>
      <c r="K155" t="str">
        <f>IF(entregas[[#This Row],[status]]="Entregue","Não","Sim")</f>
        <v>Não</v>
      </c>
      <c r="L155">
        <f>VLOOKUP(entregas[[#This Row],[id_cliente]],pedidos[[#All],[id_cliente]:[Recompra?]],5,0)</f>
        <v>1</v>
      </c>
      <c r="M155">
        <f>IF(entregas[[#This Row],[data_entrega]]=""=TRUE,0,MAX(entregas[[#This Row],[data_entrega]]-entregas[[#This Row],[prazo_estimado]],0))</f>
        <v>5</v>
      </c>
    </row>
    <row r="156" spans="1:13" x14ac:dyDescent="0.35">
      <c r="A156" s="2">
        <v>155</v>
      </c>
      <c r="B156" t="s">
        <v>408</v>
      </c>
      <c r="C156" t="s">
        <v>415</v>
      </c>
      <c r="E156" s="1">
        <v>45449</v>
      </c>
      <c r="F156" t="s">
        <v>416</v>
      </c>
      <c r="G156">
        <f>VLOOKUP(entregas[[#This Row],[id_pedido]],pedidos[[id]:[id_cliente]],2,0)</f>
        <v>151</v>
      </c>
      <c r="H156" t="str">
        <f>VLOOKUP(entregas[[#This Row],[id_cliente]],clientes[],2,0)</f>
        <v>Sophia Souza</v>
      </c>
      <c r="I156" t="str">
        <f>VLOOKUP(entregas[[#This Row],[id_cliente]],clientes[],7,0)</f>
        <v>Norte</v>
      </c>
      <c r="J156">
        <f>VLOOKUP(entregas[[#This Row],[id_cliente]],nps[],3,0)</f>
        <v>3</v>
      </c>
      <c r="K156" t="str">
        <f>IF(entregas[[#This Row],[status]]="Entregue","Não","Sim")</f>
        <v>Sim</v>
      </c>
      <c r="L156">
        <f>VLOOKUP(entregas[[#This Row],[id_cliente]],pedidos[[#All],[id_cliente]:[Recompra?]],5,0)</f>
        <v>1</v>
      </c>
      <c r="M156">
        <f>IF(entregas[[#This Row],[data_entrega]]=""=TRUE,0,MAX(entregas[[#This Row],[data_entrega]]-entregas[[#This Row],[prazo_estimado]],0))</f>
        <v>0</v>
      </c>
    </row>
    <row r="157" spans="1:13" x14ac:dyDescent="0.35">
      <c r="A157" s="2">
        <v>156</v>
      </c>
      <c r="B157" t="s">
        <v>414</v>
      </c>
      <c r="C157" t="s">
        <v>412</v>
      </c>
      <c r="D157" s="1">
        <v>45516</v>
      </c>
      <c r="E157" s="1">
        <v>45512</v>
      </c>
      <c r="F157" t="s">
        <v>413</v>
      </c>
      <c r="G157">
        <f>VLOOKUP(entregas[[#This Row],[id_pedido]],pedidos[[id]:[id_cliente]],2,0)</f>
        <v>64</v>
      </c>
      <c r="H157" t="str">
        <f>VLOOKUP(entregas[[#This Row],[id_cliente]],clientes[],2,0)</f>
        <v>Sra. Ana Beatriz Rocha</v>
      </c>
      <c r="I157" t="str">
        <f>VLOOKUP(entregas[[#This Row],[id_cliente]],clientes[],7,0)</f>
        <v>Norte</v>
      </c>
      <c r="J157">
        <f>VLOOKUP(entregas[[#This Row],[id_cliente]],nps[],3,0)</f>
        <v>0</v>
      </c>
      <c r="K157" t="str">
        <f>IF(entregas[[#This Row],[status]]="Entregue","Não","Sim")</f>
        <v>Não</v>
      </c>
      <c r="L157">
        <f>VLOOKUP(entregas[[#This Row],[id_cliente]],pedidos[[#All],[id_cliente]:[Recompra?]],5,0)</f>
        <v>1</v>
      </c>
      <c r="M157">
        <f>IF(entregas[[#This Row],[data_entrega]]=""=TRUE,0,MAX(entregas[[#This Row],[data_entrega]]-entregas[[#This Row],[prazo_estimado]],0))</f>
        <v>4</v>
      </c>
    </row>
    <row r="158" spans="1:13" x14ac:dyDescent="0.35">
      <c r="A158" s="2">
        <v>157</v>
      </c>
      <c r="B158" t="s">
        <v>411</v>
      </c>
      <c r="C158" t="s">
        <v>415</v>
      </c>
      <c r="E158" s="1">
        <v>45518</v>
      </c>
      <c r="F158" t="s">
        <v>416</v>
      </c>
      <c r="G158">
        <f>VLOOKUP(entregas[[#This Row],[id_pedido]],pedidos[[id]:[id_cliente]],2,0)</f>
        <v>38</v>
      </c>
      <c r="H158" t="str">
        <f>VLOOKUP(entregas[[#This Row],[id_cliente]],clientes[],2,0)</f>
        <v>Ana Clara Freitas</v>
      </c>
      <c r="I158" t="str">
        <f>VLOOKUP(entregas[[#This Row],[id_cliente]],clientes[],7,0)</f>
        <v>Norte</v>
      </c>
      <c r="J158">
        <f>VLOOKUP(entregas[[#This Row],[id_cliente]],nps[],3,0)</f>
        <v>2</v>
      </c>
      <c r="K158" t="str">
        <f>IF(entregas[[#This Row],[status]]="Entregue","Não","Sim")</f>
        <v>Sim</v>
      </c>
      <c r="L158">
        <f>VLOOKUP(entregas[[#This Row],[id_cliente]],pedidos[[#All],[id_cliente]:[Recompra?]],5,0)</f>
        <v>1</v>
      </c>
      <c r="M158">
        <f>IF(entregas[[#This Row],[data_entrega]]=""=TRUE,0,MAX(entregas[[#This Row],[data_entrega]]-entregas[[#This Row],[prazo_estimado]],0))</f>
        <v>0</v>
      </c>
    </row>
    <row r="159" spans="1:13" x14ac:dyDescent="0.35">
      <c r="A159" s="2">
        <v>158</v>
      </c>
      <c r="B159" t="s">
        <v>419</v>
      </c>
      <c r="C159" t="s">
        <v>412</v>
      </c>
      <c r="D159" s="1">
        <v>45514</v>
      </c>
      <c r="E159" s="1">
        <v>45511</v>
      </c>
      <c r="F159" t="s">
        <v>413</v>
      </c>
      <c r="G159">
        <f>VLOOKUP(entregas[[#This Row],[id_pedido]],pedidos[[id]:[id_cliente]],2,0)</f>
        <v>99</v>
      </c>
      <c r="H159" t="str">
        <f>VLOOKUP(entregas[[#This Row],[id_cliente]],clientes[],2,0)</f>
        <v>Dr. Gustavo Henrique Barros</v>
      </c>
      <c r="I159" t="str">
        <f>VLOOKUP(entregas[[#This Row],[id_cliente]],clientes[],7,0)</f>
        <v>Sul</v>
      </c>
      <c r="J159">
        <f>VLOOKUP(entregas[[#This Row],[id_cliente]],nps[],3,0)</f>
        <v>10</v>
      </c>
      <c r="K159" t="str">
        <f>IF(entregas[[#This Row],[status]]="Entregue","Não","Sim")</f>
        <v>Não</v>
      </c>
      <c r="L159">
        <f>VLOOKUP(entregas[[#This Row],[id_cliente]],pedidos[[#All],[id_cliente]:[Recompra?]],5,0)</f>
        <v>1</v>
      </c>
      <c r="M159">
        <f>IF(entregas[[#This Row],[data_entrega]]=""=TRUE,0,MAX(entregas[[#This Row],[data_entrega]]-entregas[[#This Row],[prazo_estimado]],0))</f>
        <v>3</v>
      </c>
    </row>
    <row r="160" spans="1:13" x14ac:dyDescent="0.35">
      <c r="A160" s="2">
        <v>159</v>
      </c>
      <c r="B160" t="s">
        <v>411</v>
      </c>
      <c r="C160" t="s">
        <v>412</v>
      </c>
      <c r="D160" s="1">
        <v>45482</v>
      </c>
      <c r="E160" s="1">
        <v>45483</v>
      </c>
      <c r="F160" t="s">
        <v>413</v>
      </c>
      <c r="G160">
        <f>VLOOKUP(entregas[[#This Row],[id_pedido]],pedidos[[id]:[id_cliente]],2,0)</f>
        <v>56</v>
      </c>
      <c r="H160" t="str">
        <f>VLOOKUP(entregas[[#This Row],[id_cliente]],clientes[],2,0)</f>
        <v>Nathan Cunha</v>
      </c>
      <c r="I160" t="str">
        <f>VLOOKUP(entregas[[#This Row],[id_cliente]],clientes[],7,0)</f>
        <v>Centro-Oeste</v>
      </c>
      <c r="J160">
        <f>VLOOKUP(entregas[[#This Row],[id_cliente]],nps[],3,0)</f>
        <v>3</v>
      </c>
      <c r="K160" t="str">
        <f>IF(entregas[[#This Row],[status]]="Entregue","Não","Sim")</f>
        <v>Não</v>
      </c>
      <c r="L160">
        <f>VLOOKUP(entregas[[#This Row],[id_cliente]],pedidos[[#All],[id_cliente]:[Recompra?]],5,0)</f>
        <v>1</v>
      </c>
      <c r="M160">
        <f>IF(entregas[[#This Row],[data_entrega]]=""=TRUE,0,MAX(entregas[[#This Row],[data_entrega]]-entregas[[#This Row],[prazo_estimado]],0))</f>
        <v>0</v>
      </c>
    </row>
    <row r="161" spans="1:13" x14ac:dyDescent="0.35">
      <c r="A161" s="2">
        <v>160</v>
      </c>
      <c r="B161" t="s">
        <v>411</v>
      </c>
      <c r="C161" t="s">
        <v>412</v>
      </c>
      <c r="D161" s="1">
        <v>45689</v>
      </c>
      <c r="E161" s="1">
        <v>45686</v>
      </c>
      <c r="F161" t="s">
        <v>413</v>
      </c>
      <c r="G161">
        <f>VLOOKUP(entregas[[#This Row],[id_pedido]],pedidos[[id]:[id_cliente]],2,0)</f>
        <v>150</v>
      </c>
      <c r="H161" t="str">
        <f>VLOOKUP(entregas[[#This Row],[id_cliente]],clientes[],2,0)</f>
        <v>Gustavo Henrique Silva</v>
      </c>
      <c r="I161" t="str">
        <f>VLOOKUP(entregas[[#This Row],[id_cliente]],clientes[],7,0)</f>
        <v>Norte</v>
      </c>
      <c r="J161">
        <f>VLOOKUP(entregas[[#This Row],[id_cliente]],nps[],3,0)</f>
        <v>2</v>
      </c>
      <c r="K161" t="str">
        <f>IF(entregas[[#This Row],[status]]="Entregue","Não","Sim")</f>
        <v>Não</v>
      </c>
      <c r="L161">
        <f>VLOOKUP(entregas[[#This Row],[id_cliente]],pedidos[[#All],[id_cliente]:[Recompra?]],5,0)</f>
        <v>1</v>
      </c>
      <c r="M161">
        <f>IF(entregas[[#This Row],[data_entrega]]=""=TRUE,0,MAX(entregas[[#This Row],[data_entrega]]-entregas[[#This Row],[prazo_estimado]],0))</f>
        <v>3</v>
      </c>
    </row>
    <row r="162" spans="1:13" x14ac:dyDescent="0.35">
      <c r="A162" s="2">
        <v>161</v>
      </c>
      <c r="B162" t="s">
        <v>414</v>
      </c>
      <c r="C162" t="s">
        <v>415</v>
      </c>
      <c r="E162" s="1">
        <v>45732</v>
      </c>
      <c r="F162" t="s">
        <v>416</v>
      </c>
      <c r="G162">
        <f>VLOOKUP(entregas[[#This Row],[id_pedido]],pedidos[[id]:[id_cliente]],2,0)</f>
        <v>112</v>
      </c>
      <c r="H162" t="str">
        <f>VLOOKUP(entregas[[#This Row],[id_cliente]],clientes[],2,0)</f>
        <v>Gabrielly Ramos</v>
      </c>
      <c r="I162" t="str">
        <f>VLOOKUP(entregas[[#This Row],[id_cliente]],clientes[],7,0)</f>
        <v>Nordeste</v>
      </c>
      <c r="J162">
        <f>VLOOKUP(entregas[[#This Row],[id_cliente]],nps[],3,0)</f>
        <v>9</v>
      </c>
      <c r="K162" t="str">
        <f>IF(entregas[[#This Row],[status]]="Entregue","Não","Sim")</f>
        <v>Sim</v>
      </c>
      <c r="L162">
        <f>VLOOKUP(entregas[[#This Row],[id_cliente]],pedidos[[#All],[id_cliente]:[Recompra?]],5,0)</f>
        <v>1</v>
      </c>
      <c r="M162">
        <f>IF(entregas[[#This Row],[data_entrega]]=""=TRUE,0,MAX(entregas[[#This Row],[data_entrega]]-entregas[[#This Row],[prazo_estimado]],0))</f>
        <v>0</v>
      </c>
    </row>
    <row r="163" spans="1:13" x14ac:dyDescent="0.35">
      <c r="A163" s="2">
        <v>162</v>
      </c>
      <c r="B163" t="s">
        <v>414</v>
      </c>
      <c r="C163" t="s">
        <v>412</v>
      </c>
      <c r="D163" s="1">
        <v>45577</v>
      </c>
      <c r="E163" s="1">
        <v>45574</v>
      </c>
      <c r="F163" t="s">
        <v>413</v>
      </c>
      <c r="G163">
        <f>VLOOKUP(entregas[[#This Row],[id_pedido]],pedidos[[id]:[id_cliente]],2,0)</f>
        <v>89</v>
      </c>
      <c r="H163" t="str">
        <f>VLOOKUP(entregas[[#This Row],[id_cliente]],clientes[],2,0)</f>
        <v>Dra. Caroline da Rosa</v>
      </c>
      <c r="I163" t="str">
        <f>VLOOKUP(entregas[[#This Row],[id_cliente]],clientes[],7,0)</f>
        <v>Nordeste</v>
      </c>
      <c r="J163">
        <f>VLOOKUP(entregas[[#This Row],[id_cliente]],nps[],3,0)</f>
        <v>6</v>
      </c>
      <c r="K163" t="str">
        <f>IF(entregas[[#This Row],[status]]="Entregue","Não","Sim")</f>
        <v>Não</v>
      </c>
      <c r="L163">
        <f>VLOOKUP(entregas[[#This Row],[id_cliente]],pedidos[[#All],[id_cliente]:[Recompra?]],5,0)</f>
        <v>1</v>
      </c>
      <c r="M163">
        <f>IF(entregas[[#This Row],[data_entrega]]=""=TRUE,0,MAX(entregas[[#This Row],[data_entrega]]-entregas[[#This Row],[prazo_estimado]],0))</f>
        <v>3</v>
      </c>
    </row>
    <row r="164" spans="1:13" x14ac:dyDescent="0.35">
      <c r="A164" s="2">
        <v>163</v>
      </c>
      <c r="B164" t="s">
        <v>419</v>
      </c>
      <c r="C164" t="s">
        <v>412</v>
      </c>
      <c r="D164" s="1">
        <v>45671</v>
      </c>
      <c r="E164" s="1">
        <v>45673</v>
      </c>
      <c r="F164" t="s">
        <v>413</v>
      </c>
      <c r="G164">
        <f>VLOOKUP(entregas[[#This Row],[id_pedido]],pedidos[[id]:[id_cliente]],2,0)</f>
        <v>16</v>
      </c>
      <c r="H164" t="str">
        <f>VLOOKUP(entregas[[#This Row],[id_cliente]],clientes[],2,0)</f>
        <v>Ana Carolina Souza</v>
      </c>
      <c r="I164" t="str">
        <f>VLOOKUP(entregas[[#This Row],[id_cliente]],clientes[],7,0)</f>
        <v>Sul</v>
      </c>
      <c r="J164">
        <f>VLOOKUP(entregas[[#This Row],[id_cliente]],nps[],3,0)</f>
        <v>5</v>
      </c>
      <c r="K164" t="str">
        <f>IF(entregas[[#This Row],[status]]="Entregue","Não","Sim")</f>
        <v>Não</v>
      </c>
      <c r="L164">
        <f>VLOOKUP(entregas[[#This Row],[id_cliente]],pedidos[[#All],[id_cliente]:[Recompra?]],5,0)</f>
        <v>1</v>
      </c>
      <c r="M164">
        <f>IF(entregas[[#This Row],[data_entrega]]=""=TRUE,0,MAX(entregas[[#This Row],[data_entrega]]-entregas[[#This Row],[prazo_estimado]],0))</f>
        <v>0</v>
      </c>
    </row>
    <row r="165" spans="1:13" x14ac:dyDescent="0.35">
      <c r="A165" s="2">
        <v>164</v>
      </c>
      <c r="B165" t="s">
        <v>411</v>
      </c>
      <c r="C165" t="s">
        <v>415</v>
      </c>
      <c r="E165" s="1">
        <v>45728</v>
      </c>
      <c r="F165" t="s">
        <v>416</v>
      </c>
      <c r="G165">
        <f>VLOOKUP(entregas[[#This Row],[id_pedido]],pedidos[[id]:[id_cliente]],2,0)</f>
        <v>80</v>
      </c>
      <c r="H165" t="str">
        <f>VLOOKUP(entregas[[#This Row],[id_cliente]],clientes[],2,0)</f>
        <v>Anthony Azevedo</v>
      </c>
      <c r="I165" t="str">
        <f>VLOOKUP(entregas[[#This Row],[id_cliente]],clientes[],7,0)</f>
        <v>Nordeste</v>
      </c>
      <c r="J165">
        <f>VLOOKUP(entregas[[#This Row],[id_cliente]],nps[],3,0)</f>
        <v>10</v>
      </c>
      <c r="K165" t="str">
        <f>IF(entregas[[#This Row],[status]]="Entregue","Não","Sim")</f>
        <v>Sim</v>
      </c>
      <c r="L165">
        <f>VLOOKUP(entregas[[#This Row],[id_cliente]],pedidos[[#All],[id_cliente]:[Recompra?]],5,0)</f>
        <v>1</v>
      </c>
      <c r="M165">
        <f>IF(entregas[[#This Row],[data_entrega]]=""=TRUE,0,MAX(entregas[[#This Row],[data_entrega]]-entregas[[#This Row],[prazo_estimado]],0))</f>
        <v>0</v>
      </c>
    </row>
    <row r="166" spans="1:13" x14ac:dyDescent="0.35">
      <c r="A166" s="2">
        <v>165</v>
      </c>
      <c r="B166" t="s">
        <v>419</v>
      </c>
      <c r="C166" t="s">
        <v>412</v>
      </c>
      <c r="D166" s="1">
        <v>45600</v>
      </c>
      <c r="E166" s="1">
        <v>45598</v>
      </c>
      <c r="F166" t="s">
        <v>413</v>
      </c>
      <c r="G166">
        <f>VLOOKUP(entregas[[#This Row],[id_pedido]],pedidos[[id]:[id_cliente]],2,0)</f>
        <v>32</v>
      </c>
      <c r="H166" t="str">
        <f>VLOOKUP(entregas[[#This Row],[id_cliente]],clientes[],2,0)</f>
        <v>Bernardo Araújo</v>
      </c>
      <c r="I166" t="str">
        <f>VLOOKUP(entregas[[#This Row],[id_cliente]],clientes[],7,0)</f>
        <v>Nordeste</v>
      </c>
      <c r="J166">
        <f>VLOOKUP(entregas[[#This Row],[id_cliente]],nps[],3,0)</f>
        <v>6</v>
      </c>
      <c r="K166" t="str">
        <f>IF(entregas[[#This Row],[status]]="Entregue","Não","Sim")</f>
        <v>Não</v>
      </c>
      <c r="L166">
        <f>VLOOKUP(entregas[[#This Row],[id_cliente]],pedidos[[#All],[id_cliente]:[Recompra?]],5,0)</f>
        <v>1</v>
      </c>
      <c r="M166">
        <f>IF(entregas[[#This Row],[data_entrega]]=""=TRUE,0,MAX(entregas[[#This Row],[data_entrega]]-entregas[[#This Row],[prazo_estimado]],0))</f>
        <v>2</v>
      </c>
    </row>
    <row r="167" spans="1:13" x14ac:dyDescent="0.35">
      <c r="A167" s="2">
        <v>166</v>
      </c>
      <c r="B167" t="s">
        <v>419</v>
      </c>
      <c r="C167" t="s">
        <v>417</v>
      </c>
      <c r="E167" s="1">
        <v>45697</v>
      </c>
      <c r="F167" t="s">
        <v>418</v>
      </c>
      <c r="G167">
        <f>VLOOKUP(entregas[[#This Row],[id_pedido]],pedidos[[id]:[id_cliente]],2,0)</f>
        <v>156</v>
      </c>
      <c r="H167" t="str">
        <f>VLOOKUP(entregas[[#This Row],[id_cliente]],clientes[],2,0)</f>
        <v>Sr. Benício Viana</v>
      </c>
      <c r="I167" t="str">
        <f>VLOOKUP(entregas[[#This Row],[id_cliente]],clientes[],7,0)</f>
        <v>Nordeste</v>
      </c>
      <c r="J167">
        <f>VLOOKUP(entregas[[#This Row],[id_cliente]],nps[],3,0)</f>
        <v>8</v>
      </c>
      <c r="K167" t="str">
        <f>IF(entregas[[#This Row],[status]]="Entregue","Não","Sim")</f>
        <v>Sim</v>
      </c>
      <c r="L167">
        <f>VLOOKUP(entregas[[#This Row],[id_cliente]],pedidos[[#All],[id_cliente]:[Recompra?]],5,0)</f>
        <v>1</v>
      </c>
      <c r="M167">
        <f>IF(entregas[[#This Row],[data_entrega]]=""=TRUE,0,MAX(entregas[[#This Row],[data_entrega]]-entregas[[#This Row],[prazo_estimado]],0))</f>
        <v>0</v>
      </c>
    </row>
    <row r="168" spans="1:13" x14ac:dyDescent="0.35">
      <c r="A168" s="2">
        <v>167</v>
      </c>
      <c r="B168" t="s">
        <v>411</v>
      </c>
      <c r="C168" t="s">
        <v>412</v>
      </c>
      <c r="D168" s="1">
        <v>45620</v>
      </c>
      <c r="E168" s="1">
        <v>45616</v>
      </c>
      <c r="F168" t="s">
        <v>413</v>
      </c>
      <c r="G168">
        <f>VLOOKUP(entregas[[#This Row],[id_pedido]],pedidos[[id]:[id_cliente]],2,0)</f>
        <v>118</v>
      </c>
      <c r="H168" t="str">
        <f>VLOOKUP(entregas[[#This Row],[id_cliente]],clientes[],2,0)</f>
        <v>Carlos Eduardo Barbosa</v>
      </c>
      <c r="I168" t="str">
        <f>VLOOKUP(entregas[[#This Row],[id_cliente]],clientes[],7,0)</f>
        <v>Nordeste</v>
      </c>
      <c r="J168">
        <f>VLOOKUP(entregas[[#This Row],[id_cliente]],nps[],3,0)</f>
        <v>4</v>
      </c>
      <c r="K168" t="str">
        <f>IF(entregas[[#This Row],[status]]="Entregue","Não","Sim")</f>
        <v>Não</v>
      </c>
      <c r="L168">
        <f>VLOOKUP(entregas[[#This Row],[id_cliente]],pedidos[[#All],[id_cliente]:[Recompra?]],5,0)</f>
        <v>1</v>
      </c>
      <c r="M168">
        <f>IF(entregas[[#This Row],[data_entrega]]=""=TRUE,0,MAX(entregas[[#This Row],[data_entrega]]-entregas[[#This Row],[prazo_estimado]],0))</f>
        <v>4</v>
      </c>
    </row>
    <row r="169" spans="1:13" x14ac:dyDescent="0.35">
      <c r="A169" s="2">
        <v>168</v>
      </c>
      <c r="B169" t="s">
        <v>414</v>
      </c>
      <c r="C169" t="s">
        <v>412</v>
      </c>
      <c r="D169" s="1">
        <v>45517</v>
      </c>
      <c r="E169" s="1">
        <v>45519</v>
      </c>
      <c r="F169" t="s">
        <v>413</v>
      </c>
      <c r="G169">
        <f>VLOOKUP(entregas[[#This Row],[id_pedido]],pedidos[[id]:[id_cliente]],2,0)</f>
        <v>145</v>
      </c>
      <c r="H169" t="str">
        <f>VLOOKUP(entregas[[#This Row],[id_cliente]],clientes[],2,0)</f>
        <v>João Miguel Aragão</v>
      </c>
      <c r="I169" t="str">
        <f>VLOOKUP(entregas[[#This Row],[id_cliente]],clientes[],7,0)</f>
        <v>Nordeste</v>
      </c>
      <c r="J169">
        <f>VLOOKUP(entregas[[#This Row],[id_cliente]],nps[],3,0)</f>
        <v>7</v>
      </c>
      <c r="K169" t="str">
        <f>IF(entregas[[#This Row],[status]]="Entregue","Não","Sim")</f>
        <v>Não</v>
      </c>
      <c r="L169">
        <f>VLOOKUP(entregas[[#This Row],[id_cliente]],pedidos[[#All],[id_cliente]:[Recompra?]],5,0)</f>
        <v>1</v>
      </c>
      <c r="M169">
        <f>IF(entregas[[#This Row],[data_entrega]]=""=TRUE,0,MAX(entregas[[#This Row],[data_entrega]]-entregas[[#This Row],[prazo_estimado]],0))</f>
        <v>0</v>
      </c>
    </row>
    <row r="170" spans="1:13" x14ac:dyDescent="0.35">
      <c r="A170" s="2">
        <v>169</v>
      </c>
      <c r="B170" t="s">
        <v>414</v>
      </c>
      <c r="C170" t="s">
        <v>412</v>
      </c>
      <c r="D170" s="1">
        <v>45555</v>
      </c>
      <c r="E170" s="1">
        <v>45553</v>
      </c>
      <c r="F170" t="s">
        <v>413</v>
      </c>
      <c r="G170">
        <f>VLOOKUP(entregas[[#This Row],[id_pedido]],pedidos[[id]:[id_cliente]],2,0)</f>
        <v>101</v>
      </c>
      <c r="H170" t="str">
        <f>VLOOKUP(entregas[[#This Row],[id_cliente]],clientes[],2,0)</f>
        <v>Benício Lopes</v>
      </c>
      <c r="I170" t="str">
        <f>VLOOKUP(entregas[[#This Row],[id_cliente]],clientes[],7,0)</f>
        <v>Nordeste</v>
      </c>
      <c r="J170">
        <f>VLOOKUP(entregas[[#This Row],[id_cliente]],nps[],3,0)</f>
        <v>2</v>
      </c>
      <c r="K170" t="str">
        <f>IF(entregas[[#This Row],[status]]="Entregue","Não","Sim")</f>
        <v>Não</v>
      </c>
      <c r="L170">
        <f>VLOOKUP(entregas[[#This Row],[id_cliente]],pedidos[[#All],[id_cliente]:[Recompra?]],5,0)</f>
        <v>1</v>
      </c>
      <c r="M170">
        <f>IF(entregas[[#This Row],[data_entrega]]=""=TRUE,0,MAX(entregas[[#This Row],[data_entrega]]-entregas[[#This Row],[prazo_estimado]],0))</f>
        <v>2</v>
      </c>
    </row>
    <row r="171" spans="1:13" x14ac:dyDescent="0.35">
      <c r="A171" s="2">
        <v>170</v>
      </c>
      <c r="B171" t="s">
        <v>419</v>
      </c>
      <c r="C171" t="s">
        <v>412</v>
      </c>
      <c r="D171" s="1">
        <v>45451</v>
      </c>
      <c r="E171" s="1">
        <v>45452</v>
      </c>
      <c r="F171" t="s">
        <v>413</v>
      </c>
      <c r="G171">
        <f>VLOOKUP(entregas[[#This Row],[id_pedido]],pedidos[[id]:[id_cliente]],2,0)</f>
        <v>139</v>
      </c>
      <c r="H171" t="str">
        <f>VLOOKUP(entregas[[#This Row],[id_cliente]],clientes[],2,0)</f>
        <v>João Felipe Barros</v>
      </c>
      <c r="I171" t="str">
        <f>VLOOKUP(entregas[[#This Row],[id_cliente]],clientes[],7,0)</f>
        <v>Norte</v>
      </c>
      <c r="J171">
        <f>VLOOKUP(entregas[[#This Row],[id_cliente]],nps[],3,0)</f>
        <v>0</v>
      </c>
      <c r="K171" t="str">
        <f>IF(entregas[[#This Row],[status]]="Entregue","Não","Sim")</f>
        <v>Não</v>
      </c>
      <c r="L171">
        <f>VLOOKUP(entregas[[#This Row],[id_cliente]],pedidos[[#All],[id_cliente]:[Recompra?]],5,0)</f>
        <v>1</v>
      </c>
      <c r="M171">
        <f>IF(entregas[[#This Row],[data_entrega]]=""=TRUE,0,MAX(entregas[[#This Row],[data_entrega]]-entregas[[#This Row],[prazo_estimado]],0))</f>
        <v>0</v>
      </c>
    </row>
    <row r="172" spans="1:13" x14ac:dyDescent="0.35">
      <c r="A172" s="2">
        <v>171</v>
      </c>
      <c r="B172" t="s">
        <v>414</v>
      </c>
      <c r="C172" t="s">
        <v>415</v>
      </c>
      <c r="E172" s="1">
        <v>45744</v>
      </c>
      <c r="F172" t="s">
        <v>416</v>
      </c>
      <c r="G172">
        <f>VLOOKUP(entregas[[#This Row],[id_pedido]],pedidos[[id]:[id_cliente]],2,0)</f>
        <v>103</v>
      </c>
      <c r="H172" t="str">
        <f>VLOOKUP(entregas[[#This Row],[id_cliente]],clientes[],2,0)</f>
        <v>Bruno Cunha</v>
      </c>
      <c r="I172" t="str">
        <f>VLOOKUP(entregas[[#This Row],[id_cliente]],clientes[],7,0)</f>
        <v>Nordeste</v>
      </c>
      <c r="J172">
        <f>VLOOKUP(entregas[[#This Row],[id_cliente]],nps[],3,0)</f>
        <v>0</v>
      </c>
      <c r="K172" t="str">
        <f>IF(entregas[[#This Row],[status]]="Entregue","Não","Sim")</f>
        <v>Sim</v>
      </c>
      <c r="L172">
        <f>VLOOKUP(entregas[[#This Row],[id_cliente]],pedidos[[#All],[id_cliente]:[Recompra?]],5,0)</f>
        <v>1</v>
      </c>
      <c r="M172">
        <f>IF(entregas[[#This Row],[data_entrega]]=""=TRUE,0,MAX(entregas[[#This Row],[data_entrega]]-entregas[[#This Row],[prazo_estimado]],0))</f>
        <v>0</v>
      </c>
    </row>
    <row r="173" spans="1:13" x14ac:dyDescent="0.35">
      <c r="A173" s="2">
        <v>172</v>
      </c>
      <c r="B173" t="s">
        <v>414</v>
      </c>
      <c r="C173" t="s">
        <v>412</v>
      </c>
      <c r="D173" s="1">
        <v>45481</v>
      </c>
      <c r="E173" s="1">
        <v>45481</v>
      </c>
      <c r="F173" t="s">
        <v>413</v>
      </c>
      <c r="G173">
        <f>VLOOKUP(entregas[[#This Row],[id_pedido]],pedidos[[id]:[id_cliente]],2,0)</f>
        <v>35</v>
      </c>
      <c r="H173" t="str">
        <f>VLOOKUP(entregas[[#This Row],[id_cliente]],clientes[],2,0)</f>
        <v>Dr. Paulo Sales</v>
      </c>
      <c r="I173" t="str">
        <f>VLOOKUP(entregas[[#This Row],[id_cliente]],clientes[],7,0)</f>
        <v>Nordeste</v>
      </c>
      <c r="J173">
        <f>VLOOKUP(entregas[[#This Row],[id_cliente]],nps[],3,0)</f>
        <v>4</v>
      </c>
      <c r="K173" t="str">
        <f>IF(entregas[[#This Row],[status]]="Entregue","Não","Sim")</f>
        <v>Não</v>
      </c>
      <c r="L173">
        <f>VLOOKUP(entregas[[#This Row],[id_cliente]],pedidos[[#All],[id_cliente]:[Recompra?]],5,0)</f>
        <v>1</v>
      </c>
      <c r="M173">
        <f>IF(entregas[[#This Row],[data_entrega]]=""=TRUE,0,MAX(entregas[[#This Row],[data_entrega]]-entregas[[#This Row],[prazo_estimado]],0))</f>
        <v>0</v>
      </c>
    </row>
    <row r="174" spans="1:13" x14ac:dyDescent="0.35">
      <c r="A174" s="2">
        <v>173</v>
      </c>
      <c r="B174" t="s">
        <v>414</v>
      </c>
      <c r="C174" t="s">
        <v>412</v>
      </c>
      <c r="D174" s="1">
        <v>45640</v>
      </c>
      <c r="E174" s="1">
        <v>45638</v>
      </c>
      <c r="F174" t="s">
        <v>413</v>
      </c>
      <c r="G174">
        <f>VLOOKUP(entregas[[#This Row],[id_pedido]],pedidos[[id]:[id_cliente]],2,0)</f>
        <v>100</v>
      </c>
      <c r="H174" t="str">
        <f>VLOOKUP(entregas[[#This Row],[id_cliente]],clientes[],2,0)</f>
        <v>Gabriel Novaes</v>
      </c>
      <c r="I174" t="str">
        <f>VLOOKUP(entregas[[#This Row],[id_cliente]],clientes[],7,0)</f>
        <v>Centro-Oeste</v>
      </c>
      <c r="J174">
        <f>VLOOKUP(entregas[[#This Row],[id_cliente]],nps[],3,0)</f>
        <v>5</v>
      </c>
      <c r="K174" t="str">
        <f>IF(entregas[[#This Row],[status]]="Entregue","Não","Sim")</f>
        <v>Não</v>
      </c>
      <c r="L174">
        <f>VLOOKUP(entregas[[#This Row],[id_cliente]],pedidos[[#All],[id_cliente]:[Recompra?]],5,0)</f>
        <v>1</v>
      </c>
      <c r="M174">
        <f>IF(entregas[[#This Row],[data_entrega]]=""=TRUE,0,MAX(entregas[[#This Row],[data_entrega]]-entregas[[#This Row],[prazo_estimado]],0))</f>
        <v>2</v>
      </c>
    </row>
    <row r="175" spans="1:13" x14ac:dyDescent="0.35">
      <c r="A175" s="2">
        <v>174</v>
      </c>
      <c r="B175" t="s">
        <v>419</v>
      </c>
      <c r="C175" t="s">
        <v>412</v>
      </c>
      <c r="D175" s="1">
        <v>45535</v>
      </c>
      <c r="E175" s="1">
        <v>45532</v>
      </c>
      <c r="F175" t="s">
        <v>413</v>
      </c>
      <c r="G175">
        <f>VLOOKUP(entregas[[#This Row],[id_pedido]],pedidos[[id]:[id_cliente]],2,0)</f>
        <v>174</v>
      </c>
      <c r="H175" t="str">
        <f>VLOOKUP(entregas[[#This Row],[id_cliente]],clientes[],2,0)</f>
        <v>Felipe da Cruz</v>
      </c>
      <c r="I175" t="str">
        <f>VLOOKUP(entregas[[#This Row],[id_cliente]],clientes[],7,0)</f>
        <v>Norte</v>
      </c>
      <c r="J175">
        <f>VLOOKUP(entregas[[#This Row],[id_cliente]],nps[],3,0)</f>
        <v>6</v>
      </c>
      <c r="K175" t="str">
        <f>IF(entregas[[#This Row],[status]]="Entregue","Não","Sim")</f>
        <v>Não</v>
      </c>
      <c r="L175">
        <f>VLOOKUP(entregas[[#This Row],[id_cliente]],pedidos[[#All],[id_cliente]:[Recompra?]],5,0)</f>
        <v>1</v>
      </c>
      <c r="M175">
        <f>IF(entregas[[#This Row],[data_entrega]]=""=TRUE,0,MAX(entregas[[#This Row],[data_entrega]]-entregas[[#This Row],[prazo_estimado]],0))</f>
        <v>3</v>
      </c>
    </row>
    <row r="176" spans="1:13" x14ac:dyDescent="0.35">
      <c r="A176" s="2">
        <v>175</v>
      </c>
      <c r="B176" t="s">
        <v>419</v>
      </c>
      <c r="C176" t="s">
        <v>417</v>
      </c>
      <c r="E176" s="1">
        <v>45514</v>
      </c>
      <c r="F176" t="s">
        <v>418</v>
      </c>
      <c r="G176">
        <f>VLOOKUP(entregas[[#This Row],[id_pedido]],pedidos[[id]:[id_cliente]],2,0)</f>
        <v>78</v>
      </c>
      <c r="H176" t="str">
        <f>VLOOKUP(entregas[[#This Row],[id_cliente]],clientes[],2,0)</f>
        <v>Raul Costela</v>
      </c>
      <c r="I176" t="str">
        <f>VLOOKUP(entregas[[#This Row],[id_cliente]],clientes[],7,0)</f>
        <v>Sudeste</v>
      </c>
      <c r="J176">
        <f>VLOOKUP(entregas[[#This Row],[id_cliente]],nps[],3,0)</f>
        <v>9</v>
      </c>
      <c r="K176" t="str">
        <f>IF(entregas[[#This Row],[status]]="Entregue","Não","Sim")</f>
        <v>Sim</v>
      </c>
      <c r="L176">
        <f>VLOOKUP(entregas[[#This Row],[id_cliente]],pedidos[[#All],[id_cliente]:[Recompra?]],5,0)</f>
        <v>1</v>
      </c>
      <c r="M176">
        <f>IF(entregas[[#This Row],[data_entrega]]=""=TRUE,0,MAX(entregas[[#This Row],[data_entrega]]-entregas[[#This Row],[prazo_estimado]],0))</f>
        <v>0</v>
      </c>
    </row>
    <row r="177" spans="1:13" x14ac:dyDescent="0.35">
      <c r="A177" s="2">
        <v>176</v>
      </c>
      <c r="B177" t="s">
        <v>411</v>
      </c>
      <c r="C177" t="s">
        <v>415</v>
      </c>
      <c r="E177" s="1">
        <v>45767</v>
      </c>
      <c r="F177" t="s">
        <v>416</v>
      </c>
      <c r="G177">
        <f>VLOOKUP(entregas[[#This Row],[id_pedido]],pedidos[[id]:[id_cliente]],2,0)</f>
        <v>184</v>
      </c>
      <c r="H177" t="str">
        <f>VLOOKUP(entregas[[#This Row],[id_cliente]],clientes[],2,0)</f>
        <v>Bernardo da Luz</v>
      </c>
      <c r="I177" t="str">
        <f>VLOOKUP(entregas[[#This Row],[id_cliente]],clientes[],7,0)</f>
        <v>Nordeste</v>
      </c>
      <c r="J177">
        <f>VLOOKUP(entregas[[#This Row],[id_cliente]],nps[],3,0)</f>
        <v>4</v>
      </c>
      <c r="K177" t="str">
        <f>IF(entregas[[#This Row],[status]]="Entregue","Não","Sim")</f>
        <v>Sim</v>
      </c>
      <c r="L177">
        <f>VLOOKUP(entregas[[#This Row],[id_cliente]],pedidos[[#All],[id_cliente]:[Recompra?]],5,0)</f>
        <v>1</v>
      </c>
      <c r="M177">
        <f>IF(entregas[[#This Row],[data_entrega]]=""=TRUE,0,MAX(entregas[[#This Row],[data_entrega]]-entregas[[#This Row],[prazo_estimado]],0))</f>
        <v>0</v>
      </c>
    </row>
    <row r="178" spans="1:13" x14ac:dyDescent="0.35">
      <c r="A178" s="2">
        <v>177</v>
      </c>
      <c r="B178" t="s">
        <v>408</v>
      </c>
      <c r="C178" t="s">
        <v>412</v>
      </c>
      <c r="D178" s="1">
        <v>45643</v>
      </c>
      <c r="E178" s="1">
        <v>45640</v>
      </c>
      <c r="F178" t="s">
        <v>413</v>
      </c>
      <c r="G178">
        <f>VLOOKUP(entregas[[#This Row],[id_pedido]],pedidos[[id]:[id_cliente]],2,0)</f>
        <v>47</v>
      </c>
      <c r="H178" t="str">
        <f>VLOOKUP(entregas[[#This Row],[id_cliente]],clientes[],2,0)</f>
        <v>Bryan Jesus</v>
      </c>
      <c r="I178" t="str">
        <f>VLOOKUP(entregas[[#This Row],[id_cliente]],clientes[],7,0)</f>
        <v>Nordeste</v>
      </c>
      <c r="J178">
        <f>VLOOKUP(entregas[[#This Row],[id_cliente]],nps[],3,0)</f>
        <v>2</v>
      </c>
      <c r="K178" t="str">
        <f>IF(entregas[[#This Row],[status]]="Entregue","Não","Sim")</f>
        <v>Não</v>
      </c>
      <c r="L178">
        <f>VLOOKUP(entregas[[#This Row],[id_cliente]],pedidos[[#All],[id_cliente]:[Recompra?]],5,0)</f>
        <v>1</v>
      </c>
      <c r="M178">
        <f>IF(entregas[[#This Row],[data_entrega]]=""=TRUE,0,MAX(entregas[[#This Row],[data_entrega]]-entregas[[#This Row],[prazo_estimado]],0))</f>
        <v>3</v>
      </c>
    </row>
    <row r="179" spans="1:13" x14ac:dyDescent="0.35">
      <c r="A179" s="2">
        <v>178</v>
      </c>
      <c r="B179" t="s">
        <v>408</v>
      </c>
      <c r="C179" t="s">
        <v>415</v>
      </c>
      <c r="E179" s="1">
        <v>45689</v>
      </c>
      <c r="F179" t="s">
        <v>416</v>
      </c>
      <c r="G179">
        <f>VLOOKUP(entregas[[#This Row],[id_pedido]],pedidos[[id]:[id_cliente]],2,0)</f>
        <v>26</v>
      </c>
      <c r="H179" t="str">
        <f>VLOOKUP(entregas[[#This Row],[id_cliente]],clientes[],2,0)</f>
        <v>Davi Lucas Cardoso</v>
      </c>
      <c r="I179" t="str">
        <f>VLOOKUP(entregas[[#This Row],[id_cliente]],clientes[],7,0)</f>
        <v>Norte</v>
      </c>
      <c r="J179">
        <f>VLOOKUP(entregas[[#This Row],[id_cliente]],nps[],3,0)</f>
        <v>9</v>
      </c>
      <c r="K179" t="str">
        <f>IF(entregas[[#This Row],[status]]="Entregue","Não","Sim")</f>
        <v>Sim</v>
      </c>
      <c r="L179">
        <f>VLOOKUP(entregas[[#This Row],[id_cliente]],pedidos[[#All],[id_cliente]:[Recompra?]],5,0)</f>
        <v>1</v>
      </c>
      <c r="M179">
        <f>IF(entregas[[#This Row],[data_entrega]]=""=TRUE,0,MAX(entregas[[#This Row],[data_entrega]]-entregas[[#This Row],[prazo_estimado]],0))</f>
        <v>0</v>
      </c>
    </row>
    <row r="180" spans="1:13" x14ac:dyDescent="0.35">
      <c r="A180" s="2">
        <v>179</v>
      </c>
      <c r="B180" t="s">
        <v>408</v>
      </c>
      <c r="C180" t="s">
        <v>412</v>
      </c>
      <c r="D180" s="1">
        <v>45535</v>
      </c>
      <c r="E180" s="1">
        <v>45534</v>
      </c>
      <c r="F180" t="s">
        <v>413</v>
      </c>
      <c r="G180">
        <f>VLOOKUP(entregas[[#This Row],[id_pedido]],pedidos[[id]:[id_cliente]],2,0)</f>
        <v>33</v>
      </c>
      <c r="H180" t="str">
        <f>VLOOKUP(entregas[[#This Row],[id_cliente]],clientes[],2,0)</f>
        <v>Thiago Gomes</v>
      </c>
      <c r="I180" t="str">
        <f>VLOOKUP(entregas[[#This Row],[id_cliente]],clientes[],7,0)</f>
        <v>Nordeste</v>
      </c>
      <c r="J180">
        <f>VLOOKUP(entregas[[#This Row],[id_cliente]],nps[],3,0)</f>
        <v>10</v>
      </c>
      <c r="K180" t="str">
        <f>IF(entregas[[#This Row],[status]]="Entregue","Não","Sim")</f>
        <v>Não</v>
      </c>
      <c r="L180">
        <f>VLOOKUP(entregas[[#This Row],[id_cliente]],pedidos[[#All],[id_cliente]:[Recompra?]],5,0)</f>
        <v>1</v>
      </c>
      <c r="M180">
        <f>IF(entregas[[#This Row],[data_entrega]]=""=TRUE,0,MAX(entregas[[#This Row],[data_entrega]]-entregas[[#This Row],[prazo_estimado]],0))</f>
        <v>1</v>
      </c>
    </row>
    <row r="181" spans="1:13" x14ac:dyDescent="0.35">
      <c r="A181" s="2">
        <v>180</v>
      </c>
      <c r="B181" t="s">
        <v>411</v>
      </c>
      <c r="C181" t="s">
        <v>412</v>
      </c>
      <c r="D181" s="1">
        <v>45688</v>
      </c>
      <c r="E181" s="1">
        <v>45686</v>
      </c>
      <c r="F181" t="s">
        <v>413</v>
      </c>
      <c r="G181">
        <f>VLOOKUP(entregas[[#This Row],[id_pedido]],pedidos[[id]:[id_cliente]],2,0)</f>
        <v>110</v>
      </c>
      <c r="H181" t="str">
        <f>VLOOKUP(entregas[[#This Row],[id_cliente]],clientes[],2,0)</f>
        <v>Theo Martins</v>
      </c>
      <c r="I181" t="str">
        <f>VLOOKUP(entregas[[#This Row],[id_cliente]],clientes[],7,0)</f>
        <v>Nordeste</v>
      </c>
      <c r="J181">
        <f>VLOOKUP(entregas[[#This Row],[id_cliente]],nps[],3,0)</f>
        <v>1</v>
      </c>
      <c r="K181" t="str">
        <f>IF(entregas[[#This Row],[status]]="Entregue","Não","Sim")</f>
        <v>Não</v>
      </c>
      <c r="L181">
        <f>VLOOKUP(entregas[[#This Row],[id_cliente]],pedidos[[#All],[id_cliente]:[Recompra?]],5,0)</f>
        <v>1</v>
      </c>
      <c r="M181">
        <f>IF(entregas[[#This Row],[data_entrega]]=""=TRUE,0,MAX(entregas[[#This Row],[data_entrega]]-entregas[[#This Row],[prazo_estimado]],0))</f>
        <v>2</v>
      </c>
    </row>
    <row r="182" spans="1:13" x14ac:dyDescent="0.35">
      <c r="A182" s="2">
        <v>181</v>
      </c>
      <c r="B182" t="s">
        <v>414</v>
      </c>
      <c r="C182" t="s">
        <v>412</v>
      </c>
      <c r="D182" s="1">
        <v>45631</v>
      </c>
      <c r="E182" s="1">
        <v>45627</v>
      </c>
      <c r="F182" t="s">
        <v>413</v>
      </c>
      <c r="G182">
        <f>VLOOKUP(entregas[[#This Row],[id_pedido]],pedidos[[id]:[id_cliente]],2,0)</f>
        <v>155</v>
      </c>
      <c r="H182" t="str">
        <f>VLOOKUP(entregas[[#This Row],[id_cliente]],clientes[],2,0)</f>
        <v>Maysa Pires</v>
      </c>
      <c r="I182" t="str">
        <f>VLOOKUP(entregas[[#This Row],[id_cliente]],clientes[],7,0)</f>
        <v>Sul</v>
      </c>
      <c r="J182">
        <f>VLOOKUP(entregas[[#This Row],[id_cliente]],nps[],3,0)</f>
        <v>4</v>
      </c>
      <c r="K182" t="str">
        <f>IF(entregas[[#This Row],[status]]="Entregue","Não","Sim")</f>
        <v>Não</v>
      </c>
      <c r="L182">
        <f>VLOOKUP(entregas[[#This Row],[id_cliente]],pedidos[[#All],[id_cliente]:[Recompra?]],5,0)</f>
        <v>1</v>
      </c>
      <c r="M182">
        <f>IF(entregas[[#This Row],[data_entrega]]=""=TRUE,0,MAX(entregas[[#This Row],[data_entrega]]-entregas[[#This Row],[prazo_estimado]],0))</f>
        <v>4</v>
      </c>
    </row>
    <row r="183" spans="1:13" x14ac:dyDescent="0.35">
      <c r="A183" s="2">
        <v>182</v>
      </c>
      <c r="B183" t="s">
        <v>414</v>
      </c>
      <c r="C183" t="s">
        <v>412</v>
      </c>
      <c r="D183" s="1">
        <v>45651</v>
      </c>
      <c r="E183" s="1">
        <v>45648</v>
      </c>
      <c r="F183" t="s">
        <v>413</v>
      </c>
      <c r="G183">
        <f>VLOOKUP(entregas[[#This Row],[id_pedido]],pedidos[[id]:[id_cliente]],2,0)</f>
        <v>181</v>
      </c>
      <c r="H183" t="str">
        <f>VLOOKUP(entregas[[#This Row],[id_cliente]],clientes[],2,0)</f>
        <v>Stella Pinto</v>
      </c>
      <c r="I183" t="str">
        <f>VLOOKUP(entregas[[#This Row],[id_cliente]],clientes[],7,0)</f>
        <v>Nordeste</v>
      </c>
      <c r="J183">
        <f>VLOOKUP(entregas[[#This Row],[id_cliente]],nps[],3,0)</f>
        <v>3</v>
      </c>
      <c r="K183" t="str">
        <f>IF(entregas[[#This Row],[status]]="Entregue","Não","Sim")</f>
        <v>Não</v>
      </c>
      <c r="L183">
        <f>VLOOKUP(entregas[[#This Row],[id_cliente]],pedidos[[#All],[id_cliente]:[Recompra?]],5,0)</f>
        <v>1</v>
      </c>
      <c r="M183">
        <f>IF(entregas[[#This Row],[data_entrega]]=""=TRUE,0,MAX(entregas[[#This Row],[data_entrega]]-entregas[[#This Row],[prazo_estimado]],0))</f>
        <v>3</v>
      </c>
    </row>
    <row r="184" spans="1:13" x14ac:dyDescent="0.35">
      <c r="A184" s="2">
        <v>183</v>
      </c>
      <c r="B184" t="s">
        <v>419</v>
      </c>
      <c r="C184" t="s">
        <v>415</v>
      </c>
      <c r="E184" s="1">
        <v>45676</v>
      </c>
      <c r="F184" t="s">
        <v>416</v>
      </c>
      <c r="G184">
        <f>VLOOKUP(entregas[[#This Row],[id_pedido]],pedidos[[id]:[id_cliente]],2,0)</f>
        <v>147</v>
      </c>
      <c r="H184" t="str">
        <f>VLOOKUP(entregas[[#This Row],[id_cliente]],clientes[],2,0)</f>
        <v>Melissa Nascimento</v>
      </c>
      <c r="I184" t="str">
        <f>VLOOKUP(entregas[[#This Row],[id_cliente]],clientes[],7,0)</f>
        <v>Nordeste</v>
      </c>
      <c r="J184">
        <f>VLOOKUP(entregas[[#This Row],[id_cliente]],nps[],3,0)</f>
        <v>6</v>
      </c>
      <c r="K184" t="str">
        <f>IF(entregas[[#This Row],[status]]="Entregue","Não","Sim")</f>
        <v>Sim</v>
      </c>
      <c r="L184">
        <f>VLOOKUP(entregas[[#This Row],[id_cliente]],pedidos[[#All],[id_cliente]:[Recompra?]],5,0)</f>
        <v>1</v>
      </c>
      <c r="M184">
        <f>IF(entregas[[#This Row],[data_entrega]]=""=TRUE,0,MAX(entregas[[#This Row],[data_entrega]]-entregas[[#This Row],[prazo_estimado]],0))</f>
        <v>0</v>
      </c>
    </row>
    <row r="185" spans="1:13" x14ac:dyDescent="0.35">
      <c r="A185" s="2">
        <v>184</v>
      </c>
      <c r="B185" t="s">
        <v>414</v>
      </c>
      <c r="C185" t="s">
        <v>412</v>
      </c>
      <c r="D185" s="1">
        <v>45431</v>
      </c>
      <c r="E185" s="1">
        <v>45431</v>
      </c>
      <c r="F185" t="s">
        <v>413</v>
      </c>
      <c r="G185">
        <f>VLOOKUP(entregas[[#This Row],[id_pedido]],pedidos[[id]:[id_cliente]],2,0)</f>
        <v>101</v>
      </c>
      <c r="H185" t="str">
        <f>VLOOKUP(entregas[[#This Row],[id_cliente]],clientes[],2,0)</f>
        <v>Benício Lopes</v>
      </c>
      <c r="I185" t="str">
        <f>VLOOKUP(entregas[[#This Row],[id_cliente]],clientes[],7,0)</f>
        <v>Nordeste</v>
      </c>
      <c r="J185">
        <f>VLOOKUP(entregas[[#This Row],[id_cliente]],nps[],3,0)</f>
        <v>2</v>
      </c>
      <c r="K185" t="str">
        <f>IF(entregas[[#This Row],[status]]="Entregue","Não","Sim")</f>
        <v>Não</v>
      </c>
      <c r="L185">
        <f>VLOOKUP(entregas[[#This Row],[id_cliente]],pedidos[[#All],[id_cliente]:[Recompra?]],5,0)</f>
        <v>1</v>
      </c>
      <c r="M185">
        <f>IF(entregas[[#This Row],[data_entrega]]=""=TRUE,0,MAX(entregas[[#This Row],[data_entrega]]-entregas[[#This Row],[prazo_estimado]],0))</f>
        <v>0</v>
      </c>
    </row>
    <row r="186" spans="1:13" x14ac:dyDescent="0.35">
      <c r="A186" s="2">
        <v>185</v>
      </c>
      <c r="B186" t="s">
        <v>411</v>
      </c>
      <c r="C186" t="s">
        <v>412</v>
      </c>
      <c r="D186" s="1">
        <v>45750</v>
      </c>
      <c r="E186" s="1">
        <v>45747</v>
      </c>
      <c r="F186" t="s">
        <v>413</v>
      </c>
      <c r="G186">
        <f>VLOOKUP(entregas[[#This Row],[id_pedido]],pedidos[[id]:[id_cliente]],2,0)</f>
        <v>134</v>
      </c>
      <c r="H186" t="str">
        <f>VLOOKUP(entregas[[#This Row],[id_cliente]],clientes[],2,0)</f>
        <v>Brenda Ferreira</v>
      </c>
      <c r="I186" t="str">
        <f>VLOOKUP(entregas[[#This Row],[id_cliente]],clientes[],7,0)</f>
        <v>Norte</v>
      </c>
      <c r="J186">
        <f>VLOOKUP(entregas[[#This Row],[id_cliente]],nps[],3,0)</f>
        <v>0</v>
      </c>
      <c r="K186" t="str">
        <f>IF(entregas[[#This Row],[status]]="Entregue","Não","Sim")</f>
        <v>Não</v>
      </c>
      <c r="L186">
        <f>VLOOKUP(entregas[[#This Row],[id_cliente]],pedidos[[#All],[id_cliente]:[Recompra?]],5,0)</f>
        <v>1</v>
      </c>
      <c r="M186">
        <f>IF(entregas[[#This Row],[data_entrega]]=""=TRUE,0,MAX(entregas[[#This Row],[data_entrega]]-entregas[[#This Row],[prazo_estimado]],0))</f>
        <v>3</v>
      </c>
    </row>
    <row r="187" spans="1:13" x14ac:dyDescent="0.35">
      <c r="A187" s="2">
        <v>186</v>
      </c>
      <c r="B187" t="s">
        <v>414</v>
      </c>
      <c r="C187" t="s">
        <v>412</v>
      </c>
      <c r="D187" s="1">
        <v>45455</v>
      </c>
      <c r="E187" s="1">
        <v>45453</v>
      </c>
      <c r="F187" t="s">
        <v>413</v>
      </c>
      <c r="G187">
        <f>VLOOKUP(entregas[[#This Row],[id_pedido]],pedidos[[id]:[id_cliente]],2,0)</f>
        <v>24</v>
      </c>
      <c r="H187" t="str">
        <f>VLOOKUP(entregas[[#This Row],[id_cliente]],clientes[],2,0)</f>
        <v>Gabriela Martins</v>
      </c>
      <c r="I187" t="str">
        <f>VLOOKUP(entregas[[#This Row],[id_cliente]],clientes[],7,0)</f>
        <v>Norte</v>
      </c>
      <c r="J187">
        <f>VLOOKUP(entregas[[#This Row],[id_cliente]],nps[],3,0)</f>
        <v>5</v>
      </c>
      <c r="K187" t="str">
        <f>IF(entregas[[#This Row],[status]]="Entregue","Não","Sim")</f>
        <v>Não</v>
      </c>
      <c r="L187">
        <f>VLOOKUP(entregas[[#This Row],[id_cliente]],pedidos[[#All],[id_cliente]:[Recompra?]],5,0)</f>
        <v>1</v>
      </c>
      <c r="M187">
        <f>IF(entregas[[#This Row],[data_entrega]]=""=TRUE,0,MAX(entregas[[#This Row],[data_entrega]]-entregas[[#This Row],[prazo_estimado]],0))</f>
        <v>2</v>
      </c>
    </row>
    <row r="188" spans="1:13" x14ac:dyDescent="0.35">
      <c r="A188" s="2">
        <v>187</v>
      </c>
      <c r="B188" t="s">
        <v>411</v>
      </c>
      <c r="C188" t="s">
        <v>412</v>
      </c>
      <c r="D188" s="1">
        <v>45754</v>
      </c>
      <c r="E188" s="1">
        <v>45754</v>
      </c>
      <c r="F188" t="s">
        <v>413</v>
      </c>
      <c r="G188">
        <f>VLOOKUP(entregas[[#This Row],[id_pedido]],pedidos[[id]:[id_cliente]],2,0)</f>
        <v>2</v>
      </c>
      <c r="H188" t="str">
        <f>VLOOKUP(entregas[[#This Row],[id_cliente]],clientes[],2,0)</f>
        <v>Cecília Campos</v>
      </c>
      <c r="I188" t="str">
        <f>VLOOKUP(entregas[[#This Row],[id_cliente]],clientes[],7,0)</f>
        <v>Norte</v>
      </c>
      <c r="J188">
        <f>VLOOKUP(entregas[[#This Row],[id_cliente]],nps[],3,0)</f>
        <v>10</v>
      </c>
      <c r="K188" t="str">
        <f>IF(entregas[[#This Row],[status]]="Entregue","Não","Sim")</f>
        <v>Não</v>
      </c>
      <c r="L188">
        <f>VLOOKUP(entregas[[#This Row],[id_cliente]],pedidos[[#All],[id_cliente]:[Recompra?]],5,0)</f>
        <v>1</v>
      </c>
      <c r="M188">
        <f>IF(entregas[[#This Row],[data_entrega]]=""=TRUE,0,MAX(entregas[[#This Row],[data_entrega]]-entregas[[#This Row],[prazo_estimado]],0))</f>
        <v>0</v>
      </c>
    </row>
    <row r="189" spans="1:13" x14ac:dyDescent="0.35">
      <c r="A189" s="2">
        <v>188</v>
      </c>
      <c r="B189" t="s">
        <v>419</v>
      </c>
      <c r="C189" t="s">
        <v>412</v>
      </c>
      <c r="D189" s="1">
        <v>45743</v>
      </c>
      <c r="E189" s="1">
        <v>45742</v>
      </c>
      <c r="F189" t="s">
        <v>413</v>
      </c>
      <c r="G189">
        <f>VLOOKUP(entregas[[#This Row],[id_pedido]],pedidos[[id]:[id_cliente]],2,0)</f>
        <v>151</v>
      </c>
      <c r="H189" t="str">
        <f>VLOOKUP(entregas[[#This Row],[id_cliente]],clientes[],2,0)</f>
        <v>Sophia Souza</v>
      </c>
      <c r="I189" t="str">
        <f>VLOOKUP(entregas[[#This Row],[id_cliente]],clientes[],7,0)</f>
        <v>Norte</v>
      </c>
      <c r="J189">
        <f>VLOOKUP(entregas[[#This Row],[id_cliente]],nps[],3,0)</f>
        <v>3</v>
      </c>
      <c r="K189" t="str">
        <f>IF(entregas[[#This Row],[status]]="Entregue","Não","Sim")</f>
        <v>Não</v>
      </c>
      <c r="L189">
        <f>VLOOKUP(entregas[[#This Row],[id_cliente]],pedidos[[#All],[id_cliente]:[Recompra?]],5,0)</f>
        <v>1</v>
      </c>
      <c r="M189">
        <f>IF(entregas[[#This Row],[data_entrega]]=""=TRUE,0,MAX(entregas[[#This Row],[data_entrega]]-entregas[[#This Row],[prazo_estimado]],0))</f>
        <v>1</v>
      </c>
    </row>
    <row r="190" spans="1:13" x14ac:dyDescent="0.35">
      <c r="A190" s="2">
        <v>189</v>
      </c>
      <c r="B190" t="s">
        <v>408</v>
      </c>
      <c r="C190" t="s">
        <v>412</v>
      </c>
      <c r="D190" s="1">
        <v>45600</v>
      </c>
      <c r="E190" s="1">
        <v>45602</v>
      </c>
      <c r="F190" t="s">
        <v>413</v>
      </c>
      <c r="G190">
        <f>VLOOKUP(entregas[[#This Row],[id_pedido]],pedidos[[id]:[id_cliente]],2,0)</f>
        <v>186</v>
      </c>
      <c r="H190" t="str">
        <f>VLOOKUP(entregas[[#This Row],[id_cliente]],clientes[],2,0)</f>
        <v>Srta. Laura Fernandes</v>
      </c>
      <c r="I190" t="str">
        <f>VLOOKUP(entregas[[#This Row],[id_cliente]],clientes[],7,0)</f>
        <v>Nordeste</v>
      </c>
      <c r="J190">
        <f>VLOOKUP(entregas[[#This Row],[id_cliente]],nps[],3,0)</f>
        <v>10</v>
      </c>
      <c r="K190" t="str">
        <f>IF(entregas[[#This Row],[status]]="Entregue","Não","Sim")</f>
        <v>Não</v>
      </c>
      <c r="L190">
        <f>VLOOKUP(entregas[[#This Row],[id_cliente]],pedidos[[#All],[id_cliente]:[Recompra?]],5,0)</f>
        <v>1</v>
      </c>
      <c r="M190">
        <f>IF(entregas[[#This Row],[data_entrega]]=""=TRUE,0,MAX(entregas[[#This Row],[data_entrega]]-entregas[[#This Row],[prazo_estimado]],0))</f>
        <v>0</v>
      </c>
    </row>
    <row r="191" spans="1:13" x14ac:dyDescent="0.35">
      <c r="A191" s="2">
        <v>190</v>
      </c>
      <c r="B191" t="s">
        <v>411</v>
      </c>
      <c r="C191" t="s">
        <v>412</v>
      </c>
      <c r="D191" s="1">
        <v>45715</v>
      </c>
      <c r="E191" s="1">
        <v>45716</v>
      </c>
      <c r="F191" t="s">
        <v>413</v>
      </c>
      <c r="G191">
        <f>VLOOKUP(entregas[[#This Row],[id_pedido]],pedidos[[id]:[id_cliente]],2,0)</f>
        <v>177</v>
      </c>
      <c r="H191" t="str">
        <f>VLOOKUP(entregas[[#This Row],[id_cliente]],clientes[],2,0)</f>
        <v>Renan Moreira</v>
      </c>
      <c r="I191" t="str">
        <f>VLOOKUP(entregas[[#This Row],[id_cliente]],clientes[],7,0)</f>
        <v>Sudeste</v>
      </c>
      <c r="J191">
        <f>VLOOKUP(entregas[[#This Row],[id_cliente]],nps[],3,0)</f>
        <v>6</v>
      </c>
      <c r="K191" t="str">
        <f>IF(entregas[[#This Row],[status]]="Entregue","Não","Sim")</f>
        <v>Não</v>
      </c>
      <c r="L191">
        <f>VLOOKUP(entregas[[#This Row],[id_cliente]],pedidos[[#All],[id_cliente]:[Recompra?]],5,0)</f>
        <v>1</v>
      </c>
      <c r="M191">
        <f>IF(entregas[[#This Row],[data_entrega]]=""=TRUE,0,MAX(entregas[[#This Row],[data_entrega]]-entregas[[#This Row],[prazo_estimado]],0))</f>
        <v>0</v>
      </c>
    </row>
    <row r="192" spans="1:13" x14ac:dyDescent="0.35">
      <c r="A192" s="2">
        <v>191</v>
      </c>
      <c r="B192" t="s">
        <v>411</v>
      </c>
      <c r="C192" t="s">
        <v>412</v>
      </c>
      <c r="D192" s="1">
        <v>45784</v>
      </c>
      <c r="E192" s="1">
        <v>45786</v>
      </c>
      <c r="F192" t="s">
        <v>413</v>
      </c>
      <c r="G192">
        <f>VLOOKUP(entregas[[#This Row],[id_pedido]],pedidos[[id]:[id_cliente]],2,0)</f>
        <v>135</v>
      </c>
      <c r="H192" t="str">
        <f>VLOOKUP(entregas[[#This Row],[id_cliente]],clientes[],2,0)</f>
        <v>Alexia Teixeira</v>
      </c>
      <c r="I192" t="str">
        <f>VLOOKUP(entregas[[#This Row],[id_cliente]],clientes[],7,0)</f>
        <v>Norte</v>
      </c>
      <c r="J192">
        <f>VLOOKUP(entregas[[#This Row],[id_cliente]],nps[],3,0)</f>
        <v>2</v>
      </c>
      <c r="K192" t="str">
        <f>IF(entregas[[#This Row],[status]]="Entregue","Não","Sim")</f>
        <v>Não</v>
      </c>
      <c r="L192">
        <f>VLOOKUP(entregas[[#This Row],[id_cliente]],pedidos[[#All],[id_cliente]:[Recompra?]],5,0)</f>
        <v>1</v>
      </c>
      <c r="M192">
        <f>IF(entregas[[#This Row],[data_entrega]]=""=TRUE,0,MAX(entregas[[#This Row],[data_entrega]]-entregas[[#This Row],[prazo_estimado]],0))</f>
        <v>0</v>
      </c>
    </row>
    <row r="193" spans="1:13" x14ac:dyDescent="0.35">
      <c r="A193" s="2">
        <v>192</v>
      </c>
      <c r="B193" t="s">
        <v>411</v>
      </c>
      <c r="C193" t="s">
        <v>412</v>
      </c>
      <c r="D193" s="1">
        <v>45495</v>
      </c>
      <c r="E193" s="1">
        <v>45491</v>
      </c>
      <c r="F193" t="s">
        <v>413</v>
      </c>
      <c r="G193">
        <f>VLOOKUP(entregas[[#This Row],[id_pedido]],pedidos[[id]:[id_cliente]],2,0)</f>
        <v>55</v>
      </c>
      <c r="H193" t="str">
        <f>VLOOKUP(entregas[[#This Row],[id_cliente]],clientes[],2,0)</f>
        <v>Maria Eduarda da Cruz</v>
      </c>
      <c r="I193" t="str">
        <f>VLOOKUP(entregas[[#This Row],[id_cliente]],clientes[],7,0)</f>
        <v>Nordeste</v>
      </c>
      <c r="J193">
        <f>VLOOKUP(entregas[[#This Row],[id_cliente]],nps[],3,0)</f>
        <v>6</v>
      </c>
      <c r="K193" t="str">
        <f>IF(entregas[[#This Row],[status]]="Entregue","Não","Sim")</f>
        <v>Não</v>
      </c>
      <c r="L193">
        <f>VLOOKUP(entregas[[#This Row],[id_cliente]],pedidos[[#All],[id_cliente]:[Recompra?]],5,0)</f>
        <v>1</v>
      </c>
      <c r="M193">
        <f>IF(entregas[[#This Row],[data_entrega]]=""=TRUE,0,MAX(entregas[[#This Row],[data_entrega]]-entregas[[#This Row],[prazo_estimado]],0))</f>
        <v>4</v>
      </c>
    </row>
    <row r="194" spans="1:13" x14ac:dyDescent="0.35">
      <c r="A194" s="2">
        <v>193</v>
      </c>
      <c r="B194" t="s">
        <v>414</v>
      </c>
      <c r="C194" t="s">
        <v>412</v>
      </c>
      <c r="D194" s="1">
        <v>45621</v>
      </c>
      <c r="E194" s="1">
        <v>45621</v>
      </c>
      <c r="F194" t="s">
        <v>413</v>
      </c>
      <c r="G194">
        <f>VLOOKUP(entregas[[#This Row],[id_pedido]],pedidos[[id]:[id_cliente]],2,0)</f>
        <v>77</v>
      </c>
      <c r="H194" t="str">
        <f>VLOOKUP(entregas[[#This Row],[id_cliente]],clientes[],2,0)</f>
        <v>Clara Caldeira</v>
      </c>
      <c r="I194" t="str">
        <f>VLOOKUP(entregas[[#This Row],[id_cliente]],clientes[],7,0)</f>
        <v>Sul</v>
      </c>
      <c r="J194">
        <f>VLOOKUP(entregas[[#This Row],[id_cliente]],nps[],3,0)</f>
        <v>10</v>
      </c>
      <c r="K194" t="str">
        <f>IF(entregas[[#This Row],[status]]="Entregue","Não","Sim")</f>
        <v>Não</v>
      </c>
      <c r="L194">
        <f>VLOOKUP(entregas[[#This Row],[id_cliente]],pedidos[[#All],[id_cliente]:[Recompra?]],5,0)</f>
        <v>1</v>
      </c>
      <c r="M194">
        <f>IF(entregas[[#This Row],[data_entrega]]=""=TRUE,0,MAX(entregas[[#This Row],[data_entrega]]-entregas[[#This Row],[prazo_estimado]],0))</f>
        <v>0</v>
      </c>
    </row>
    <row r="195" spans="1:13" x14ac:dyDescent="0.35">
      <c r="A195" s="2">
        <v>194</v>
      </c>
      <c r="B195" t="s">
        <v>408</v>
      </c>
      <c r="C195" t="s">
        <v>412</v>
      </c>
      <c r="D195" s="1">
        <v>45762</v>
      </c>
      <c r="E195" s="1">
        <v>45759</v>
      </c>
      <c r="F195" t="s">
        <v>413</v>
      </c>
      <c r="G195">
        <f>VLOOKUP(entregas[[#This Row],[id_pedido]],pedidos[[id]:[id_cliente]],2,0)</f>
        <v>79</v>
      </c>
      <c r="H195" t="str">
        <f>VLOOKUP(entregas[[#This Row],[id_cliente]],clientes[],2,0)</f>
        <v>Vicente Fogaça</v>
      </c>
      <c r="I195" t="str">
        <f>VLOOKUP(entregas[[#This Row],[id_cliente]],clientes[],7,0)</f>
        <v>Nordeste</v>
      </c>
      <c r="J195">
        <f>VLOOKUP(entregas[[#This Row],[id_cliente]],nps[],3,0)</f>
        <v>5</v>
      </c>
      <c r="K195" t="str">
        <f>IF(entregas[[#This Row],[status]]="Entregue","Não","Sim")</f>
        <v>Não</v>
      </c>
      <c r="L195">
        <f>VLOOKUP(entregas[[#This Row],[id_cliente]],pedidos[[#All],[id_cliente]:[Recompra?]],5,0)</f>
        <v>1</v>
      </c>
      <c r="M195">
        <f>IF(entregas[[#This Row],[data_entrega]]=""=TRUE,0,MAX(entregas[[#This Row],[data_entrega]]-entregas[[#This Row],[prazo_estimado]],0))</f>
        <v>3</v>
      </c>
    </row>
    <row r="196" spans="1:13" x14ac:dyDescent="0.35">
      <c r="A196" s="2">
        <v>195</v>
      </c>
      <c r="B196" t="s">
        <v>419</v>
      </c>
      <c r="C196" t="s">
        <v>409</v>
      </c>
      <c r="E196" s="1">
        <v>45658</v>
      </c>
      <c r="F196" t="s">
        <v>410</v>
      </c>
      <c r="G196">
        <f>VLOOKUP(entregas[[#This Row],[id_pedido]],pedidos[[id]:[id_cliente]],2,0)</f>
        <v>108</v>
      </c>
      <c r="H196" t="str">
        <f>VLOOKUP(entregas[[#This Row],[id_cliente]],clientes[],2,0)</f>
        <v>Vitor Hugo Ramos</v>
      </c>
      <c r="I196" t="str">
        <f>VLOOKUP(entregas[[#This Row],[id_cliente]],clientes[],7,0)</f>
        <v>Norte</v>
      </c>
      <c r="J196">
        <f>VLOOKUP(entregas[[#This Row],[id_cliente]],nps[],3,0)</f>
        <v>1</v>
      </c>
      <c r="K196" t="str">
        <f>IF(entregas[[#This Row],[status]]="Entregue","Não","Sim")</f>
        <v>Sim</v>
      </c>
      <c r="L196">
        <f>VLOOKUP(entregas[[#This Row],[id_cliente]],pedidos[[#All],[id_cliente]:[Recompra?]],5,0)</f>
        <v>1</v>
      </c>
      <c r="M196">
        <f>IF(entregas[[#This Row],[data_entrega]]=""=TRUE,0,MAX(entregas[[#This Row],[data_entrega]]-entregas[[#This Row],[prazo_estimado]],0))</f>
        <v>0</v>
      </c>
    </row>
    <row r="197" spans="1:13" x14ac:dyDescent="0.35">
      <c r="A197" s="2">
        <v>196</v>
      </c>
      <c r="B197" t="s">
        <v>414</v>
      </c>
      <c r="C197" t="s">
        <v>412</v>
      </c>
      <c r="D197" s="1">
        <v>45551</v>
      </c>
      <c r="E197" s="1">
        <v>45550</v>
      </c>
      <c r="F197" t="s">
        <v>413</v>
      </c>
      <c r="G197">
        <f>VLOOKUP(entregas[[#This Row],[id_pedido]],pedidos[[id]:[id_cliente]],2,0)</f>
        <v>68</v>
      </c>
      <c r="H197" t="str">
        <f>VLOOKUP(entregas[[#This Row],[id_cliente]],clientes[],2,0)</f>
        <v>Murilo Santos</v>
      </c>
      <c r="I197" t="str">
        <f>VLOOKUP(entregas[[#This Row],[id_cliente]],clientes[],7,0)</f>
        <v>Norte</v>
      </c>
      <c r="J197">
        <f>VLOOKUP(entregas[[#This Row],[id_cliente]],nps[],3,0)</f>
        <v>8</v>
      </c>
      <c r="K197" t="str">
        <f>IF(entregas[[#This Row],[status]]="Entregue","Não","Sim")</f>
        <v>Não</v>
      </c>
      <c r="L197">
        <f>VLOOKUP(entregas[[#This Row],[id_cliente]],pedidos[[#All],[id_cliente]:[Recompra?]],5,0)</f>
        <v>1</v>
      </c>
      <c r="M197">
        <f>IF(entregas[[#This Row],[data_entrega]]=""=TRUE,0,MAX(entregas[[#This Row],[data_entrega]]-entregas[[#This Row],[prazo_estimado]],0))</f>
        <v>1</v>
      </c>
    </row>
    <row r="198" spans="1:13" x14ac:dyDescent="0.35">
      <c r="A198" s="2">
        <v>197</v>
      </c>
      <c r="B198" t="s">
        <v>408</v>
      </c>
      <c r="C198" t="s">
        <v>412</v>
      </c>
      <c r="D198" s="1">
        <v>45698</v>
      </c>
      <c r="E198" s="1">
        <v>45700</v>
      </c>
      <c r="F198" t="s">
        <v>413</v>
      </c>
      <c r="G198">
        <f>VLOOKUP(entregas[[#This Row],[id_pedido]],pedidos[[id]:[id_cliente]],2,0)</f>
        <v>134</v>
      </c>
      <c r="H198" t="str">
        <f>VLOOKUP(entregas[[#This Row],[id_cliente]],clientes[],2,0)</f>
        <v>Brenda Ferreira</v>
      </c>
      <c r="I198" t="str">
        <f>VLOOKUP(entregas[[#This Row],[id_cliente]],clientes[],7,0)</f>
        <v>Norte</v>
      </c>
      <c r="J198">
        <f>VLOOKUP(entregas[[#This Row],[id_cliente]],nps[],3,0)</f>
        <v>0</v>
      </c>
      <c r="K198" t="str">
        <f>IF(entregas[[#This Row],[status]]="Entregue","Não","Sim")</f>
        <v>Não</v>
      </c>
      <c r="L198">
        <f>VLOOKUP(entregas[[#This Row],[id_cliente]],pedidos[[#All],[id_cliente]:[Recompra?]],5,0)</f>
        <v>1</v>
      </c>
      <c r="M198">
        <f>IF(entregas[[#This Row],[data_entrega]]=""=TRUE,0,MAX(entregas[[#This Row],[data_entrega]]-entregas[[#This Row],[prazo_estimado]],0))</f>
        <v>0</v>
      </c>
    </row>
    <row r="199" spans="1:13" x14ac:dyDescent="0.35">
      <c r="A199" s="2">
        <v>198</v>
      </c>
      <c r="B199" t="s">
        <v>408</v>
      </c>
      <c r="C199" t="s">
        <v>412</v>
      </c>
      <c r="D199" s="1">
        <v>45784</v>
      </c>
      <c r="E199" s="1">
        <v>45780</v>
      </c>
      <c r="F199" t="s">
        <v>413</v>
      </c>
      <c r="G199">
        <f>VLOOKUP(entregas[[#This Row],[id_pedido]],pedidos[[id]:[id_cliente]],2,0)</f>
        <v>133</v>
      </c>
      <c r="H199" t="str">
        <f>VLOOKUP(entregas[[#This Row],[id_cliente]],clientes[],2,0)</f>
        <v>Luiz Felipe Silva</v>
      </c>
      <c r="I199" t="str">
        <f>VLOOKUP(entregas[[#This Row],[id_cliente]],clientes[],7,0)</f>
        <v>Nordeste</v>
      </c>
      <c r="J199">
        <f>VLOOKUP(entregas[[#This Row],[id_cliente]],nps[],3,0)</f>
        <v>0</v>
      </c>
      <c r="K199" t="str">
        <f>IF(entregas[[#This Row],[status]]="Entregue","Não","Sim")</f>
        <v>Não</v>
      </c>
      <c r="L199">
        <f>VLOOKUP(entregas[[#This Row],[id_cliente]],pedidos[[#All],[id_cliente]:[Recompra?]],5,0)</f>
        <v>1</v>
      </c>
      <c r="M199">
        <f>IF(entregas[[#This Row],[data_entrega]]=""=TRUE,0,MAX(entregas[[#This Row],[data_entrega]]-entregas[[#This Row],[prazo_estimado]],0))</f>
        <v>4</v>
      </c>
    </row>
    <row r="200" spans="1:13" x14ac:dyDescent="0.35">
      <c r="A200" s="2">
        <v>199</v>
      </c>
      <c r="B200" t="s">
        <v>419</v>
      </c>
      <c r="C200" t="s">
        <v>417</v>
      </c>
      <c r="E200" s="1">
        <v>45708</v>
      </c>
      <c r="F200" t="s">
        <v>418</v>
      </c>
      <c r="G200">
        <f>VLOOKUP(entregas[[#This Row],[id_pedido]],pedidos[[id]:[id_cliente]],2,0)</f>
        <v>67</v>
      </c>
      <c r="H200" t="str">
        <f>VLOOKUP(entregas[[#This Row],[id_cliente]],clientes[],2,0)</f>
        <v>Luna Jesus</v>
      </c>
      <c r="I200" t="str">
        <f>VLOOKUP(entregas[[#This Row],[id_cliente]],clientes[],7,0)</f>
        <v>Nordeste</v>
      </c>
      <c r="J200">
        <f>VLOOKUP(entregas[[#This Row],[id_cliente]],nps[],3,0)</f>
        <v>3</v>
      </c>
      <c r="K200" t="str">
        <f>IF(entregas[[#This Row],[status]]="Entregue","Não","Sim")</f>
        <v>Sim</v>
      </c>
      <c r="L200">
        <f>VLOOKUP(entregas[[#This Row],[id_cliente]],pedidos[[#All],[id_cliente]:[Recompra?]],5,0)</f>
        <v>1</v>
      </c>
      <c r="M200">
        <f>IF(entregas[[#This Row],[data_entrega]]=""=TRUE,0,MAX(entregas[[#This Row],[data_entrega]]-entregas[[#This Row],[prazo_estimado]],0))</f>
        <v>0</v>
      </c>
    </row>
    <row r="201" spans="1:13" x14ac:dyDescent="0.35">
      <c r="A201" s="2">
        <v>200</v>
      </c>
      <c r="B201" t="s">
        <v>411</v>
      </c>
      <c r="C201" t="s">
        <v>412</v>
      </c>
      <c r="D201" s="1">
        <v>45623</v>
      </c>
      <c r="E201" s="1">
        <v>45621</v>
      </c>
      <c r="F201" t="s">
        <v>413</v>
      </c>
      <c r="G201">
        <f>VLOOKUP(entregas[[#This Row],[id_pedido]],pedidos[[id]:[id_cliente]],2,0)</f>
        <v>187</v>
      </c>
      <c r="H201" t="str">
        <f>VLOOKUP(entregas[[#This Row],[id_cliente]],clientes[],2,0)</f>
        <v>Srta. Olivia da Rocha</v>
      </c>
      <c r="I201" t="str">
        <f>VLOOKUP(entregas[[#This Row],[id_cliente]],clientes[],7,0)</f>
        <v>Sul</v>
      </c>
      <c r="J201">
        <f>VLOOKUP(entregas[[#This Row],[id_cliente]],nps[],3,0)</f>
        <v>8</v>
      </c>
      <c r="K201" t="str">
        <f>IF(entregas[[#This Row],[status]]="Entregue","Não","Sim")</f>
        <v>Não</v>
      </c>
      <c r="L201">
        <f>VLOOKUP(entregas[[#This Row],[id_cliente]],pedidos[[#All],[id_cliente]:[Recompra?]],5,0)</f>
        <v>1</v>
      </c>
      <c r="M201">
        <f>IF(entregas[[#This Row],[data_entrega]]=""=TRUE,0,MAX(entregas[[#This Row],[data_entrega]]-entregas[[#This Row],[prazo_estimado]],0))</f>
        <v>2</v>
      </c>
    </row>
    <row r="202" spans="1:13" x14ac:dyDescent="0.35">
      <c r="A202" s="2">
        <v>201</v>
      </c>
      <c r="B202" t="s">
        <v>411</v>
      </c>
      <c r="C202" t="s">
        <v>412</v>
      </c>
      <c r="D202" s="1">
        <v>45781</v>
      </c>
      <c r="E202" s="1">
        <v>45779</v>
      </c>
      <c r="F202" t="s">
        <v>413</v>
      </c>
      <c r="G202">
        <f>VLOOKUP(entregas[[#This Row],[id_pedido]],pedidos[[id]:[id_cliente]],2,0)</f>
        <v>124</v>
      </c>
      <c r="H202" t="str">
        <f>VLOOKUP(entregas[[#This Row],[id_cliente]],clientes[],2,0)</f>
        <v>Carlos Eduardo Farias</v>
      </c>
      <c r="I202" t="str">
        <f>VLOOKUP(entregas[[#This Row],[id_cliente]],clientes[],7,0)</f>
        <v>Nordeste</v>
      </c>
      <c r="J202">
        <f>VLOOKUP(entregas[[#This Row],[id_cliente]],nps[],3,0)</f>
        <v>2</v>
      </c>
      <c r="K202" t="str">
        <f>IF(entregas[[#This Row],[status]]="Entregue","Não","Sim")</f>
        <v>Não</v>
      </c>
      <c r="L202">
        <f>VLOOKUP(entregas[[#This Row],[id_cliente]],pedidos[[#All],[id_cliente]:[Recompra?]],5,0)</f>
        <v>1</v>
      </c>
      <c r="M202">
        <f>IF(entregas[[#This Row],[data_entrega]]=""=TRUE,0,MAX(entregas[[#This Row],[data_entrega]]-entregas[[#This Row],[prazo_estimado]],0))</f>
        <v>2</v>
      </c>
    </row>
    <row r="203" spans="1:13" x14ac:dyDescent="0.35">
      <c r="A203" s="2">
        <v>202</v>
      </c>
      <c r="B203" t="s">
        <v>408</v>
      </c>
      <c r="C203" t="s">
        <v>415</v>
      </c>
      <c r="E203" s="1">
        <v>45615</v>
      </c>
      <c r="F203" t="s">
        <v>416</v>
      </c>
      <c r="G203">
        <f>VLOOKUP(entregas[[#This Row],[id_pedido]],pedidos[[id]:[id_cliente]],2,0)</f>
        <v>27</v>
      </c>
      <c r="H203" t="str">
        <f>VLOOKUP(entregas[[#This Row],[id_cliente]],clientes[],2,0)</f>
        <v>Evelyn Aragão</v>
      </c>
      <c r="I203" t="str">
        <f>VLOOKUP(entregas[[#This Row],[id_cliente]],clientes[],7,0)</f>
        <v>Norte</v>
      </c>
      <c r="J203">
        <f>VLOOKUP(entregas[[#This Row],[id_cliente]],nps[],3,0)</f>
        <v>9</v>
      </c>
      <c r="K203" t="str">
        <f>IF(entregas[[#This Row],[status]]="Entregue","Não","Sim")</f>
        <v>Sim</v>
      </c>
      <c r="L203">
        <f>VLOOKUP(entregas[[#This Row],[id_cliente]],pedidos[[#All],[id_cliente]:[Recompra?]],5,0)</f>
        <v>1</v>
      </c>
      <c r="M203">
        <f>IF(entregas[[#This Row],[data_entrega]]=""=TRUE,0,MAX(entregas[[#This Row],[data_entrega]]-entregas[[#This Row],[prazo_estimado]],0))</f>
        <v>0</v>
      </c>
    </row>
    <row r="204" spans="1:13" x14ac:dyDescent="0.35">
      <c r="A204" s="2">
        <v>203</v>
      </c>
      <c r="B204" t="s">
        <v>411</v>
      </c>
      <c r="C204" t="s">
        <v>412</v>
      </c>
      <c r="D204" s="1">
        <v>45632</v>
      </c>
      <c r="E204" s="1">
        <v>45629</v>
      </c>
      <c r="F204" t="s">
        <v>413</v>
      </c>
      <c r="G204">
        <f>VLOOKUP(entregas[[#This Row],[id_pedido]],pedidos[[id]:[id_cliente]],2,0)</f>
        <v>60</v>
      </c>
      <c r="H204" t="str">
        <f>VLOOKUP(entregas[[#This Row],[id_cliente]],clientes[],2,0)</f>
        <v>Gustavo Novaes</v>
      </c>
      <c r="I204" t="str">
        <f>VLOOKUP(entregas[[#This Row],[id_cliente]],clientes[],7,0)</f>
        <v>Centro-Oeste</v>
      </c>
      <c r="J204">
        <f>VLOOKUP(entregas[[#This Row],[id_cliente]],nps[],3,0)</f>
        <v>3</v>
      </c>
      <c r="K204" t="str">
        <f>IF(entregas[[#This Row],[status]]="Entregue","Não","Sim")</f>
        <v>Não</v>
      </c>
      <c r="L204">
        <f>VLOOKUP(entregas[[#This Row],[id_cliente]],pedidos[[#All],[id_cliente]:[Recompra?]],5,0)</f>
        <v>1</v>
      </c>
      <c r="M204">
        <f>IF(entregas[[#This Row],[data_entrega]]=""=TRUE,0,MAX(entregas[[#This Row],[data_entrega]]-entregas[[#This Row],[prazo_estimado]],0))</f>
        <v>3</v>
      </c>
    </row>
    <row r="205" spans="1:13" x14ac:dyDescent="0.35">
      <c r="A205" s="2">
        <v>204</v>
      </c>
      <c r="B205" t="s">
        <v>411</v>
      </c>
      <c r="C205" t="s">
        <v>412</v>
      </c>
      <c r="D205" s="1">
        <v>45613</v>
      </c>
      <c r="E205" s="1">
        <v>45615</v>
      </c>
      <c r="F205" t="s">
        <v>413</v>
      </c>
      <c r="G205">
        <f>VLOOKUP(entregas[[#This Row],[id_pedido]],pedidos[[id]:[id_cliente]],2,0)</f>
        <v>40</v>
      </c>
      <c r="H205" t="str">
        <f>VLOOKUP(entregas[[#This Row],[id_cliente]],clientes[],2,0)</f>
        <v>Juliana Almeida</v>
      </c>
      <c r="I205" t="str">
        <f>VLOOKUP(entregas[[#This Row],[id_cliente]],clientes[],7,0)</f>
        <v>Centro-Oeste</v>
      </c>
      <c r="J205">
        <f>VLOOKUP(entregas[[#This Row],[id_cliente]],nps[],3,0)</f>
        <v>4</v>
      </c>
      <c r="K205" t="str">
        <f>IF(entregas[[#This Row],[status]]="Entregue","Não","Sim")</f>
        <v>Não</v>
      </c>
      <c r="L205">
        <f>VLOOKUP(entregas[[#This Row],[id_cliente]],pedidos[[#All],[id_cliente]:[Recompra?]],5,0)</f>
        <v>1</v>
      </c>
      <c r="M205">
        <f>IF(entregas[[#This Row],[data_entrega]]=""=TRUE,0,MAX(entregas[[#This Row],[data_entrega]]-entregas[[#This Row],[prazo_estimado]],0))</f>
        <v>0</v>
      </c>
    </row>
    <row r="206" spans="1:13" x14ac:dyDescent="0.35">
      <c r="A206" s="2">
        <v>205</v>
      </c>
      <c r="B206" t="s">
        <v>408</v>
      </c>
      <c r="C206" t="s">
        <v>412</v>
      </c>
      <c r="D206" s="1">
        <v>45456</v>
      </c>
      <c r="E206" s="1">
        <v>45452</v>
      </c>
      <c r="F206" t="s">
        <v>413</v>
      </c>
      <c r="G206">
        <f>VLOOKUP(entregas[[#This Row],[id_pedido]],pedidos[[id]:[id_cliente]],2,0)</f>
        <v>187</v>
      </c>
      <c r="H206" t="str">
        <f>VLOOKUP(entregas[[#This Row],[id_cliente]],clientes[],2,0)</f>
        <v>Srta. Olivia da Rocha</v>
      </c>
      <c r="I206" t="str">
        <f>VLOOKUP(entregas[[#This Row],[id_cliente]],clientes[],7,0)</f>
        <v>Sul</v>
      </c>
      <c r="J206">
        <f>VLOOKUP(entregas[[#This Row],[id_cliente]],nps[],3,0)</f>
        <v>8</v>
      </c>
      <c r="K206" t="str">
        <f>IF(entregas[[#This Row],[status]]="Entregue","Não","Sim")</f>
        <v>Não</v>
      </c>
      <c r="L206">
        <f>VLOOKUP(entregas[[#This Row],[id_cliente]],pedidos[[#All],[id_cliente]:[Recompra?]],5,0)</f>
        <v>1</v>
      </c>
      <c r="M206">
        <f>IF(entregas[[#This Row],[data_entrega]]=""=TRUE,0,MAX(entregas[[#This Row],[data_entrega]]-entregas[[#This Row],[prazo_estimado]],0))</f>
        <v>4</v>
      </c>
    </row>
    <row r="207" spans="1:13" x14ac:dyDescent="0.35">
      <c r="A207" s="2">
        <v>206</v>
      </c>
      <c r="B207" t="s">
        <v>414</v>
      </c>
      <c r="C207" t="s">
        <v>412</v>
      </c>
      <c r="D207" s="1">
        <v>45552</v>
      </c>
      <c r="E207" s="1">
        <v>45551</v>
      </c>
      <c r="F207" t="s">
        <v>413</v>
      </c>
      <c r="G207">
        <f>VLOOKUP(entregas[[#This Row],[id_pedido]],pedidos[[id]:[id_cliente]],2,0)</f>
        <v>33</v>
      </c>
      <c r="H207" t="str">
        <f>VLOOKUP(entregas[[#This Row],[id_cliente]],clientes[],2,0)</f>
        <v>Thiago Gomes</v>
      </c>
      <c r="I207" t="str">
        <f>VLOOKUP(entregas[[#This Row],[id_cliente]],clientes[],7,0)</f>
        <v>Nordeste</v>
      </c>
      <c r="J207">
        <f>VLOOKUP(entregas[[#This Row],[id_cliente]],nps[],3,0)</f>
        <v>10</v>
      </c>
      <c r="K207" t="str">
        <f>IF(entregas[[#This Row],[status]]="Entregue","Não","Sim")</f>
        <v>Não</v>
      </c>
      <c r="L207">
        <f>VLOOKUP(entregas[[#This Row],[id_cliente]],pedidos[[#All],[id_cliente]:[Recompra?]],5,0)</f>
        <v>1</v>
      </c>
      <c r="M207">
        <f>IF(entregas[[#This Row],[data_entrega]]=""=TRUE,0,MAX(entregas[[#This Row],[data_entrega]]-entregas[[#This Row],[prazo_estimado]],0))</f>
        <v>1</v>
      </c>
    </row>
    <row r="208" spans="1:13" x14ac:dyDescent="0.35">
      <c r="A208" s="2">
        <v>207</v>
      </c>
      <c r="B208" t="s">
        <v>419</v>
      </c>
      <c r="C208" t="s">
        <v>409</v>
      </c>
      <c r="E208" s="1">
        <v>45489</v>
      </c>
      <c r="F208" t="s">
        <v>410</v>
      </c>
      <c r="G208">
        <f>VLOOKUP(entregas[[#This Row],[id_pedido]],pedidos[[id]:[id_cliente]],2,0)</f>
        <v>74</v>
      </c>
      <c r="H208" t="str">
        <f>VLOOKUP(entregas[[#This Row],[id_cliente]],clientes[],2,0)</f>
        <v>Milena Farias</v>
      </c>
      <c r="I208" t="str">
        <f>VLOOKUP(entregas[[#This Row],[id_cliente]],clientes[],7,0)</f>
        <v>Norte</v>
      </c>
      <c r="J208">
        <f>VLOOKUP(entregas[[#This Row],[id_cliente]],nps[],3,0)</f>
        <v>1</v>
      </c>
      <c r="K208" t="str">
        <f>IF(entregas[[#This Row],[status]]="Entregue","Não","Sim")</f>
        <v>Sim</v>
      </c>
      <c r="L208">
        <f>VLOOKUP(entregas[[#This Row],[id_cliente]],pedidos[[#All],[id_cliente]:[Recompra?]],5,0)</f>
        <v>1</v>
      </c>
      <c r="M208">
        <f>IF(entregas[[#This Row],[data_entrega]]=""=TRUE,0,MAX(entregas[[#This Row],[data_entrega]]-entregas[[#This Row],[prazo_estimado]],0))</f>
        <v>0</v>
      </c>
    </row>
    <row r="209" spans="1:13" x14ac:dyDescent="0.35">
      <c r="A209" s="2">
        <v>208</v>
      </c>
      <c r="B209" t="s">
        <v>414</v>
      </c>
      <c r="C209" t="s">
        <v>415</v>
      </c>
      <c r="E209" s="1">
        <v>45751</v>
      </c>
      <c r="F209" t="s">
        <v>416</v>
      </c>
      <c r="G209">
        <f>VLOOKUP(entregas[[#This Row],[id_pedido]],pedidos[[id]:[id_cliente]],2,0)</f>
        <v>182</v>
      </c>
      <c r="H209" t="str">
        <f>VLOOKUP(entregas[[#This Row],[id_cliente]],clientes[],2,0)</f>
        <v>Dra. Ana Correia</v>
      </c>
      <c r="I209" t="str">
        <f>VLOOKUP(entregas[[#This Row],[id_cliente]],clientes[],7,0)</f>
        <v>Norte</v>
      </c>
      <c r="J209">
        <f>VLOOKUP(entregas[[#This Row],[id_cliente]],nps[],3,0)</f>
        <v>9</v>
      </c>
      <c r="K209" t="str">
        <f>IF(entregas[[#This Row],[status]]="Entregue","Não","Sim")</f>
        <v>Sim</v>
      </c>
      <c r="L209">
        <f>VLOOKUP(entregas[[#This Row],[id_cliente]],pedidos[[#All],[id_cliente]:[Recompra?]],5,0)</f>
        <v>1</v>
      </c>
      <c r="M209">
        <f>IF(entregas[[#This Row],[data_entrega]]=""=TRUE,0,MAX(entregas[[#This Row],[data_entrega]]-entregas[[#This Row],[prazo_estimado]],0))</f>
        <v>0</v>
      </c>
    </row>
    <row r="210" spans="1:13" x14ac:dyDescent="0.35">
      <c r="A210" s="2">
        <v>209</v>
      </c>
      <c r="B210" t="s">
        <v>414</v>
      </c>
      <c r="C210" t="s">
        <v>415</v>
      </c>
      <c r="E210" s="1">
        <v>45575</v>
      </c>
      <c r="F210" t="s">
        <v>416</v>
      </c>
      <c r="G210">
        <f>VLOOKUP(entregas[[#This Row],[id_pedido]],pedidos[[id]:[id_cliente]],2,0)</f>
        <v>37</v>
      </c>
      <c r="H210" t="str">
        <f>VLOOKUP(entregas[[#This Row],[id_cliente]],clientes[],2,0)</f>
        <v>Maria Julia Jesus</v>
      </c>
      <c r="I210" t="str">
        <f>VLOOKUP(entregas[[#This Row],[id_cliente]],clientes[],7,0)</f>
        <v>Sul</v>
      </c>
      <c r="J210">
        <f>VLOOKUP(entregas[[#This Row],[id_cliente]],nps[],3,0)</f>
        <v>4</v>
      </c>
      <c r="K210" t="str">
        <f>IF(entregas[[#This Row],[status]]="Entregue","Não","Sim")</f>
        <v>Sim</v>
      </c>
      <c r="L210">
        <f>VLOOKUP(entregas[[#This Row],[id_cliente]],pedidos[[#All],[id_cliente]:[Recompra?]],5,0)</f>
        <v>1</v>
      </c>
      <c r="M210">
        <f>IF(entregas[[#This Row],[data_entrega]]=""=TRUE,0,MAX(entregas[[#This Row],[data_entrega]]-entregas[[#This Row],[prazo_estimado]],0))</f>
        <v>0</v>
      </c>
    </row>
    <row r="211" spans="1:13" x14ac:dyDescent="0.35">
      <c r="A211" s="2">
        <v>210</v>
      </c>
      <c r="B211" t="s">
        <v>419</v>
      </c>
      <c r="C211" t="s">
        <v>417</v>
      </c>
      <c r="E211" s="1">
        <v>45764</v>
      </c>
      <c r="F211" t="s">
        <v>418</v>
      </c>
      <c r="G211">
        <f>VLOOKUP(entregas[[#This Row],[id_pedido]],pedidos[[id]:[id_cliente]],2,0)</f>
        <v>173</v>
      </c>
      <c r="H211" t="str">
        <f>VLOOKUP(entregas[[#This Row],[id_cliente]],clientes[],2,0)</f>
        <v>Vicente Teixeira</v>
      </c>
      <c r="I211" t="str">
        <f>VLOOKUP(entregas[[#This Row],[id_cliente]],clientes[],7,0)</f>
        <v>Nordeste</v>
      </c>
      <c r="J211">
        <f>VLOOKUP(entregas[[#This Row],[id_cliente]],nps[],3,0)</f>
        <v>5</v>
      </c>
      <c r="K211" t="str">
        <f>IF(entregas[[#This Row],[status]]="Entregue","Não","Sim")</f>
        <v>Sim</v>
      </c>
      <c r="L211">
        <f>VLOOKUP(entregas[[#This Row],[id_cliente]],pedidos[[#All],[id_cliente]:[Recompra?]],5,0)</f>
        <v>1</v>
      </c>
      <c r="M211">
        <f>IF(entregas[[#This Row],[data_entrega]]=""=TRUE,0,MAX(entregas[[#This Row],[data_entrega]]-entregas[[#This Row],[prazo_estimado]],0))</f>
        <v>0</v>
      </c>
    </row>
    <row r="212" spans="1:13" x14ac:dyDescent="0.35">
      <c r="A212" s="2">
        <v>211</v>
      </c>
      <c r="B212" t="s">
        <v>414</v>
      </c>
      <c r="C212" t="s">
        <v>412</v>
      </c>
      <c r="D212" s="1">
        <v>45714</v>
      </c>
      <c r="E212" s="1">
        <v>45714</v>
      </c>
      <c r="F212" t="s">
        <v>413</v>
      </c>
      <c r="G212">
        <f>VLOOKUP(entregas[[#This Row],[id_pedido]],pedidos[[id]:[id_cliente]],2,0)</f>
        <v>187</v>
      </c>
      <c r="H212" t="str">
        <f>VLOOKUP(entregas[[#This Row],[id_cliente]],clientes[],2,0)</f>
        <v>Srta. Olivia da Rocha</v>
      </c>
      <c r="I212" t="str">
        <f>VLOOKUP(entregas[[#This Row],[id_cliente]],clientes[],7,0)</f>
        <v>Sul</v>
      </c>
      <c r="J212">
        <f>VLOOKUP(entregas[[#This Row],[id_cliente]],nps[],3,0)</f>
        <v>8</v>
      </c>
      <c r="K212" t="str">
        <f>IF(entregas[[#This Row],[status]]="Entregue","Não","Sim")</f>
        <v>Não</v>
      </c>
      <c r="L212">
        <f>VLOOKUP(entregas[[#This Row],[id_cliente]],pedidos[[#All],[id_cliente]:[Recompra?]],5,0)</f>
        <v>1</v>
      </c>
      <c r="M212">
        <f>IF(entregas[[#This Row],[data_entrega]]=""=TRUE,0,MAX(entregas[[#This Row],[data_entrega]]-entregas[[#This Row],[prazo_estimado]],0))</f>
        <v>0</v>
      </c>
    </row>
    <row r="213" spans="1:13" x14ac:dyDescent="0.35">
      <c r="A213" s="2">
        <v>212</v>
      </c>
      <c r="B213" t="s">
        <v>408</v>
      </c>
      <c r="C213" t="s">
        <v>415</v>
      </c>
      <c r="E213" s="1">
        <v>45645</v>
      </c>
      <c r="F213" t="s">
        <v>416</v>
      </c>
      <c r="G213">
        <f>VLOOKUP(entregas[[#This Row],[id_pedido]],pedidos[[id]:[id_cliente]],2,0)</f>
        <v>122</v>
      </c>
      <c r="H213" t="str">
        <f>VLOOKUP(entregas[[#This Row],[id_cliente]],clientes[],2,0)</f>
        <v>Gabrielly Moraes</v>
      </c>
      <c r="I213" t="str">
        <f>VLOOKUP(entregas[[#This Row],[id_cliente]],clientes[],7,0)</f>
        <v>Norte</v>
      </c>
      <c r="J213">
        <f>VLOOKUP(entregas[[#This Row],[id_cliente]],nps[],3,0)</f>
        <v>2</v>
      </c>
      <c r="K213" t="str">
        <f>IF(entregas[[#This Row],[status]]="Entregue","Não","Sim")</f>
        <v>Sim</v>
      </c>
      <c r="L213">
        <f>VLOOKUP(entregas[[#This Row],[id_cliente]],pedidos[[#All],[id_cliente]:[Recompra?]],5,0)</f>
        <v>1</v>
      </c>
      <c r="M213">
        <f>IF(entregas[[#This Row],[data_entrega]]=""=TRUE,0,MAX(entregas[[#This Row],[data_entrega]]-entregas[[#This Row],[prazo_estimado]],0))</f>
        <v>0</v>
      </c>
    </row>
    <row r="214" spans="1:13" x14ac:dyDescent="0.35">
      <c r="A214" s="2">
        <v>213</v>
      </c>
      <c r="B214" t="s">
        <v>408</v>
      </c>
      <c r="C214" t="s">
        <v>415</v>
      </c>
      <c r="E214" s="1">
        <v>45764</v>
      </c>
      <c r="F214" t="s">
        <v>416</v>
      </c>
      <c r="G214">
        <f>VLOOKUP(entregas[[#This Row],[id_pedido]],pedidos[[id]:[id_cliente]],2,0)</f>
        <v>115</v>
      </c>
      <c r="H214" t="str">
        <f>VLOOKUP(entregas[[#This Row],[id_cliente]],clientes[],2,0)</f>
        <v>Laís Nunes</v>
      </c>
      <c r="I214" t="str">
        <f>VLOOKUP(entregas[[#This Row],[id_cliente]],clientes[],7,0)</f>
        <v>Norte</v>
      </c>
      <c r="J214">
        <f>VLOOKUP(entregas[[#This Row],[id_cliente]],nps[],3,0)</f>
        <v>4</v>
      </c>
      <c r="K214" t="str">
        <f>IF(entregas[[#This Row],[status]]="Entregue","Não","Sim")</f>
        <v>Sim</v>
      </c>
      <c r="L214">
        <f>VLOOKUP(entregas[[#This Row],[id_cliente]],pedidos[[#All],[id_cliente]:[Recompra?]],5,0)</f>
        <v>1</v>
      </c>
      <c r="M214">
        <f>IF(entregas[[#This Row],[data_entrega]]=""=TRUE,0,MAX(entregas[[#This Row],[data_entrega]]-entregas[[#This Row],[prazo_estimado]],0))</f>
        <v>0</v>
      </c>
    </row>
    <row r="215" spans="1:13" x14ac:dyDescent="0.35">
      <c r="A215" s="2">
        <v>214</v>
      </c>
      <c r="B215" t="s">
        <v>414</v>
      </c>
      <c r="C215" t="s">
        <v>412</v>
      </c>
      <c r="D215" s="1">
        <v>45723</v>
      </c>
      <c r="E215" s="1">
        <v>45722</v>
      </c>
      <c r="F215" t="s">
        <v>413</v>
      </c>
      <c r="G215">
        <f>VLOOKUP(entregas[[#This Row],[id_pedido]],pedidos[[id]:[id_cliente]],2,0)</f>
        <v>41</v>
      </c>
      <c r="H215" t="str">
        <f>VLOOKUP(entregas[[#This Row],[id_cliente]],clientes[],2,0)</f>
        <v>Breno Nascimento</v>
      </c>
      <c r="I215" t="str">
        <f>VLOOKUP(entregas[[#This Row],[id_cliente]],clientes[],7,0)</f>
        <v>Norte</v>
      </c>
      <c r="J215">
        <f>VLOOKUP(entregas[[#This Row],[id_cliente]],nps[],3,0)</f>
        <v>1</v>
      </c>
      <c r="K215" t="str">
        <f>IF(entregas[[#This Row],[status]]="Entregue","Não","Sim")</f>
        <v>Não</v>
      </c>
      <c r="L215">
        <f>VLOOKUP(entregas[[#This Row],[id_cliente]],pedidos[[#All],[id_cliente]:[Recompra?]],5,0)</f>
        <v>1</v>
      </c>
      <c r="M215">
        <f>IF(entregas[[#This Row],[data_entrega]]=""=TRUE,0,MAX(entregas[[#This Row],[data_entrega]]-entregas[[#This Row],[prazo_estimado]],0))</f>
        <v>1</v>
      </c>
    </row>
    <row r="216" spans="1:13" x14ac:dyDescent="0.35">
      <c r="A216" s="2">
        <v>215</v>
      </c>
      <c r="B216" t="s">
        <v>411</v>
      </c>
      <c r="C216" t="s">
        <v>412</v>
      </c>
      <c r="D216" s="1">
        <v>45592</v>
      </c>
      <c r="E216" s="1">
        <v>45594</v>
      </c>
      <c r="F216" t="s">
        <v>413</v>
      </c>
      <c r="G216">
        <f>VLOOKUP(entregas[[#This Row],[id_pedido]],pedidos[[id]:[id_cliente]],2,0)</f>
        <v>28</v>
      </c>
      <c r="H216" t="str">
        <f>VLOOKUP(entregas[[#This Row],[id_cliente]],clientes[],2,0)</f>
        <v>Felipe Martins</v>
      </c>
      <c r="I216" t="str">
        <f>VLOOKUP(entregas[[#This Row],[id_cliente]],clientes[],7,0)</f>
        <v>Nordeste</v>
      </c>
      <c r="J216">
        <f>VLOOKUP(entregas[[#This Row],[id_cliente]],nps[],3,0)</f>
        <v>1</v>
      </c>
      <c r="K216" t="str">
        <f>IF(entregas[[#This Row],[status]]="Entregue","Não","Sim")</f>
        <v>Não</v>
      </c>
      <c r="L216">
        <f>VLOOKUP(entregas[[#This Row],[id_cliente]],pedidos[[#All],[id_cliente]:[Recompra?]],5,0)</f>
        <v>1</v>
      </c>
      <c r="M216">
        <f>IF(entregas[[#This Row],[data_entrega]]=""=TRUE,0,MAX(entregas[[#This Row],[data_entrega]]-entregas[[#This Row],[prazo_estimado]],0))</f>
        <v>0</v>
      </c>
    </row>
    <row r="217" spans="1:13" x14ac:dyDescent="0.35">
      <c r="A217" s="2">
        <v>216</v>
      </c>
      <c r="B217" t="s">
        <v>411</v>
      </c>
      <c r="C217" t="s">
        <v>412</v>
      </c>
      <c r="D217" s="1">
        <v>45469</v>
      </c>
      <c r="E217" s="1">
        <v>45467</v>
      </c>
      <c r="F217" t="s">
        <v>413</v>
      </c>
      <c r="G217">
        <f>VLOOKUP(entregas[[#This Row],[id_pedido]],pedidos[[id]:[id_cliente]],2,0)</f>
        <v>189</v>
      </c>
      <c r="H217" t="str">
        <f>VLOOKUP(entregas[[#This Row],[id_cliente]],clientes[],2,0)</f>
        <v>Srta. Alícia Farias</v>
      </c>
      <c r="I217" t="str">
        <f>VLOOKUP(entregas[[#This Row],[id_cliente]],clientes[],7,0)</f>
        <v>Nordeste</v>
      </c>
      <c r="J217">
        <f>VLOOKUP(entregas[[#This Row],[id_cliente]],nps[],3,0)</f>
        <v>4</v>
      </c>
      <c r="K217" t="str">
        <f>IF(entregas[[#This Row],[status]]="Entregue","Não","Sim")</f>
        <v>Não</v>
      </c>
      <c r="L217">
        <f>VLOOKUP(entregas[[#This Row],[id_cliente]],pedidos[[#All],[id_cliente]:[Recompra?]],5,0)</f>
        <v>1</v>
      </c>
      <c r="M217">
        <f>IF(entregas[[#This Row],[data_entrega]]=""=TRUE,0,MAX(entregas[[#This Row],[data_entrega]]-entregas[[#This Row],[prazo_estimado]],0))</f>
        <v>2</v>
      </c>
    </row>
    <row r="218" spans="1:13" x14ac:dyDescent="0.35">
      <c r="A218" s="2">
        <v>217</v>
      </c>
      <c r="B218" t="s">
        <v>411</v>
      </c>
      <c r="C218" t="s">
        <v>412</v>
      </c>
      <c r="D218" s="1">
        <v>45716</v>
      </c>
      <c r="E218" s="1">
        <v>45716</v>
      </c>
      <c r="F218" t="s">
        <v>413</v>
      </c>
      <c r="G218">
        <f>VLOOKUP(entregas[[#This Row],[id_pedido]],pedidos[[id]:[id_cliente]],2,0)</f>
        <v>95</v>
      </c>
      <c r="H218" t="str">
        <f>VLOOKUP(entregas[[#This Row],[id_cliente]],clientes[],2,0)</f>
        <v>Heloísa Pinto</v>
      </c>
      <c r="I218" t="str">
        <f>VLOOKUP(entregas[[#This Row],[id_cliente]],clientes[],7,0)</f>
        <v>Sudeste</v>
      </c>
      <c r="J218">
        <f>VLOOKUP(entregas[[#This Row],[id_cliente]],nps[],3,0)</f>
        <v>8</v>
      </c>
      <c r="K218" t="str">
        <f>IF(entregas[[#This Row],[status]]="Entregue","Não","Sim")</f>
        <v>Não</v>
      </c>
      <c r="L218">
        <f>VLOOKUP(entregas[[#This Row],[id_cliente]],pedidos[[#All],[id_cliente]:[Recompra?]],5,0)</f>
        <v>1</v>
      </c>
      <c r="M218">
        <f>IF(entregas[[#This Row],[data_entrega]]=""=TRUE,0,MAX(entregas[[#This Row],[data_entrega]]-entregas[[#This Row],[prazo_estimado]],0))</f>
        <v>0</v>
      </c>
    </row>
    <row r="219" spans="1:13" x14ac:dyDescent="0.35">
      <c r="A219" s="2">
        <v>218</v>
      </c>
      <c r="B219" t="s">
        <v>408</v>
      </c>
      <c r="C219" t="s">
        <v>412</v>
      </c>
      <c r="D219" s="1">
        <v>45495</v>
      </c>
      <c r="E219" s="1">
        <v>45494</v>
      </c>
      <c r="F219" t="s">
        <v>413</v>
      </c>
      <c r="G219">
        <f>VLOOKUP(entregas[[#This Row],[id_pedido]],pedidos[[id]:[id_cliente]],2,0)</f>
        <v>95</v>
      </c>
      <c r="H219" t="str">
        <f>VLOOKUP(entregas[[#This Row],[id_cliente]],clientes[],2,0)</f>
        <v>Heloísa Pinto</v>
      </c>
      <c r="I219" t="str">
        <f>VLOOKUP(entregas[[#This Row],[id_cliente]],clientes[],7,0)</f>
        <v>Sudeste</v>
      </c>
      <c r="J219">
        <f>VLOOKUP(entregas[[#This Row],[id_cliente]],nps[],3,0)</f>
        <v>8</v>
      </c>
      <c r="K219" t="str">
        <f>IF(entregas[[#This Row],[status]]="Entregue","Não","Sim")</f>
        <v>Não</v>
      </c>
      <c r="L219">
        <f>VLOOKUP(entregas[[#This Row],[id_cliente]],pedidos[[#All],[id_cliente]:[Recompra?]],5,0)</f>
        <v>1</v>
      </c>
      <c r="M219">
        <f>IF(entregas[[#This Row],[data_entrega]]=""=TRUE,0,MAX(entregas[[#This Row],[data_entrega]]-entregas[[#This Row],[prazo_estimado]],0))</f>
        <v>1</v>
      </c>
    </row>
    <row r="220" spans="1:13" x14ac:dyDescent="0.35">
      <c r="A220" s="2">
        <v>219</v>
      </c>
      <c r="B220" t="s">
        <v>414</v>
      </c>
      <c r="C220" t="s">
        <v>412</v>
      </c>
      <c r="D220" s="1">
        <v>45574</v>
      </c>
      <c r="E220" s="1">
        <v>45570</v>
      </c>
      <c r="F220" t="s">
        <v>413</v>
      </c>
      <c r="G220">
        <f>VLOOKUP(entregas[[#This Row],[id_pedido]],pedidos[[id]:[id_cliente]],2,0)</f>
        <v>90</v>
      </c>
      <c r="H220" t="str">
        <f>VLOOKUP(entregas[[#This Row],[id_cliente]],clientes[],2,0)</f>
        <v>Ryan da Paz</v>
      </c>
      <c r="I220" t="str">
        <f>VLOOKUP(entregas[[#This Row],[id_cliente]],clientes[],7,0)</f>
        <v>Norte</v>
      </c>
      <c r="J220">
        <f>VLOOKUP(entregas[[#This Row],[id_cliente]],nps[],3,0)</f>
        <v>10</v>
      </c>
      <c r="K220" t="str">
        <f>IF(entregas[[#This Row],[status]]="Entregue","Não","Sim")</f>
        <v>Não</v>
      </c>
      <c r="L220">
        <f>VLOOKUP(entregas[[#This Row],[id_cliente]],pedidos[[#All],[id_cliente]:[Recompra?]],5,0)</f>
        <v>1</v>
      </c>
      <c r="M220">
        <f>IF(entregas[[#This Row],[data_entrega]]=""=TRUE,0,MAX(entregas[[#This Row],[data_entrega]]-entregas[[#This Row],[prazo_estimado]],0))</f>
        <v>4</v>
      </c>
    </row>
    <row r="221" spans="1:13" x14ac:dyDescent="0.35">
      <c r="A221" s="2">
        <v>220</v>
      </c>
      <c r="B221" t="s">
        <v>411</v>
      </c>
      <c r="C221" t="s">
        <v>412</v>
      </c>
      <c r="D221" s="1">
        <v>45600</v>
      </c>
      <c r="E221" s="1">
        <v>45600</v>
      </c>
      <c r="F221" t="s">
        <v>413</v>
      </c>
      <c r="G221">
        <f>VLOOKUP(entregas[[#This Row],[id_pedido]],pedidos[[id]:[id_cliente]],2,0)</f>
        <v>150</v>
      </c>
      <c r="H221" t="str">
        <f>VLOOKUP(entregas[[#This Row],[id_cliente]],clientes[],2,0)</f>
        <v>Gustavo Henrique Silva</v>
      </c>
      <c r="I221" t="str">
        <f>VLOOKUP(entregas[[#This Row],[id_cliente]],clientes[],7,0)</f>
        <v>Norte</v>
      </c>
      <c r="J221">
        <f>VLOOKUP(entregas[[#This Row],[id_cliente]],nps[],3,0)</f>
        <v>2</v>
      </c>
      <c r="K221" t="str">
        <f>IF(entregas[[#This Row],[status]]="Entregue","Não","Sim")</f>
        <v>Não</v>
      </c>
      <c r="L221">
        <f>VLOOKUP(entregas[[#This Row],[id_cliente]],pedidos[[#All],[id_cliente]:[Recompra?]],5,0)</f>
        <v>1</v>
      </c>
      <c r="M221">
        <f>IF(entregas[[#This Row],[data_entrega]]=""=TRUE,0,MAX(entregas[[#This Row],[data_entrega]]-entregas[[#This Row],[prazo_estimado]],0))</f>
        <v>0</v>
      </c>
    </row>
    <row r="222" spans="1:13" x14ac:dyDescent="0.35">
      <c r="A222" s="2">
        <v>221</v>
      </c>
      <c r="B222" t="s">
        <v>414</v>
      </c>
      <c r="C222" t="s">
        <v>412</v>
      </c>
      <c r="D222" s="1">
        <v>45617</v>
      </c>
      <c r="E222" s="1">
        <v>45618</v>
      </c>
      <c r="F222" t="s">
        <v>413</v>
      </c>
      <c r="G222">
        <f>VLOOKUP(entregas[[#This Row],[id_pedido]],pedidos[[id]:[id_cliente]],2,0)</f>
        <v>156</v>
      </c>
      <c r="H222" t="str">
        <f>VLOOKUP(entregas[[#This Row],[id_cliente]],clientes[],2,0)</f>
        <v>Sr. Benício Viana</v>
      </c>
      <c r="I222" t="str">
        <f>VLOOKUP(entregas[[#This Row],[id_cliente]],clientes[],7,0)</f>
        <v>Nordeste</v>
      </c>
      <c r="J222">
        <f>VLOOKUP(entregas[[#This Row],[id_cliente]],nps[],3,0)</f>
        <v>8</v>
      </c>
      <c r="K222" t="str">
        <f>IF(entregas[[#This Row],[status]]="Entregue","Não","Sim")</f>
        <v>Não</v>
      </c>
      <c r="L222">
        <f>VLOOKUP(entregas[[#This Row],[id_cliente]],pedidos[[#All],[id_cliente]:[Recompra?]],5,0)</f>
        <v>1</v>
      </c>
      <c r="M222">
        <f>IF(entregas[[#This Row],[data_entrega]]=""=TRUE,0,MAX(entregas[[#This Row],[data_entrega]]-entregas[[#This Row],[prazo_estimado]],0))</f>
        <v>0</v>
      </c>
    </row>
    <row r="223" spans="1:13" x14ac:dyDescent="0.35">
      <c r="A223" s="2">
        <v>222</v>
      </c>
      <c r="B223" t="s">
        <v>411</v>
      </c>
      <c r="C223" t="s">
        <v>412</v>
      </c>
      <c r="D223" s="1">
        <v>45496</v>
      </c>
      <c r="E223" s="1">
        <v>45497</v>
      </c>
      <c r="F223" t="s">
        <v>413</v>
      </c>
      <c r="G223">
        <f>VLOOKUP(entregas[[#This Row],[id_pedido]],pedidos[[id]:[id_cliente]],2,0)</f>
        <v>134</v>
      </c>
      <c r="H223" t="str">
        <f>VLOOKUP(entregas[[#This Row],[id_cliente]],clientes[],2,0)</f>
        <v>Brenda Ferreira</v>
      </c>
      <c r="I223" t="str">
        <f>VLOOKUP(entregas[[#This Row],[id_cliente]],clientes[],7,0)</f>
        <v>Norte</v>
      </c>
      <c r="J223">
        <f>VLOOKUP(entregas[[#This Row],[id_cliente]],nps[],3,0)</f>
        <v>0</v>
      </c>
      <c r="K223" t="str">
        <f>IF(entregas[[#This Row],[status]]="Entregue","Não","Sim")</f>
        <v>Não</v>
      </c>
      <c r="L223">
        <f>VLOOKUP(entregas[[#This Row],[id_cliente]],pedidos[[#All],[id_cliente]:[Recompra?]],5,0)</f>
        <v>1</v>
      </c>
      <c r="M223">
        <f>IF(entregas[[#This Row],[data_entrega]]=""=TRUE,0,MAX(entregas[[#This Row],[data_entrega]]-entregas[[#This Row],[prazo_estimado]],0))</f>
        <v>0</v>
      </c>
    </row>
    <row r="224" spans="1:13" x14ac:dyDescent="0.35">
      <c r="A224" s="2">
        <v>223</v>
      </c>
      <c r="B224" t="s">
        <v>408</v>
      </c>
      <c r="C224" t="s">
        <v>412</v>
      </c>
      <c r="D224" s="1">
        <v>45747</v>
      </c>
      <c r="E224" s="1">
        <v>45748</v>
      </c>
      <c r="F224" t="s">
        <v>413</v>
      </c>
      <c r="G224">
        <f>VLOOKUP(entregas[[#This Row],[id_pedido]],pedidos[[id]:[id_cliente]],2,0)</f>
        <v>101</v>
      </c>
      <c r="H224" t="str">
        <f>VLOOKUP(entregas[[#This Row],[id_cliente]],clientes[],2,0)</f>
        <v>Benício Lopes</v>
      </c>
      <c r="I224" t="str">
        <f>VLOOKUP(entregas[[#This Row],[id_cliente]],clientes[],7,0)</f>
        <v>Nordeste</v>
      </c>
      <c r="J224">
        <f>VLOOKUP(entregas[[#This Row],[id_cliente]],nps[],3,0)</f>
        <v>2</v>
      </c>
      <c r="K224" t="str">
        <f>IF(entregas[[#This Row],[status]]="Entregue","Não","Sim")</f>
        <v>Não</v>
      </c>
      <c r="L224">
        <f>VLOOKUP(entregas[[#This Row],[id_cliente]],pedidos[[#All],[id_cliente]:[Recompra?]],5,0)</f>
        <v>1</v>
      </c>
      <c r="M224">
        <f>IF(entregas[[#This Row],[data_entrega]]=""=TRUE,0,MAX(entregas[[#This Row],[data_entrega]]-entregas[[#This Row],[prazo_estimado]],0))</f>
        <v>0</v>
      </c>
    </row>
    <row r="225" spans="1:13" x14ac:dyDescent="0.35">
      <c r="A225" s="2">
        <v>224</v>
      </c>
      <c r="B225" t="s">
        <v>419</v>
      </c>
      <c r="C225" t="s">
        <v>412</v>
      </c>
      <c r="D225" s="1">
        <v>45560</v>
      </c>
      <c r="E225" s="1">
        <v>45558</v>
      </c>
      <c r="F225" t="s">
        <v>413</v>
      </c>
      <c r="G225">
        <f>VLOOKUP(entregas[[#This Row],[id_pedido]],pedidos[[id]:[id_cliente]],2,0)</f>
        <v>157</v>
      </c>
      <c r="H225" t="str">
        <f>VLOOKUP(entregas[[#This Row],[id_cliente]],clientes[],2,0)</f>
        <v>Luiza da Luz</v>
      </c>
      <c r="I225" t="str">
        <f>VLOOKUP(entregas[[#This Row],[id_cliente]],clientes[],7,0)</f>
        <v>Norte</v>
      </c>
      <c r="J225">
        <f>VLOOKUP(entregas[[#This Row],[id_cliente]],nps[],3,0)</f>
        <v>6</v>
      </c>
      <c r="K225" t="str">
        <f>IF(entregas[[#This Row],[status]]="Entregue","Não","Sim")</f>
        <v>Não</v>
      </c>
      <c r="L225">
        <f>VLOOKUP(entregas[[#This Row],[id_cliente]],pedidos[[#All],[id_cliente]:[Recompra?]],5,0)</f>
        <v>1</v>
      </c>
      <c r="M225">
        <f>IF(entregas[[#This Row],[data_entrega]]=""=TRUE,0,MAX(entregas[[#This Row],[data_entrega]]-entregas[[#This Row],[prazo_estimado]],0))</f>
        <v>2</v>
      </c>
    </row>
    <row r="226" spans="1:13" x14ac:dyDescent="0.35">
      <c r="A226" s="2">
        <v>225</v>
      </c>
      <c r="B226" t="s">
        <v>419</v>
      </c>
      <c r="C226" t="s">
        <v>415</v>
      </c>
      <c r="E226" s="1">
        <v>45787</v>
      </c>
      <c r="F226" t="s">
        <v>416</v>
      </c>
      <c r="G226">
        <f>VLOOKUP(entregas[[#This Row],[id_pedido]],pedidos[[id]:[id_cliente]],2,0)</f>
        <v>155</v>
      </c>
      <c r="H226" t="str">
        <f>VLOOKUP(entregas[[#This Row],[id_cliente]],clientes[],2,0)</f>
        <v>Maysa Pires</v>
      </c>
      <c r="I226" t="str">
        <f>VLOOKUP(entregas[[#This Row],[id_cliente]],clientes[],7,0)</f>
        <v>Sul</v>
      </c>
      <c r="J226">
        <f>VLOOKUP(entregas[[#This Row],[id_cliente]],nps[],3,0)</f>
        <v>4</v>
      </c>
      <c r="K226" t="str">
        <f>IF(entregas[[#This Row],[status]]="Entregue","Não","Sim")</f>
        <v>Sim</v>
      </c>
      <c r="L226">
        <f>VLOOKUP(entregas[[#This Row],[id_cliente]],pedidos[[#All],[id_cliente]:[Recompra?]],5,0)</f>
        <v>1</v>
      </c>
      <c r="M226">
        <f>IF(entregas[[#This Row],[data_entrega]]=""=TRUE,0,MAX(entregas[[#This Row],[data_entrega]]-entregas[[#This Row],[prazo_estimado]],0))</f>
        <v>0</v>
      </c>
    </row>
    <row r="227" spans="1:13" x14ac:dyDescent="0.35">
      <c r="A227" s="2">
        <v>226</v>
      </c>
      <c r="B227" t="s">
        <v>419</v>
      </c>
      <c r="C227" t="s">
        <v>412</v>
      </c>
      <c r="D227" s="1">
        <v>45452</v>
      </c>
      <c r="E227" s="1">
        <v>45454</v>
      </c>
      <c r="F227" t="s">
        <v>413</v>
      </c>
      <c r="G227">
        <f>VLOOKUP(entregas[[#This Row],[id_pedido]],pedidos[[id]:[id_cliente]],2,0)</f>
        <v>13</v>
      </c>
      <c r="H227" t="str">
        <f>VLOOKUP(entregas[[#This Row],[id_cliente]],clientes[],2,0)</f>
        <v>Sr. Cauê Fernandes</v>
      </c>
      <c r="I227" t="str">
        <f>VLOOKUP(entregas[[#This Row],[id_cliente]],clientes[],7,0)</f>
        <v>Sudeste</v>
      </c>
      <c r="J227">
        <f>VLOOKUP(entregas[[#This Row],[id_cliente]],nps[],3,0)</f>
        <v>1</v>
      </c>
      <c r="K227" t="str">
        <f>IF(entregas[[#This Row],[status]]="Entregue","Não","Sim")</f>
        <v>Não</v>
      </c>
      <c r="L227">
        <f>VLOOKUP(entregas[[#This Row],[id_cliente]],pedidos[[#All],[id_cliente]:[Recompra?]],5,0)</f>
        <v>1</v>
      </c>
      <c r="M227">
        <f>IF(entregas[[#This Row],[data_entrega]]=""=TRUE,0,MAX(entregas[[#This Row],[data_entrega]]-entregas[[#This Row],[prazo_estimado]],0))</f>
        <v>0</v>
      </c>
    </row>
    <row r="228" spans="1:13" x14ac:dyDescent="0.35">
      <c r="A228" s="2">
        <v>227</v>
      </c>
      <c r="B228" t="s">
        <v>408</v>
      </c>
      <c r="C228" t="s">
        <v>412</v>
      </c>
      <c r="D228" s="1">
        <v>45525</v>
      </c>
      <c r="E228" s="1">
        <v>45523</v>
      </c>
      <c r="F228" t="s">
        <v>413</v>
      </c>
      <c r="G228">
        <f>VLOOKUP(entregas[[#This Row],[id_pedido]],pedidos[[id]:[id_cliente]],2,0)</f>
        <v>47</v>
      </c>
      <c r="H228" t="str">
        <f>VLOOKUP(entregas[[#This Row],[id_cliente]],clientes[],2,0)</f>
        <v>Bryan Jesus</v>
      </c>
      <c r="I228" t="str">
        <f>VLOOKUP(entregas[[#This Row],[id_cliente]],clientes[],7,0)</f>
        <v>Nordeste</v>
      </c>
      <c r="J228">
        <f>VLOOKUP(entregas[[#This Row],[id_cliente]],nps[],3,0)</f>
        <v>2</v>
      </c>
      <c r="K228" t="str">
        <f>IF(entregas[[#This Row],[status]]="Entregue","Não","Sim")</f>
        <v>Não</v>
      </c>
      <c r="L228">
        <f>VLOOKUP(entregas[[#This Row],[id_cliente]],pedidos[[#All],[id_cliente]:[Recompra?]],5,0)</f>
        <v>1</v>
      </c>
      <c r="M228">
        <f>IF(entregas[[#This Row],[data_entrega]]=""=TRUE,0,MAX(entregas[[#This Row],[data_entrega]]-entregas[[#This Row],[prazo_estimado]],0))</f>
        <v>2</v>
      </c>
    </row>
    <row r="229" spans="1:13" x14ac:dyDescent="0.35">
      <c r="A229" s="2">
        <v>228</v>
      </c>
      <c r="B229" t="s">
        <v>419</v>
      </c>
      <c r="C229" t="s">
        <v>412</v>
      </c>
      <c r="D229" s="1">
        <v>45562</v>
      </c>
      <c r="E229" s="1">
        <v>45557</v>
      </c>
      <c r="F229" t="s">
        <v>413</v>
      </c>
      <c r="G229">
        <f>VLOOKUP(entregas[[#This Row],[id_pedido]],pedidos[[id]:[id_cliente]],2,0)</f>
        <v>151</v>
      </c>
      <c r="H229" t="str">
        <f>VLOOKUP(entregas[[#This Row],[id_cliente]],clientes[],2,0)</f>
        <v>Sophia Souza</v>
      </c>
      <c r="I229" t="str">
        <f>VLOOKUP(entregas[[#This Row],[id_cliente]],clientes[],7,0)</f>
        <v>Norte</v>
      </c>
      <c r="J229">
        <f>VLOOKUP(entregas[[#This Row],[id_cliente]],nps[],3,0)</f>
        <v>3</v>
      </c>
      <c r="K229" t="str">
        <f>IF(entregas[[#This Row],[status]]="Entregue","Não","Sim")</f>
        <v>Não</v>
      </c>
      <c r="L229">
        <f>VLOOKUP(entregas[[#This Row],[id_cliente]],pedidos[[#All],[id_cliente]:[Recompra?]],5,0)</f>
        <v>1</v>
      </c>
      <c r="M229">
        <f>IF(entregas[[#This Row],[data_entrega]]=""=TRUE,0,MAX(entregas[[#This Row],[data_entrega]]-entregas[[#This Row],[prazo_estimado]],0))</f>
        <v>5</v>
      </c>
    </row>
    <row r="230" spans="1:13" x14ac:dyDescent="0.35">
      <c r="A230" s="2">
        <v>229</v>
      </c>
      <c r="B230" t="s">
        <v>411</v>
      </c>
      <c r="C230" t="s">
        <v>412</v>
      </c>
      <c r="D230" s="1">
        <v>45572</v>
      </c>
      <c r="E230" s="1">
        <v>45569</v>
      </c>
      <c r="F230" t="s">
        <v>413</v>
      </c>
      <c r="G230">
        <f>VLOOKUP(entregas[[#This Row],[id_pedido]],pedidos[[id]:[id_cliente]],2,0)</f>
        <v>5</v>
      </c>
      <c r="H230" t="str">
        <f>VLOOKUP(entregas[[#This Row],[id_cliente]],clientes[],2,0)</f>
        <v>Yuri Mendes</v>
      </c>
      <c r="I230" t="str">
        <f>VLOOKUP(entregas[[#This Row],[id_cliente]],clientes[],7,0)</f>
        <v>Nordeste</v>
      </c>
      <c r="J230">
        <f>VLOOKUP(entregas[[#This Row],[id_cliente]],nps[],3,0)</f>
        <v>7</v>
      </c>
      <c r="K230" t="str">
        <f>IF(entregas[[#This Row],[status]]="Entregue","Não","Sim")</f>
        <v>Não</v>
      </c>
      <c r="L230">
        <f>VLOOKUP(entregas[[#This Row],[id_cliente]],pedidos[[#All],[id_cliente]:[Recompra?]],5,0)</f>
        <v>1</v>
      </c>
      <c r="M230">
        <f>IF(entregas[[#This Row],[data_entrega]]=""=TRUE,0,MAX(entregas[[#This Row],[data_entrega]]-entregas[[#This Row],[prazo_estimado]],0))</f>
        <v>3</v>
      </c>
    </row>
    <row r="231" spans="1:13" x14ac:dyDescent="0.35">
      <c r="A231" s="2">
        <v>230</v>
      </c>
      <c r="B231" t="s">
        <v>414</v>
      </c>
      <c r="C231" t="s">
        <v>412</v>
      </c>
      <c r="D231" s="1">
        <v>45738</v>
      </c>
      <c r="E231" s="1">
        <v>45738</v>
      </c>
      <c r="F231" t="s">
        <v>413</v>
      </c>
      <c r="G231">
        <f>VLOOKUP(entregas[[#This Row],[id_pedido]],pedidos[[id]:[id_cliente]],2,0)</f>
        <v>120</v>
      </c>
      <c r="H231" t="str">
        <f>VLOOKUP(entregas[[#This Row],[id_cliente]],clientes[],2,0)</f>
        <v>Lucas Gabriel Vieira</v>
      </c>
      <c r="I231" t="str">
        <f>VLOOKUP(entregas[[#This Row],[id_cliente]],clientes[],7,0)</f>
        <v>Nordeste</v>
      </c>
      <c r="J231">
        <f>VLOOKUP(entregas[[#This Row],[id_cliente]],nps[],3,0)</f>
        <v>5</v>
      </c>
      <c r="K231" t="str">
        <f>IF(entregas[[#This Row],[status]]="Entregue","Não","Sim")</f>
        <v>Não</v>
      </c>
      <c r="L231">
        <f>VLOOKUP(entregas[[#This Row],[id_cliente]],pedidos[[#All],[id_cliente]:[Recompra?]],5,0)</f>
        <v>1</v>
      </c>
      <c r="M231">
        <f>IF(entregas[[#This Row],[data_entrega]]=""=TRUE,0,MAX(entregas[[#This Row],[data_entrega]]-entregas[[#This Row],[prazo_estimado]],0))</f>
        <v>0</v>
      </c>
    </row>
    <row r="232" spans="1:13" x14ac:dyDescent="0.35">
      <c r="A232" s="2">
        <v>231</v>
      </c>
      <c r="B232" t="s">
        <v>408</v>
      </c>
      <c r="C232" t="s">
        <v>415</v>
      </c>
      <c r="E232" s="1">
        <v>45573</v>
      </c>
      <c r="F232" t="s">
        <v>416</v>
      </c>
      <c r="G232">
        <f>VLOOKUP(entregas[[#This Row],[id_pedido]],pedidos[[id]:[id_cliente]],2,0)</f>
        <v>131</v>
      </c>
      <c r="H232" t="str">
        <f>VLOOKUP(entregas[[#This Row],[id_cliente]],clientes[],2,0)</f>
        <v>Erick da Conceição</v>
      </c>
      <c r="I232" t="str">
        <f>VLOOKUP(entregas[[#This Row],[id_cliente]],clientes[],7,0)</f>
        <v>Sul</v>
      </c>
      <c r="J232">
        <f>VLOOKUP(entregas[[#This Row],[id_cliente]],nps[],3,0)</f>
        <v>2</v>
      </c>
      <c r="K232" t="str">
        <f>IF(entregas[[#This Row],[status]]="Entregue","Não","Sim")</f>
        <v>Sim</v>
      </c>
      <c r="L232">
        <f>VLOOKUP(entregas[[#This Row],[id_cliente]],pedidos[[#All],[id_cliente]:[Recompra?]],5,0)</f>
        <v>1</v>
      </c>
      <c r="M232">
        <f>IF(entregas[[#This Row],[data_entrega]]=""=TRUE,0,MAX(entregas[[#This Row],[data_entrega]]-entregas[[#This Row],[prazo_estimado]],0))</f>
        <v>0</v>
      </c>
    </row>
    <row r="233" spans="1:13" x14ac:dyDescent="0.35">
      <c r="A233" s="2">
        <v>232</v>
      </c>
      <c r="B233" t="s">
        <v>411</v>
      </c>
      <c r="C233" t="s">
        <v>412</v>
      </c>
      <c r="D233" s="1">
        <v>45497</v>
      </c>
      <c r="E233" s="1">
        <v>45495</v>
      </c>
      <c r="F233" t="s">
        <v>413</v>
      </c>
      <c r="G233">
        <f>VLOOKUP(entregas[[#This Row],[id_pedido]],pedidos[[id]:[id_cliente]],2,0)</f>
        <v>186</v>
      </c>
      <c r="H233" t="str">
        <f>VLOOKUP(entregas[[#This Row],[id_cliente]],clientes[],2,0)</f>
        <v>Srta. Laura Fernandes</v>
      </c>
      <c r="I233" t="str">
        <f>VLOOKUP(entregas[[#This Row],[id_cliente]],clientes[],7,0)</f>
        <v>Nordeste</v>
      </c>
      <c r="J233">
        <f>VLOOKUP(entregas[[#This Row],[id_cliente]],nps[],3,0)</f>
        <v>10</v>
      </c>
      <c r="K233" t="str">
        <f>IF(entregas[[#This Row],[status]]="Entregue","Não","Sim")</f>
        <v>Não</v>
      </c>
      <c r="L233">
        <f>VLOOKUP(entregas[[#This Row],[id_cliente]],pedidos[[#All],[id_cliente]:[Recompra?]],5,0)</f>
        <v>1</v>
      </c>
      <c r="M233">
        <f>IF(entregas[[#This Row],[data_entrega]]=""=TRUE,0,MAX(entregas[[#This Row],[data_entrega]]-entregas[[#This Row],[prazo_estimado]],0))</f>
        <v>2</v>
      </c>
    </row>
    <row r="234" spans="1:13" x14ac:dyDescent="0.35">
      <c r="A234" s="2">
        <v>233</v>
      </c>
      <c r="B234" t="s">
        <v>414</v>
      </c>
      <c r="C234" t="s">
        <v>412</v>
      </c>
      <c r="D234" s="1">
        <v>45773</v>
      </c>
      <c r="E234" s="1">
        <v>45775</v>
      </c>
      <c r="F234" t="s">
        <v>413</v>
      </c>
      <c r="G234">
        <f>VLOOKUP(entregas[[#This Row],[id_pedido]],pedidos[[id]:[id_cliente]],2,0)</f>
        <v>187</v>
      </c>
      <c r="H234" t="str">
        <f>VLOOKUP(entregas[[#This Row],[id_cliente]],clientes[],2,0)</f>
        <v>Srta. Olivia da Rocha</v>
      </c>
      <c r="I234" t="str">
        <f>VLOOKUP(entregas[[#This Row],[id_cliente]],clientes[],7,0)</f>
        <v>Sul</v>
      </c>
      <c r="J234">
        <f>VLOOKUP(entregas[[#This Row],[id_cliente]],nps[],3,0)</f>
        <v>8</v>
      </c>
      <c r="K234" t="str">
        <f>IF(entregas[[#This Row],[status]]="Entregue","Não","Sim")</f>
        <v>Não</v>
      </c>
      <c r="L234">
        <f>VLOOKUP(entregas[[#This Row],[id_cliente]],pedidos[[#All],[id_cliente]:[Recompra?]],5,0)</f>
        <v>1</v>
      </c>
      <c r="M234">
        <f>IF(entregas[[#This Row],[data_entrega]]=""=TRUE,0,MAX(entregas[[#This Row],[data_entrega]]-entregas[[#This Row],[prazo_estimado]],0))</f>
        <v>0</v>
      </c>
    </row>
    <row r="235" spans="1:13" x14ac:dyDescent="0.35">
      <c r="A235" s="2">
        <v>234</v>
      </c>
      <c r="B235" t="s">
        <v>419</v>
      </c>
      <c r="C235" t="s">
        <v>412</v>
      </c>
      <c r="D235" s="1">
        <v>45472</v>
      </c>
      <c r="E235" s="1">
        <v>45468</v>
      </c>
      <c r="F235" t="s">
        <v>413</v>
      </c>
      <c r="G235">
        <f>VLOOKUP(entregas[[#This Row],[id_pedido]],pedidos[[id]:[id_cliente]],2,0)</f>
        <v>190</v>
      </c>
      <c r="H235" t="str">
        <f>VLOOKUP(entregas[[#This Row],[id_cliente]],clientes[],2,0)</f>
        <v>João Miguel Pinto</v>
      </c>
      <c r="I235" t="str">
        <f>VLOOKUP(entregas[[#This Row],[id_cliente]],clientes[],7,0)</f>
        <v>Nordeste</v>
      </c>
      <c r="J235">
        <f>VLOOKUP(entregas[[#This Row],[id_cliente]],nps[],3,0)</f>
        <v>6</v>
      </c>
      <c r="K235" t="str">
        <f>IF(entregas[[#This Row],[status]]="Entregue","Não","Sim")</f>
        <v>Não</v>
      </c>
      <c r="L235">
        <f>VLOOKUP(entregas[[#This Row],[id_cliente]],pedidos[[#All],[id_cliente]:[Recompra?]],5,0)</f>
        <v>1</v>
      </c>
      <c r="M235">
        <f>IF(entregas[[#This Row],[data_entrega]]=""=TRUE,0,MAX(entregas[[#This Row],[data_entrega]]-entregas[[#This Row],[prazo_estimado]],0))</f>
        <v>4</v>
      </c>
    </row>
    <row r="236" spans="1:13" x14ac:dyDescent="0.35">
      <c r="A236" s="2">
        <v>235</v>
      </c>
      <c r="B236" t="s">
        <v>411</v>
      </c>
      <c r="C236" t="s">
        <v>412</v>
      </c>
      <c r="D236" s="1">
        <v>45671</v>
      </c>
      <c r="E236" s="1">
        <v>45670</v>
      </c>
      <c r="F236" t="s">
        <v>413</v>
      </c>
      <c r="G236">
        <f>VLOOKUP(entregas[[#This Row],[id_pedido]],pedidos[[id]:[id_cliente]],2,0)</f>
        <v>190</v>
      </c>
      <c r="H236" t="str">
        <f>VLOOKUP(entregas[[#This Row],[id_cliente]],clientes[],2,0)</f>
        <v>João Miguel Pinto</v>
      </c>
      <c r="I236" t="str">
        <f>VLOOKUP(entregas[[#This Row],[id_cliente]],clientes[],7,0)</f>
        <v>Nordeste</v>
      </c>
      <c r="J236">
        <f>VLOOKUP(entregas[[#This Row],[id_cliente]],nps[],3,0)</f>
        <v>6</v>
      </c>
      <c r="K236" t="str">
        <f>IF(entregas[[#This Row],[status]]="Entregue","Não","Sim")</f>
        <v>Não</v>
      </c>
      <c r="L236">
        <f>VLOOKUP(entregas[[#This Row],[id_cliente]],pedidos[[#All],[id_cliente]:[Recompra?]],5,0)</f>
        <v>1</v>
      </c>
      <c r="M236">
        <f>IF(entregas[[#This Row],[data_entrega]]=""=TRUE,0,MAX(entregas[[#This Row],[data_entrega]]-entregas[[#This Row],[prazo_estimado]],0))</f>
        <v>1</v>
      </c>
    </row>
    <row r="237" spans="1:13" x14ac:dyDescent="0.35">
      <c r="A237" s="2">
        <v>236</v>
      </c>
      <c r="B237" t="s">
        <v>419</v>
      </c>
      <c r="C237" t="s">
        <v>412</v>
      </c>
      <c r="D237" s="1">
        <v>45750</v>
      </c>
      <c r="E237" s="1">
        <v>45747</v>
      </c>
      <c r="F237" t="s">
        <v>413</v>
      </c>
      <c r="G237">
        <f>VLOOKUP(entregas[[#This Row],[id_pedido]],pedidos[[id]:[id_cliente]],2,0)</f>
        <v>163</v>
      </c>
      <c r="H237" t="str">
        <f>VLOOKUP(entregas[[#This Row],[id_cliente]],clientes[],2,0)</f>
        <v>Yasmin Jesus</v>
      </c>
      <c r="I237" t="str">
        <f>VLOOKUP(entregas[[#This Row],[id_cliente]],clientes[],7,0)</f>
        <v>Nordeste</v>
      </c>
      <c r="J237">
        <f>VLOOKUP(entregas[[#This Row],[id_cliente]],nps[],3,0)</f>
        <v>2</v>
      </c>
      <c r="K237" t="str">
        <f>IF(entregas[[#This Row],[status]]="Entregue","Não","Sim")</f>
        <v>Não</v>
      </c>
      <c r="L237">
        <f>VLOOKUP(entregas[[#This Row],[id_cliente]],pedidos[[#All],[id_cliente]:[Recompra?]],5,0)</f>
        <v>1</v>
      </c>
      <c r="M237">
        <f>IF(entregas[[#This Row],[data_entrega]]=""=TRUE,0,MAX(entregas[[#This Row],[data_entrega]]-entregas[[#This Row],[prazo_estimado]],0))</f>
        <v>3</v>
      </c>
    </row>
    <row r="238" spans="1:13" x14ac:dyDescent="0.35">
      <c r="A238" s="2">
        <v>237</v>
      </c>
      <c r="B238" t="s">
        <v>419</v>
      </c>
      <c r="C238" t="s">
        <v>412</v>
      </c>
      <c r="D238" s="1">
        <v>45433</v>
      </c>
      <c r="E238" s="1">
        <v>45433</v>
      </c>
      <c r="F238" t="s">
        <v>413</v>
      </c>
      <c r="G238">
        <f>VLOOKUP(entregas[[#This Row],[id_pedido]],pedidos[[id]:[id_cliente]],2,0)</f>
        <v>63</v>
      </c>
      <c r="H238" t="str">
        <f>VLOOKUP(entregas[[#This Row],[id_cliente]],clientes[],2,0)</f>
        <v>Dr. Murilo Costa</v>
      </c>
      <c r="I238" t="str">
        <f>VLOOKUP(entregas[[#This Row],[id_cliente]],clientes[],7,0)</f>
        <v>Centro-Oeste</v>
      </c>
      <c r="J238">
        <f>VLOOKUP(entregas[[#This Row],[id_cliente]],nps[],3,0)</f>
        <v>4</v>
      </c>
      <c r="K238" t="str">
        <f>IF(entregas[[#This Row],[status]]="Entregue","Não","Sim")</f>
        <v>Não</v>
      </c>
      <c r="L238">
        <f>VLOOKUP(entregas[[#This Row],[id_cliente]],pedidos[[#All],[id_cliente]:[Recompra?]],5,0)</f>
        <v>1</v>
      </c>
      <c r="M238">
        <f>IF(entregas[[#This Row],[data_entrega]]=""=TRUE,0,MAX(entregas[[#This Row],[data_entrega]]-entregas[[#This Row],[prazo_estimado]],0))</f>
        <v>0</v>
      </c>
    </row>
    <row r="239" spans="1:13" x14ac:dyDescent="0.35">
      <c r="A239" s="2">
        <v>238</v>
      </c>
      <c r="B239" t="s">
        <v>408</v>
      </c>
      <c r="C239" t="s">
        <v>412</v>
      </c>
      <c r="D239" s="1">
        <v>45603</v>
      </c>
      <c r="E239" s="1">
        <v>45600</v>
      </c>
      <c r="F239" t="s">
        <v>413</v>
      </c>
      <c r="G239">
        <f>VLOOKUP(entregas[[#This Row],[id_pedido]],pedidos[[id]:[id_cliente]],2,0)</f>
        <v>144</v>
      </c>
      <c r="H239" t="str">
        <f>VLOOKUP(entregas[[#This Row],[id_cliente]],clientes[],2,0)</f>
        <v>Srta. Evelyn Rodrigues</v>
      </c>
      <c r="I239" t="str">
        <f>VLOOKUP(entregas[[#This Row],[id_cliente]],clientes[],7,0)</f>
        <v>Sul</v>
      </c>
      <c r="J239">
        <f>VLOOKUP(entregas[[#This Row],[id_cliente]],nps[],3,0)</f>
        <v>5</v>
      </c>
      <c r="K239" t="str">
        <f>IF(entregas[[#This Row],[status]]="Entregue","Não","Sim")</f>
        <v>Não</v>
      </c>
      <c r="L239">
        <f>VLOOKUP(entregas[[#This Row],[id_cliente]],pedidos[[#All],[id_cliente]:[Recompra?]],5,0)</f>
        <v>1</v>
      </c>
      <c r="M239">
        <f>IF(entregas[[#This Row],[data_entrega]]=""=TRUE,0,MAX(entregas[[#This Row],[data_entrega]]-entregas[[#This Row],[prazo_estimado]],0))</f>
        <v>3</v>
      </c>
    </row>
    <row r="240" spans="1:13" x14ac:dyDescent="0.35">
      <c r="A240" s="2">
        <v>239</v>
      </c>
      <c r="B240" t="s">
        <v>414</v>
      </c>
      <c r="C240" t="s">
        <v>412</v>
      </c>
      <c r="D240" s="1">
        <v>45608</v>
      </c>
      <c r="E240" s="1">
        <v>45604</v>
      </c>
      <c r="F240" t="s">
        <v>413</v>
      </c>
      <c r="G240">
        <f>VLOOKUP(entregas[[#This Row],[id_pedido]],pedidos[[id]:[id_cliente]],2,0)</f>
        <v>153</v>
      </c>
      <c r="H240" t="str">
        <f>VLOOKUP(entregas[[#This Row],[id_cliente]],clientes[],2,0)</f>
        <v>Theo da Paz</v>
      </c>
      <c r="I240" t="str">
        <f>VLOOKUP(entregas[[#This Row],[id_cliente]],clientes[],7,0)</f>
        <v>Norte</v>
      </c>
      <c r="J240">
        <f>VLOOKUP(entregas[[#This Row],[id_cliente]],nps[],3,0)</f>
        <v>10</v>
      </c>
      <c r="K240" t="str">
        <f>IF(entregas[[#This Row],[status]]="Entregue","Não","Sim")</f>
        <v>Não</v>
      </c>
      <c r="L240">
        <f>VLOOKUP(entregas[[#This Row],[id_cliente]],pedidos[[#All],[id_cliente]:[Recompra?]],5,0)</f>
        <v>1</v>
      </c>
      <c r="M240">
        <f>IF(entregas[[#This Row],[data_entrega]]=""=TRUE,0,MAX(entregas[[#This Row],[data_entrega]]-entregas[[#This Row],[prazo_estimado]],0))</f>
        <v>4</v>
      </c>
    </row>
    <row r="241" spans="1:13" x14ac:dyDescent="0.35">
      <c r="A241" s="2">
        <v>240</v>
      </c>
      <c r="B241" t="s">
        <v>408</v>
      </c>
      <c r="C241" t="s">
        <v>412</v>
      </c>
      <c r="D241" s="1">
        <v>45718</v>
      </c>
      <c r="E241" s="1">
        <v>45717</v>
      </c>
      <c r="F241" t="s">
        <v>413</v>
      </c>
      <c r="G241">
        <f>VLOOKUP(entregas[[#This Row],[id_pedido]],pedidos[[id]:[id_cliente]],2,0)</f>
        <v>180</v>
      </c>
      <c r="H241" t="str">
        <f>VLOOKUP(entregas[[#This Row],[id_cliente]],clientes[],2,0)</f>
        <v>Nathan da Paz</v>
      </c>
      <c r="I241" t="str">
        <f>VLOOKUP(entregas[[#This Row],[id_cliente]],clientes[],7,0)</f>
        <v>Sudeste</v>
      </c>
      <c r="J241">
        <f>VLOOKUP(entregas[[#This Row],[id_cliente]],nps[],3,0)</f>
        <v>4</v>
      </c>
      <c r="K241" t="str">
        <f>IF(entregas[[#This Row],[status]]="Entregue","Não","Sim")</f>
        <v>Não</v>
      </c>
      <c r="L241">
        <f>VLOOKUP(entregas[[#This Row],[id_cliente]],pedidos[[#All],[id_cliente]:[Recompra?]],5,0)</f>
        <v>1</v>
      </c>
      <c r="M241">
        <f>IF(entregas[[#This Row],[data_entrega]]=""=TRUE,0,MAX(entregas[[#This Row],[data_entrega]]-entregas[[#This Row],[prazo_estimado]],0))</f>
        <v>1</v>
      </c>
    </row>
    <row r="242" spans="1:13" x14ac:dyDescent="0.35">
      <c r="A242" s="2">
        <v>241</v>
      </c>
      <c r="B242" t="s">
        <v>408</v>
      </c>
      <c r="C242" t="s">
        <v>412</v>
      </c>
      <c r="D242" s="1">
        <v>45548</v>
      </c>
      <c r="E242" s="1">
        <v>45544</v>
      </c>
      <c r="F242" t="s">
        <v>413</v>
      </c>
      <c r="G242">
        <f>VLOOKUP(entregas[[#This Row],[id_pedido]],pedidos[[id]:[id_cliente]],2,0)</f>
        <v>111</v>
      </c>
      <c r="H242" t="str">
        <f>VLOOKUP(entregas[[#This Row],[id_cliente]],clientes[],2,0)</f>
        <v>Nathan da Rocha</v>
      </c>
      <c r="I242" t="str">
        <f>VLOOKUP(entregas[[#This Row],[id_cliente]],clientes[],7,0)</f>
        <v>Nordeste</v>
      </c>
      <c r="J242">
        <f>VLOOKUP(entregas[[#This Row],[id_cliente]],nps[],3,0)</f>
        <v>10</v>
      </c>
      <c r="K242" t="str">
        <f>IF(entregas[[#This Row],[status]]="Entregue","Não","Sim")</f>
        <v>Não</v>
      </c>
      <c r="L242">
        <f>VLOOKUP(entregas[[#This Row],[id_cliente]],pedidos[[#All],[id_cliente]:[Recompra?]],5,0)</f>
        <v>1</v>
      </c>
      <c r="M242">
        <f>IF(entregas[[#This Row],[data_entrega]]=""=TRUE,0,MAX(entregas[[#This Row],[data_entrega]]-entregas[[#This Row],[prazo_estimado]],0))</f>
        <v>4</v>
      </c>
    </row>
    <row r="243" spans="1:13" x14ac:dyDescent="0.35">
      <c r="A243" s="2">
        <v>242</v>
      </c>
      <c r="B243" t="s">
        <v>411</v>
      </c>
      <c r="C243" t="s">
        <v>412</v>
      </c>
      <c r="D243" s="1">
        <v>45525</v>
      </c>
      <c r="E243" s="1">
        <v>45523</v>
      </c>
      <c r="F243" t="s">
        <v>413</v>
      </c>
      <c r="G243">
        <f>VLOOKUP(entregas[[#This Row],[id_pedido]],pedidos[[id]:[id_cliente]],2,0)</f>
        <v>12</v>
      </c>
      <c r="H243" t="str">
        <f>VLOOKUP(entregas[[#This Row],[id_cliente]],clientes[],2,0)</f>
        <v>Arthur Moura</v>
      </c>
      <c r="I243" t="str">
        <f>VLOOKUP(entregas[[#This Row],[id_cliente]],clientes[],7,0)</f>
        <v>Nordeste</v>
      </c>
      <c r="J243">
        <f>VLOOKUP(entregas[[#This Row],[id_cliente]],nps[],3,0)</f>
        <v>6</v>
      </c>
      <c r="K243" t="str">
        <f>IF(entregas[[#This Row],[status]]="Entregue","Não","Sim")</f>
        <v>Não</v>
      </c>
      <c r="L243">
        <f>VLOOKUP(entregas[[#This Row],[id_cliente]],pedidos[[#All],[id_cliente]:[Recompra?]],5,0)</f>
        <v>1</v>
      </c>
      <c r="M243">
        <f>IF(entregas[[#This Row],[data_entrega]]=""=TRUE,0,MAX(entregas[[#This Row],[data_entrega]]-entregas[[#This Row],[prazo_estimado]],0))</f>
        <v>2</v>
      </c>
    </row>
    <row r="244" spans="1:13" x14ac:dyDescent="0.35">
      <c r="A244" s="2">
        <v>243</v>
      </c>
      <c r="B244" t="s">
        <v>419</v>
      </c>
      <c r="C244" t="s">
        <v>412</v>
      </c>
      <c r="D244" s="1">
        <v>45471</v>
      </c>
      <c r="E244" s="1">
        <v>45467</v>
      </c>
      <c r="F244" t="s">
        <v>413</v>
      </c>
      <c r="G244">
        <f>VLOOKUP(entregas[[#This Row],[id_pedido]],pedidos[[id]:[id_cliente]],2,0)</f>
        <v>172</v>
      </c>
      <c r="H244" t="str">
        <f>VLOOKUP(entregas[[#This Row],[id_cliente]],clientes[],2,0)</f>
        <v>Vitor Hugo Fernandes</v>
      </c>
      <c r="I244" t="str">
        <f>VLOOKUP(entregas[[#This Row],[id_cliente]],clientes[],7,0)</f>
        <v>Nordeste</v>
      </c>
      <c r="J244">
        <f>VLOOKUP(entregas[[#This Row],[id_cliente]],nps[],3,0)</f>
        <v>1</v>
      </c>
      <c r="K244" t="str">
        <f>IF(entregas[[#This Row],[status]]="Entregue","Não","Sim")</f>
        <v>Não</v>
      </c>
      <c r="L244">
        <f>VLOOKUP(entregas[[#This Row],[id_cliente]],pedidos[[#All],[id_cliente]:[Recompra?]],5,0)</f>
        <v>1</v>
      </c>
      <c r="M244">
        <f>IF(entregas[[#This Row],[data_entrega]]=""=TRUE,0,MAX(entregas[[#This Row],[data_entrega]]-entregas[[#This Row],[prazo_estimado]],0))</f>
        <v>4</v>
      </c>
    </row>
    <row r="245" spans="1:13" x14ac:dyDescent="0.35">
      <c r="A245" s="2">
        <v>244</v>
      </c>
      <c r="B245" t="s">
        <v>419</v>
      </c>
      <c r="C245" t="s">
        <v>412</v>
      </c>
      <c r="D245" s="1">
        <v>45538</v>
      </c>
      <c r="E245" s="1">
        <v>45539</v>
      </c>
      <c r="F245" t="s">
        <v>413</v>
      </c>
      <c r="G245">
        <f>VLOOKUP(entregas[[#This Row],[id_pedido]],pedidos[[id]:[id_cliente]],2,0)</f>
        <v>45</v>
      </c>
      <c r="H245" t="str">
        <f>VLOOKUP(entregas[[#This Row],[id_cliente]],clientes[],2,0)</f>
        <v>Alana Monteiro</v>
      </c>
      <c r="I245" t="str">
        <f>VLOOKUP(entregas[[#This Row],[id_cliente]],clientes[],7,0)</f>
        <v>Nordeste</v>
      </c>
      <c r="J245">
        <f>VLOOKUP(entregas[[#This Row],[id_cliente]],nps[],3,0)</f>
        <v>1</v>
      </c>
      <c r="K245" t="str">
        <f>IF(entregas[[#This Row],[status]]="Entregue","Não","Sim")</f>
        <v>Não</v>
      </c>
      <c r="L245">
        <f>VLOOKUP(entregas[[#This Row],[id_cliente]],pedidos[[#All],[id_cliente]:[Recompra?]],5,0)</f>
        <v>1</v>
      </c>
      <c r="M245">
        <f>IF(entregas[[#This Row],[data_entrega]]=""=TRUE,0,MAX(entregas[[#This Row],[data_entrega]]-entregas[[#This Row],[prazo_estimado]],0))</f>
        <v>0</v>
      </c>
    </row>
    <row r="246" spans="1:13" x14ac:dyDescent="0.35">
      <c r="A246" s="2">
        <v>245</v>
      </c>
      <c r="B246" t="s">
        <v>414</v>
      </c>
      <c r="C246" t="s">
        <v>412</v>
      </c>
      <c r="D246" s="1">
        <v>45540</v>
      </c>
      <c r="E246" s="1">
        <v>45541</v>
      </c>
      <c r="F246" t="s">
        <v>413</v>
      </c>
      <c r="G246">
        <f>VLOOKUP(entregas[[#This Row],[id_pedido]],pedidos[[id]:[id_cliente]],2,0)</f>
        <v>165</v>
      </c>
      <c r="H246" t="str">
        <f>VLOOKUP(entregas[[#This Row],[id_cliente]],clientes[],2,0)</f>
        <v>Sr. Pedro Lucas Azevedo</v>
      </c>
      <c r="I246" t="str">
        <f>VLOOKUP(entregas[[#This Row],[id_cliente]],clientes[],7,0)</f>
        <v>Sul</v>
      </c>
      <c r="J246">
        <f>VLOOKUP(entregas[[#This Row],[id_cliente]],nps[],3,0)</f>
        <v>10</v>
      </c>
      <c r="K246" t="str">
        <f>IF(entregas[[#This Row],[status]]="Entregue","Não","Sim")</f>
        <v>Não</v>
      </c>
      <c r="L246">
        <f>VLOOKUP(entregas[[#This Row],[id_cliente]],pedidos[[#All],[id_cliente]:[Recompra?]],5,0)</f>
        <v>1</v>
      </c>
      <c r="M246">
        <f>IF(entregas[[#This Row],[data_entrega]]=""=TRUE,0,MAX(entregas[[#This Row],[data_entrega]]-entregas[[#This Row],[prazo_estimado]],0))</f>
        <v>0</v>
      </c>
    </row>
    <row r="247" spans="1:13" x14ac:dyDescent="0.35">
      <c r="A247" s="2">
        <v>246</v>
      </c>
      <c r="B247" t="s">
        <v>411</v>
      </c>
      <c r="C247" t="s">
        <v>412</v>
      </c>
      <c r="D247" s="1">
        <v>45748</v>
      </c>
      <c r="E247" s="1">
        <v>45750</v>
      </c>
      <c r="F247" t="s">
        <v>413</v>
      </c>
      <c r="G247">
        <f>VLOOKUP(entregas[[#This Row],[id_pedido]],pedidos[[id]:[id_cliente]],2,0)</f>
        <v>43</v>
      </c>
      <c r="H247" t="str">
        <f>VLOOKUP(entregas[[#This Row],[id_cliente]],clientes[],2,0)</f>
        <v>Bryan Peixoto</v>
      </c>
      <c r="I247" t="str">
        <f>VLOOKUP(entregas[[#This Row],[id_cliente]],clientes[],7,0)</f>
        <v>Nordeste</v>
      </c>
      <c r="J247">
        <f>VLOOKUP(entregas[[#This Row],[id_cliente]],nps[],3,0)</f>
        <v>4</v>
      </c>
      <c r="K247" t="str">
        <f>IF(entregas[[#This Row],[status]]="Entregue","Não","Sim")</f>
        <v>Não</v>
      </c>
      <c r="L247">
        <f>VLOOKUP(entregas[[#This Row],[id_cliente]],pedidos[[#All],[id_cliente]:[Recompra?]],5,0)</f>
        <v>1</v>
      </c>
      <c r="M247">
        <f>IF(entregas[[#This Row],[data_entrega]]=""=TRUE,0,MAX(entregas[[#This Row],[data_entrega]]-entregas[[#This Row],[prazo_estimado]],0))</f>
        <v>0</v>
      </c>
    </row>
    <row r="248" spans="1:13" x14ac:dyDescent="0.35">
      <c r="A248" s="2">
        <v>247</v>
      </c>
      <c r="B248" t="s">
        <v>408</v>
      </c>
      <c r="C248" t="s">
        <v>412</v>
      </c>
      <c r="D248" s="1">
        <v>45545</v>
      </c>
      <c r="E248" s="1">
        <v>45544</v>
      </c>
      <c r="F248" t="s">
        <v>413</v>
      </c>
      <c r="G248">
        <f>VLOOKUP(entregas[[#This Row],[id_pedido]],pedidos[[id]:[id_cliente]],2,0)</f>
        <v>144</v>
      </c>
      <c r="H248" t="str">
        <f>VLOOKUP(entregas[[#This Row],[id_cliente]],clientes[],2,0)</f>
        <v>Srta. Evelyn Rodrigues</v>
      </c>
      <c r="I248" t="str">
        <f>VLOOKUP(entregas[[#This Row],[id_cliente]],clientes[],7,0)</f>
        <v>Sul</v>
      </c>
      <c r="J248">
        <f>VLOOKUP(entregas[[#This Row],[id_cliente]],nps[],3,0)</f>
        <v>5</v>
      </c>
      <c r="K248" t="str">
        <f>IF(entregas[[#This Row],[status]]="Entregue","Não","Sim")</f>
        <v>Não</v>
      </c>
      <c r="L248">
        <f>VLOOKUP(entregas[[#This Row],[id_cliente]],pedidos[[#All],[id_cliente]:[Recompra?]],5,0)</f>
        <v>1</v>
      </c>
      <c r="M248">
        <f>IF(entregas[[#This Row],[data_entrega]]=""=TRUE,0,MAX(entregas[[#This Row],[data_entrega]]-entregas[[#This Row],[prazo_estimado]],0))</f>
        <v>1</v>
      </c>
    </row>
    <row r="249" spans="1:13" x14ac:dyDescent="0.35">
      <c r="A249" s="2">
        <v>248</v>
      </c>
      <c r="B249" t="s">
        <v>408</v>
      </c>
      <c r="C249" t="s">
        <v>412</v>
      </c>
      <c r="D249" s="1">
        <v>45584</v>
      </c>
      <c r="E249" s="1">
        <v>45583</v>
      </c>
      <c r="F249" t="s">
        <v>413</v>
      </c>
      <c r="G249">
        <f>VLOOKUP(entregas[[#This Row],[id_pedido]],pedidos[[id]:[id_cliente]],2,0)</f>
        <v>190</v>
      </c>
      <c r="H249" t="str">
        <f>VLOOKUP(entregas[[#This Row],[id_cliente]],clientes[],2,0)</f>
        <v>João Miguel Pinto</v>
      </c>
      <c r="I249" t="str">
        <f>VLOOKUP(entregas[[#This Row],[id_cliente]],clientes[],7,0)</f>
        <v>Nordeste</v>
      </c>
      <c r="J249">
        <f>VLOOKUP(entregas[[#This Row],[id_cliente]],nps[],3,0)</f>
        <v>6</v>
      </c>
      <c r="K249" t="str">
        <f>IF(entregas[[#This Row],[status]]="Entregue","Não","Sim")</f>
        <v>Não</v>
      </c>
      <c r="L249">
        <f>VLOOKUP(entregas[[#This Row],[id_cliente]],pedidos[[#All],[id_cliente]:[Recompra?]],5,0)</f>
        <v>1</v>
      </c>
      <c r="M249">
        <f>IF(entregas[[#This Row],[data_entrega]]=""=TRUE,0,MAX(entregas[[#This Row],[data_entrega]]-entregas[[#This Row],[prazo_estimado]],0))</f>
        <v>1</v>
      </c>
    </row>
    <row r="250" spans="1:13" x14ac:dyDescent="0.35">
      <c r="A250" s="2">
        <v>249</v>
      </c>
      <c r="B250" t="s">
        <v>408</v>
      </c>
      <c r="C250" t="s">
        <v>412</v>
      </c>
      <c r="D250" s="1">
        <v>45755</v>
      </c>
      <c r="E250" s="1">
        <v>45754</v>
      </c>
      <c r="F250" t="s">
        <v>413</v>
      </c>
      <c r="G250">
        <f>VLOOKUP(entregas[[#This Row],[id_pedido]],pedidos[[id]:[id_cliente]],2,0)</f>
        <v>124</v>
      </c>
      <c r="H250" t="str">
        <f>VLOOKUP(entregas[[#This Row],[id_cliente]],clientes[],2,0)</f>
        <v>Carlos Eduardo Farias</v>
      </c>
      <c r="I250" t="str">
        <f>VLOOKUP(entregas[[#This Row],[id_cliente]],clientes[],7,0)</f>
        <v>Nordeste</v>
      </c>
      <c r="J250">
        <f>VLOOKUP(entregas[[#This Row],[id_cliente]],nps[],3,0)</f>
        <v>2</v>
      </c>
      <c r="K250" t="str">
        <f>IF(entregas[[#This Row],[status]]="Entregue","Não","Sim")</f>
        <v>Não</v>
      </c>
      <c r="L250">
        <f>VLOOKUP(entregas[[#This Row],[id_cliente]],pedidos[[#All],[id_cliente]:[Recompra?]],5,0)</f>
        <v>1</v>
      </c>
      <c r="M250">
        <f>IF(entregas[[#This Row],[data_entrega]]=""=TRUE,0,MAX(entregas[[#This Row],[data_entrega]]-entregas[[#This Row],[prazo_estimado]],0))</f>
        <v>1</v>
      </c>
    </row>
    <row r="251" spans="1:13" x14ac:dyDescent="0.35">
      <c r="A251" s="2">
        <v>250</v>
      </c>
      <c r="B251" t="s">
        <v>414</v>
      </c>
      <c r="C251" t="s">
        <v>412</v>
      </c>
      <c r="D251" s="1">
        <v>45467</v>
      </c>
      <c r="E251" s="1">
        <v>45465</v>
      </c>
      <c r="F251" t="s">
        <v>413</v>
      </c>
      <c r="G251">
        <f>VLOOKUP(entregas[[#This Row],[id_pedido]],pedidos[[id]:[id_cliente]],2,0)</f>
        <v>2</v>
      </c>
      <c r="H251" t="str">
        <f>VLOOKUP(entregas[[#This Row],[id_cliente]],clientes[],2,0)</f>
        <v>Cecília Campos</v>
      </c>
      <c r="I251" t="str">
        <f>VLOOKUP(entregas[[#This Row],[id_cliente]],clientes[],7,0)</f>
        <v>Norte</v>
      </c>
      <c r="J251">
        <f>VLOOKUP(entregas[[#This Row],[id_cliente]],nps[],3,0)</f>
        <v>10</v>
      </c>
      <c r="K251" t="str">
        <f>IF(entregas[[#This Row],[status]]="Entregue","Não","Sim")</f>
        <v>Não</v>
      </c>
      <c r="L251">
        <f>VLOOKUP(entregas[[#This Row],[id_cliente]],pedidos[[#All],[id_cliente]:[Recompra?]],5,0)</f>
        <v>1</v>
      </c>
      <c r="M251">
        <f>IF(entregas[[#This Row],[data_entrega]]=""=TRUE,0,MAX(entregas[[#This Row],[data_entrega]]-entregas[[#This Row],[prazo_estimado]],0))</f>
        <v>2</v>
      </c>
    </row>
    <row r="252" spans="1:13" x14ac:dyDescent="0.35">
      <c r="A252" s="2">
        <v>251</v>
      </c>
      <c r="B252" t="s">
        <v>414</v>
      </c>
      <c r="C252" t="s">
        <v>412</v>
      </c>
      <c r="D252" s="1">
        <v>45676</v>
      </c>
      <c r="E252" s="1">
        <v>45676</v>
      </c>
      <c r="F252" t="s">
        <v>413</v>
      </c>
      <c r="G252">
        <f>VLOOKUP(entregas[[#This Row],[id_pedido]],pedidos[[id]:[id_cliente]],2,0)</f>
        <v>16</v>
      </c>
      <c r="H252" t="str">
        <f>VLOOKUP(entregas[[#This Row],[id_cliente]],clientes[],2,0)</f>
        <v>Ana Carolina Souza</v>
      </c>
      <c r="I252" t="str">
        <f>VLOOKUP(entregas[[#This Row],[id_cliente]],clientes[],7,0)</f>
        <v>Sul</v>
      </c>
      <c r="J252">
        <f>VLOOKUP(entregas[[#This Row],[id_cliente]],nps[],3,0)</f>
        <v>5</v>
      </c>
      <c r="K252" t="str">
        <f>IF(entregas[[#This Row],[status]]="Entregue","Não","Sim")</f>
        <v>Não</v>
      </c>
      <c r="L252">
        <f>VLOOKUP(entregas[[#This Row],[id_cliente]],pedidos[[#All],[id_cliente]:[Recompra?]],5,0)</f>
        <v>1</v>
      </c>
      <c r="M252">
        <f>IF(entregas[[#This Row],[data_entrega]]=""=TRUE,0,MAX(entregas[[#This Row],[data_entrega]]-entregas[[#This Row],[prazo_estimado]],0))</f>
        <v>0</v>
      </c>
    </row>
    <row r="253" spans="1:13" x14ac:dyDescent="0.35">
      <c r="A253" s="2">
        <v>252</v>
      </c>
      <c r="B253" t="s">
        <v>411</v>
      </c>
      <c r="C253" t="s">
        <v>409</v>
      </c>
      <c r="E253" s="1">
        <v>45509</v>
      </c>
      <c r="F253" t="s">
        <v>410</v>
      </c>
      <c r="G253">
        <f>VLOOKUP(entregas[[#This Row],[id_pedido]],pedidos[[id]:[id_cliente]],2,0)</f>
        <v>58</v>
      </c>
      <c r="H253" t="str">
        <f>VLOOKUP(entregas[[#This Row],[id_cliente]],clientes[],2,0)</f>
        <v>Igor da Luz</v>
      </c>
      <c r="I253" t="str">
        <f>VLOOKUP(entregas[[#This Row],[id_cliente]],clientes[],7,0)</f>
        <v>Sudeste</v>
      </c>
      <c r="J253">
        <f>VLOOKUP(entregas[[#This Row],[id_cliente]],nps[],3,0)</f>
        <v>9</v>
      </c>
      <c r="K253" t="str">
        <f>IF(entregas[[#This Row],[status]]="Entregue","Não","Sim")</f>
        <v>Sim</v>
      </c>
      <c r="L253">
        <f>VLOOKUP(entregas[[#This Row],[id_cliente]],pedidos[[#All],[id_cliente]:[Recompra?]],5,0)</f>
        <v>1</v>
      </c>
      <c r="M253">
        <f>IF(entregas[[#This Row],[data_entrega]]=""=TRUE,0,MAX(entregas[[#This Row],[data_entrega]]-entregas[[#This Row],[prazo_estimado]],0))</f>
        <v>0</v>
      </c>
    </row>
    <row r="254" spans="1:13" x14ac:dyDescent="0.35">
      <c r="A254" s="2">
        <v>253</v>
      </c>
      <c r="B254" t="s">
        <v>408</v>
      </c>
      <c r="C254" t="s">
        <v>412</v>
      </c>
      <c r="D254" s="1">
        <v>45759</v>
      </c>
      <c r="E254" s="1">
        <v>45754</v>
      </c>
      <c r="F254" t="s">
        <v>413</v>
      </c>
      <c r="G254">
        <f>VLOOKUP(entregas[[#This Row],[id_pedido]],pedidos[[id]:[id_cliente]],2,0)</f>
        <v>90</v>
      </c>
      <c r="H254" t="str">
        <f>VLOOKUP(entregas[[#This Row],[id_cliente]],clientes[],2,0)</f>
        <v>Ryan da Paz</v>
      </c>
      <c r="I254" t="str">
        <f>VLOOKUP(entregas[[#This Row],[id_cliente]],clientes[],7,0)</f>
        <v>Norte</v>
      </c>
      <c r="J254">
        <f>VLOOKUP(entregas[[#This Row],[id_cliente]],nps[],3,0)</f>
        <v>10</v>
      </c>
      <c r="K254" t="str">
        <f>IF(entregas[[#This Row],[status]]="Entregue","Não","Sim")</f>
        <v>Não</v>
      </c>
      <c r="L254">
        <f>VLOOKUP(entregas[[#This Row],[id_cliente]],pedidos[[#All],[id_cliente]:[Recompra?]],5,0)</f>
        <v>1</v>
      </c>
      <c r="M254">
        <f>IF(entregas[[#This Row],[data_entrega]]=""=TRUE,0,MAX(entregas[[#This Row],[data_entrega]]-entregas[[#This Row],[prazo_estimado]],0))</f>
        <v>5</v>
      </c>
    </row>
    <row r="255" spans="1:13" x14ac:dyDescent="0.35">
      <c r="A255" s="2">
        <v>254</v>
      </c>
      <c r="B255" t="s">
        <v>411</v>
      </c>
      <c r="C255" t="s">
        <v>417</v>
      </c>
      <c r="E255" s="1">
        <v>45549</v>
      </c>
      <c r="F255" t="s">
        <v>418</v>
      </c>
      <c r="G255">
        <f>VLOOKUP(entregas[[#This Row],[id_pedido]],pedidos[[id]:[id_cliente]],2,0)</f>
        <v>134</v>
      </c>
      <c r="H255" t="str">
        <f>VLOOKUP(entregas[[#This Row],[id_cliente]],clientes[],2,0)</f>
        <v>Brenda Ferreira</v>
      </c>
      <c r="I255" t="str">
        <f>VLOOKUP(entregas[[#This Row],[id_cliente]],clientes[],7,0)</f>
        <v>Norte</v>
      </c>
      <c r="J255">
        <f>VLOOKUP(entregas[[#This Row],[id_cliente]],nps[],3,0)</f>
        <v>0</v>
      </c>
      <c r="K255" t="str">
        <f>IF(entregas[[#This Row],[status]]="Entregue","Não","Sim")</f>
        <v>Sim</v>
      </c>
      <c r="L255">
        <f>VLOOKUP(entregas[[#This Row],[id_cliente]],pedidos[[#All],[id_cliente]:[Recompra?]],5,0)</f>
        <v>1</v>
      </c>
      <c r="M255">
        <f>IF(entregas[[#This Row],[data_entrega]]=""=TRUE,0,MAX(entregas[[#This Row],[data_entrega]]-entregas[[#This Row],[prazo_estimado]],0))</f>
        <v>0</v>
      </c>
    </row>
    <row r="256" spans="1:13" x14ac:dyDescent="0.35">
      <c r="A256" s="2">
        <v>255</v>
      </c>
      <c r="B256" t="s">
        <v>408</v>
      </c>
      <c r="C256" t="s">
        <v>409</v>
      </c>
      <c r="E256" s="1">
        <v>45536</v>
      </c>
      <c r="F256" t="s">
        <v>410</v>
      </c>
      <c r="G256">
        <f>VLOOKUP(entregas[[#This Row],[id_pedido]],pedidos[[id]:[id_cliente]],2,0)</f>
        <v>148</v>
      </c>
      <c r="H256" t="str">
        <f>VLOOKUP(entregas[[#This Row],[id_cliente]],clientes[],2,0)</f>
        <v>Otávio Ferreira</v>
      </c>
      <c r="I256" t="str">
        <f>VLOOKUP(entregas[[#This Row],[id_cliente]],clientes[],7,0)</f>
        <v>Norte</v>
      </c>
      <c r="J256">
        <f>VLOOKUP(entregas[[#This Row],[id_cliente]],nps[],3,0)</f>
        <v>6</v>
      </c>
      <c r="K256" t="str">
        <f>IF(entregas[[#This Row],[status]]="Entregue","Não","Sim")</f>
        <v>Sim</v>
      </c>
      <c r="L256">
        <f>VLOOKUP(entregas[[#This Row],[id_cliente]],pedidos[[#All],[id_cliente]:[Recompra?]],5,0)</f>
        <v>1</v>
      </c>
      <c r="M256">
        <f>IF(entregas[[#This Row],[data_entrega]]=""=TRUE,0,MAX(entregas[[#This Row],[data_entrega]]-entregas[[#This Row],[prazo_estimado]],0))</f>
        <v>0</v>
      </c>
    </row>
    <row r="257" spans="1:13" x14ac:dyDescent="0.35">
      <c r="A257" s="2">
        <v>256</v>
      </c>
      <c r="B257" t="s">
        <v>411</v>
      </c>
      <c r="C257" t="s">
        <v>412</v>
      </c>
      <c r="D257" s="1">
        <v>45688</v>
      </c>
      <c r="E257" s="1">
        <v>45684</v>
      </c>
      <c r="F257" t="s">
        <v>413</v>
      </c>
      <c r="G257">
        <f>VLOOKUP(entregas[[#This Row],[id_pedido]],pedidos[[id]:[id_cliente]],2,0)</f>
        <v>26</v>
      </c>
      <c r="H257" t="str">
        <f>VLOOKUP(entregas[[#This Row],[id_cliente]],clientes[],2,0)</f>
        <v>Davi Lucas Cardoso</v>
      </c>
      <c r="I257" t="str">
        <f>VLOOKUP(entregas[[#This Row],[id_cliente]],clientes[],7,0)</f>
        <v>Norte</v>
      </c>
      <c r="J257">
        <f>VLOOKUP(entregas[[#This Row],[id_cliente]],nps[],3,0)</f>
        <v>9</v>
      </c>
      <c r="K257" t="str">
        <f>IF(entregas[[#This Row],[status]]="Entregue","Não","Sim")</f>
        <v>Não</v>
      </c>
      <c r="L257">
        <f>VLOOKUP(entregas[[#This Row],[id_cliente]],pedidos[[#All],[id_cliente]:[Recompra?]],5,0)</f>
        <v>1</v>
      </c>
      <c r="M257">
        <f>IF(entregas[[#This Row],[data_entrega]]=""=TRUE,0,MAX(entregas[[#This Row],[data_entrega]]-entregas[[#This Row],[prazo_estimado]],0))</f>
        <v>4</v>
      </c>
    </row>
    <row r="258" spans="1:13" x14ac:dyDescent="0.35">
      <c r="A258" s="2">
        <v>257</v>
      </c>
      <c r="B258" t="s">
        <v>408</v>
      </c>
      <c r="C258" t="s">
        <v>409</v>
      </c>
      <c r="E258" s="1">
        <v>45728</v>
      </c>
      <c r="F258" t="s">
        <v>410</v>
      </c>
      <c r="G258">
        <f>VLOOKUP(entregas[[#This Row],[id_pedido]],pedidos[[id]:[id_cliente]],2,0)</f>
        <v>11</v>
      </c>
      <c r="H258" t="str">
        <f>VLOOKUP(entregas[[#This Row],[id_cliente]],clientes[],2,0)</f>
        <v>Eduarda Porto</v>
      </c>
      <c r="I258" t="str">
        <f>VLOOKUP(entregas[[#This Row],[id_cliente]],clientes[],7,0)</f>
        <v>Nordeste</v>
      </c>
      <c r="J258">
        <f>VLOOKUP(entregas[[#This Row],[id_cliente]],nps[],3,0)</f>
        <v>4</v>
      </c>
      <c r="K258" t="str">
        <f>IF(entregas[[#This Row],[status]]="Entregue","Não","Sim")</f>
        <v>Sim</v>
      </c>
      <c r="L258">
        <f>VLOOKUP(entregas[[#This Row],[id_cliente]],pedidos[[#All],[id_cliente]:[Recompra?]],5,0)</f>
        <v>1</v>
      </c>
      <c r="M258">
        <f>IF(entregas[[#This Row],[data_entrega]]=""=TRUE,0,MAX(entregas[[#This Row],[data_entrega]]-entregas[[#This Row],[prazo_estimado]],0))</f>
        <v>0</v>
      </c>
    </row>
    <row r="259" spans="1:13" x14ac:dyDescent="0.35">
      <c r="A259" s="2">
        <v>258</v>
      </c>
      <c r="B259" t="s">
        <v>414</v>
      </c>
      <c r="C259" t="s">
        <v>412</v>
      </c>
      <c r="D259" s="1">
        <v>45491</v>
      </c>
      <c r="E259" s="1">
        <v>45487</v>
      </c>
      <c r="F259" t="s">
        <v>413</v>
      </c>
      <c r="G259">
        <f>VLOOKUP(entregas[[#This Row],[id_pedido]],pedidos[[id]:[id_cliente]],2,0)</f>
        <v>97</v>
      </c>
      <c r="H259" t="str">
        <f>VLOOKUP(entregas[[#This Row],[id_cliente]],clientes[],2,0)</f>
        <v>João Felipe Fogaça</v>
      </c>
      <c r="I259" t="str">
        <f>VLOOKUP(entregas[[#This Row],[id_cliente]],clientes[],7,0)</f>
        <v>Norte</v>
      </c>
      <c r="J259">
        <f>VLOOKUP(entregas[[#This Row],[id_cliente]],nps[],3,0)</f>
        <v>4</v>
      </c>
      <c r="K259" t="str">
        <f>IF(entregas[[#This Row],[status]]="Entregue","Não","Sim")</f>
        <v>Não</v>
      </c>
      <c r="L259">
        <f>VLOOKUP(entregas[[#This Row],[id_cliente]],pedidos[[#All],[id_cliente]:[Recompra?]],5,0)</f>
        <v>1</v>
      </c>
      <c r="M259">
        <f>IF(entregas[[#This Row],[data_entrega]]=""=TRUE,0,MAX(entregas[[#This Row],[data_entrega]]-entregas[[#This Row],[prazo_estimado]],0))</f>
        <v>4</v>
      </c>
    </row>
    <row r="260" spans="1:13" x14ac:dyDescent="0.35">
      <c r="A260" s="2">
        <v>259</v>
      </c>
      <c r="B260" t="s">
        <v>411</v>
      </c>
      <c r="C260" t="s">
        <v>412</v>
      </c>
      <c r="D260" s="1">
        <v>45661</v>
      </c>
      <c r="E260" s="1">
        <v>45660</v>
      </c>
      <c r="F260" t="s">
        <v>413</v>
      </c>
      <c r="G260">
        <f>VLOOKUP(entregas[[#This Row],[id_pedido]],pedidos[[id]:[id_cliente]],2,0)</f>
        <v>90</v>
      </c>
      <c r="H260" t="str">
        <f>VLOOKUP(entregas[[#This Row],[id_cliente]],clientes[],2,0)</f>
        <v>Ryan da Paz</v>
      </c>
      <c r="I260" t="str">
        <f>VLOOKUP(entregas[[#This Row],[id_cliente]],clientes[],7,0)</f>
        <v>Norte</v>
      </c>
      <c r="J260">
        <f>VLOOKUP(entregas[[#This Row],[id_cliente]],nps[],3,0)</f>
        <v>10</v>
      </c>
      <c r="K260" t="str">
        <f>IF(entregas[[#This Row],[status]]="Entregue","Não","Sim")</f>
        <v>Não</v>
      </c>
      <c r="L260">
        <f>VLOOKUP(entregas[[#This Row],[id_cliente]],pedidos[[#All],[id_cliente]:[Recompra?]],5,0)</f>
        <v>1</v>
      </c>
      <c r="M260">
        <f>IF(entregas[[#This Row],[data_entrega]]=""=TRUE,0,MAX(entregas[[#This Row],[data_entrega]]-entregas[[#This Row],[prazo_estimado]],0))</f>
        <v>1</v>
      </c>
    </row>
    <row r="261" spans="1:13" x14ac:dyDescent="0.35">
      <c r="A261" s="2">
        <v>260</v>
      </c>
      <c r="B261" t="s">
        <v>411</v>
      </c>
      <c r="C261" t="s">
        <v>415</v>
      </c>
      <c r="E261" s="1">
        <v>45664</v>
      </c>
      <c r="F261" t="s">
        <v>416</v>
      </c>
      <c r="G261">
        <f>VLOOKUP(entregas[[#This Row],[id_pedido]],pedidos[[id]:[id_cliente]],2,0)</f>
        <v>36</v>
      </c>
      <c r="H261" t="str">
        <f>VLOOKUP(entregas[[#This Row],[id_cliente]],clientes[],2,0)</f>
        <v>Milena Nascimento</v>
      </c>
      <c r="I261" t="str">
        <f>VLOOKUP(entregas[[#This Row],[id_cliente]],clientes[],7,0)</f>
        <v>Sul</v>
      </c>
      <c r="J261">
        <f>VLOOKUP(entregas[[#This Row],[id_cliente]],nps[],3,0)</f>
        <v>1</v>
      </c>
      <c r="K261" t="str">
        <f>IF(entregas[[#This Row],[status]]="Entregue","Não","Sim")</f>
        <v>Sim</v>
      </c>
      <c r="L261">
        <f>VLOOKUP(entregas[[#This Row],[id_cliente]],pedidos[[#All],[id_cliente]:[Recompra?]],5,0)</f>
        <v>1</v>
      </c>
      <c r="M261">
        <f>IF(entregas[[#This Row],[data_entrega]]=""=TRUE,0,MAX(entregas[[#This Row],[data_entrega]]-entregas[[#This Row],[prazo_estimado]],0))</f>
        <v>0</v>
      </c>
    </row>
    <row r="262" spans="1:13" x14ac:dyDescent="0.35">
      <c r="A262" s="2">
        <v>261</v>
      </c>
      <c r="B262" t="s">
        <v>408</v>
      </c>
      <c r="C262" t="s">
        <v>417</v>
      </c>
      <c r="E262" s="1">
        <v>45545</v>
      </c>
      <c r="F262" t="s">
        <v>418</v>
      </c>
      <c r="G262">
        <f>VLOOKUP(entregas[[#This Row],[id_pedido]],pedidos[[id]:[id_cliente]],2,0)</f>
        <v>114</v>
      </c>
      <c r="H262" t="str">
        <f>VLOOKUP(entregas[[#This Row],[id_cliente]],clientes[],2,0)</f>
        <v>Stephany Pires</v>
      </c>
      <c r="I262" t="str">
        <f>VLOOKUP(entregas[[#This Row],[id_cliente]],clientes[],7,0)</f>
        <v>Nordeste</v>
      </c>
      <c r="J262">
        <f>VLOOKUP(entregas[[#This Row],[id_cliente]],nps[],3,0)</f>
        <v>8</v>
      </c>
      <c r="K262" t="str">
        <f>IF(entregas[[#This Row],[status]]="Entregue","Não","Sim")</f>
        <v>Sim</v>
      </c>
      <c r="L262">
        <f>VLOOKUP(entregas[[#This Row],[id_cliente]],pedidos[[#All],[id_cliente]:[Recompra?]],5,0)</f>
        <v>1</v>
      </c>
      <c r="M262">
        <f>IF(entregas[[#This Row],[data_entrega]]=""=TRUE,0,MAX(entregas[[#This Row],[data_entrega]]-entregas[[#This Row],[prazo_estimado]],0))</f>
        <v>0</v>
      </c>
    </row>
    <row r="263" spans="1:13" x14ac:dyDescent="0.35">
      <c r="A263" s="2">
        <v>262</v>
      </c>
      <c r="B263" t="s">
        <v>408</v>
      </c>
      <c r="C263" t="s">
        <v>415</v>
      </c>
      <c r="E263" s="1">
        <v>45696</v>
      </c>
      <c r="F263" t="s">
        <v>416</v>
      </c>
      <c r="G263">
        <f>VLOOKUP(entregas[[#This Row],[id_pedido]],pedidos[[id]:[id_cliente]],2,0)</f>
        <v>142</v>
      </c>
      <c r="H263" t="str">
        <f>VLOOKUP(entregas[[#This Row],[id_cliente]],clientes[],2,0)</f>
        <v>Henrique da Luz</v>
      </c>
      <c r="I263" t="str">
        <f>VLOOKUP(entregas[[#This Row],[id_cliente]],clientes[],7,0)</f>
        <v>Norte</v>
      </c>
      <c r="J263">
        <f>VLOOKUP(entregas[[#This Row],[id_cliente]],nps[],3,0)</f>
        <v>7</v>
      </c>
      <c r="K263" t="str">
        <f>IF(entregas[[#This Row],[status]]="Entregue","Não","Sim")</f>
        <v>Sim</v>
      </c>
      <c r="L263">
        <f>VLOOKUP(entregas[[#This Row],[id_cliente]],pedidos[[#All],[id_cliente]:[Recompra?]],5,0)</f>
        <v>1</v>
      </c>
      <c r="M263">
        <f>IF(entregas[[#This Row],[data_entrega]]=""=TRUE,0,MAX(entregas[[#This Row],[data_entrega]]-entregas[[#This Row],[prazo_estimado]],0))</f>
        <v>0</v>
      </c>
    </row>
    <row r="264" spans="1:13" x14ac:dyDescent="0.35">
      <c r="A264" s="2">
        <v>263</v>
      </c>
      <c r="B264" t="s">
        <v>419</v>
      </c>
      <c r="C264" t="s">
        <v>412</v>
      </c>
      <c r="D264" s="1">
        <v>45499</v>
      </c>
      <c r="E264" s="1">
        <v>45501</v>
      </c>
      <c r="F264" t="s">
        <v>413</v>
      </c>
      <c r="G264">
        <f>VLOOKUP(entregas[[#This Row],[id_pedido]],pedidos[[id]:[id_cliente]],2,0)</f>
        <v>170</v>
      </c>
      <c r="H264" t="str">
        <f>VLOOKUP(entregas[[#This Row],[id_cliente]],clientes[],2,0)</f>
        <v>Fernanda das Neves</v>
      </c>
      <c r="I264" t="str">
        <f>VLOOKUP(entregas[[#This Row],[id_cliente]],clientes[],7,0)</f>
        <v>Norte</v>
      </c>
      <c r="J264">
        <f>VLOOKUP(entregas[[#This Row],[id_cliente]],nps[],3,0)</f>
        <v>1</v>
      </c>
      <c r="K264" t="str">
        <f>IF(entregas[[#This Row],[status]]="Entregue","Não","Sim")</f>
        <v>Não</v>
      </c>
      <c r="L264">
        <f>VLOOKUP(entregas[[#This Row],[id_cliente]],pedidos[[#All],[id_cliente]:[Recompra?]],5,0)</f>
        <v>1</v>
      </c>
      <c r="M264">
        <f>IF(entregas[[#This Row],[data_entrega]]=""=TRUE,0,MAX(entregas[[#This Row],[data_entrega]]-entregas[[#This Row],[prazo_estimado]],0))</f>
        <v>0</v>
      </c>
    </row>
    <row r="265" spans="1:13" x14ac:dyDescent="0.35">
      <c r="A265" s="2">
        <v>264</v>
      </c>
      <c r="B265" t="s">
        <v>414</v>
      </c>
      <c r="C265" t="s">
        <v>412</v>
      </c>
      <c r="D265" s="1">
        <v>45686</v>
      </c>
      <c r="E265" s="1">
        <v>45682</v>
      </c>
      <c r="F265" t="s">
        <v>413</v>
      </c>
      <c r="G265">
        <f>VLOOKUP(entregas[[#This Row],[id_pedido]],pedidos[[id]:[id_cliente]],2,0)</f>
        <v>199</v>
      </c>
      <c r="H265" t="str">
        <f>VLOOKUP(entregas[[#This Row],[id_cliente]],clientes[],2,0)</f>
        <v>Isabelly Fernandes</v>
      </c>
      <c r="I265" t="str">
        <f>VLOOKUP(entregas[[#This Row],[id_cliente]],clientes[],7,0)</f>
        <v>Nordeste</v>
      </c>
      <c r="J265">
        <f>VLOOKUP(entregas[[#This Row],[id_cliente]],nps[],3,0)</f>
        <v>1</v>
      </c>
      <c r="K265" t="str">
        <f>IF(entregas[[#This Row],[status]]="Entregue","Não","Sim")</f>
        <v>Não</v>
      </c>
      <c r="L265">
        <f>VLOOKUP(entregas[[#This Row],[id_cliente]],pedidos[[#All],[id_cliente]:[Recompra?]],5,0)</f>
        <v>1</v>
      </c>
      <c r="M265">
        <f>IF(entregas[[#This Row],[data_entrega]]=""=TRUE,0,MAX(entregas[[#This Row],[data_entrega]]-entregas[[#This Row],[prazo_estimado]],0))</f>
        <v>4</v>
      </c>
    </row>
    <row r="266" spans="1:13" x14ac:dyDescent="0.35">
      <c r="A266" s="2">
        <v>265</v>
      </c>
      <c r="B266" t="s">
        <v>414</v>
      </c>
      <c r="C266" t="s">
        <v>415</v>
      </c>
      <c r="E266" s="1">
        <v>45555</v>
      </c>
      <c r="F266" t="s">
        <v>416</v>
      </c>
      <c r="G266">
        <f>VLOOKUP(entregas[[#This Row],[id_pedido]],pedidos[[id]:[id_cliente]],2,0)</f>
        <v>105</v>
      </c>
      <c r="H266" t="str">
        <f>VLOOKUP(entregas[[#This Row],[id_cliente]],clientes[],2,0)</f>
        <v>Sr. Enrico Silveira</v>
      </c>
      <c r="I266" t="str">
        <f>VLOOKUP(entregas[[#This Row],[id_cliente]],clientes[],7,0)</f>
        <v>Centro-Oeste</v>
      </c>
      <c r="J266">
        <f>VLOOKUP(entregas[[#This Row],[id_cliente]],nps[],3,0)</f>
        <v>8</v>
      </c>
      <c r="K266" t="str">
        <f>IF(entregas[[#This Row],[status]]="Entregue","Não","Sim")</f>
        <v>Sim</v>
      </c>
      <c r="L266">
        <f>VLOOKUP(entregas[[#This Row],[id_cliente]],pedidos[[#All],[id_cliente]:[Recompra?]],5,0)</f>
        <v>1</v>
      </c>
      <c r="M266">
        <f>IF(entregas[[#This Row],[data_entrega]]=""=TRUE,0,MAX(entregas[[#This Row],[data_entrega]]-entregas[[#This Row],[prazo_estimado]],0))</f>
        <v>0</v>
      </c>
    </row>
    <row r="267" spans="1:13" x14ac:dyDescent="0.35">
      <c r="A267" s="2">
        <v>266</v>
      </c>
      <c r="B267" t="s">
        <v>411</v>
      </c>
      <c r="C267" t="s">
        <v>415</v>
      </c>
      <c r="E267" s="1">
        <v>45579</v>
      </c>
      <c r="F267" t="s">
        <v>416</v>
      </c>
      <c r="G267">
        <f>VLOOKUP(entregas[[#This Row],[id_pedido]],pedidos[[id]:[id_cliente]],2,0)</f>
        <v>55</v>
      </c>
      <c r="H267" t="str">
        <f>VLOOKUP(entregas[[#This Row],[id_cliente]],clientes[],2,0)</f>
        <v>Maria Eduarda da Cruz</v>
      </c>
      <c r="I267" t="str">
        <f>VLOOKUP(entregas[[#This Row],[id_cliente]],clientes[],7,0)</f>
        <v>Nordeste</v>
      </c>
      <c r="J267">
        <f>VLOOKUP(entregas[[#This Row],[id_cliente]],nps[],3,0)</f>
        <v>6</v>
      </c>
      <c r="K267" t="str">
        <f>IF(entregas[[#This Row],[status]]="Entregue","Não","Sim")</f>
        <v>Sim</v>
      </c>
      <c r="L267">
        <f>VLOOKUP(entregas[[#This Row],[id_cliente]],pedidos[[#All],[id_cliente]:[Recompra?]],5,0)</f>
        <v>1</v>
      </c>
      <c r="M267">
        <f>IF(entregas[[#This Row],[data_entrega]]=""=TRUE,0,MAX(entregas[[#This Row],[data_entrega]]-entregas[[#This Row],[prazo_estimado]],0))</f>
        <v>0</v>
      </c>
    </row>
    <row r="268" spans="1:13" x14ac:dyDescent="0.35">
      <c r="A268" s="2">
        <v>267</v>
      </c>
      <c r="B268" t="s">
        <v>411</v>
      </c>
      <c r="C268" t="s">
        <v>412</v>
      </c>
      <c r="D268" s="1">
        <v>45632</v>
      </c>
      <c r="E268" s="1">
        <v>45628</v>
      </c>
      <c r="F268" t="s">
        <v>413</v>
      </c>
      <c r="G268">
        <f>VLOOKUP(entregas[[#This Row],[id_pedido]],pedidos[[id]:[id_cliente]],2,0)</f>
        <v>163</v>
      </c>
      <c r="H268" t="str">
        <f>VLOOKUP(entregas[[#This Row],[id_cliente]],clientes[],2,0)</f>
        <v>Yasmin Jesus</v>
      </c>
      <c r="I268" t="str">
        <f>VLOOKUP(entregas[[#This Row],[id_cliente]],clientes[],7,0)</f>
        <v>Nordeste</v>
      </c>
      <c r="J268">
        <f>VLOOKUP(entregas[[#This Row],[id_cliente]],nps[],3,0)</f>
        <v>2</v>
      </c>
      <c r="K268" t="str">
        <f>IF(entregas[[#This Row],[status]]="Entregue","Não","Sim")</f>
        <v>Não</v>
      </c>
      <c r="L268">
        <f>VLOOKUP(entregas[[#This Row],[id_cliente]],pedidos[[#All],[id_cliente]:[Recompra?]],5,0)</f>
        <v>1</v>
      </c>
      <c r="M268">
        <f>IF(entregas[[#This Row],[data_entrega]]=""=TRUE,0,MAX(entregas[[#This Row],[data_entrega]]-entregas[[#This Row],[prazo_estimado]],0))</f>
        <v>4</v>
      </c>
    </row>
    <row r="269" spans="1:13" x14ac:dyDescent="0.35">
      <c r="A269" s="2">
        <v>268</v>
      </c>
      <c r="B269" t="s">
        <v>411</v>
      </c>
      <c r="C269" t="s">
        <v>415</v>
      </c>
      <c r="E269" s="1">
        <v>45455</v>
      </c>
      <c r="F269" t="s">
        <v>416</v>
      </c>
      <c r="G269">
        <f>VLOOKUP(entregas[[#This Row],[id_pedido]],pedidos[[id]:[id_cliente]],2,0)</f>
        <v>93</v>
      </c>
      <c r="H269" t="str">
        <f>VLOOKUP(entregas[[#This Row],[id_cliente]],clientes[],2,0)</f>
        <v>Nina Ferreira</v>
      </c>
      <c r="I269" t="str">
        <f>VLOOKUP(entregas[[#This Row],[id_cliente]],clientes[],7,0)</f>
        <v>Sul</v>
      </c>
      <c r="J269">
        <f>VLOOKUP(entregas[[#This Row],[id_cliente]],nps[],3,0)</f>
        <v>2</v>
      </c>
      <c r="K269" t="str">
        <f>IF(entregas[[#This Row],[status]]="Entregue","Não","Sim")</f>
        <v>Sim</v>
      </c>
      <c r="L269">
        <f>VLOOKUP(entregas[[#This Row],[id_cliente]],pedidos[[#All],[id_cliente]:[Recompra?]],5,0)</f>
        <v>1</v>
      </c>
      <c r="M269">
        <f>IF(entregas[[#This Row],[data_entrega]]=""=TRUE,0,MAX(entregas[[#This Row],[data_entrega]]-entregas[[#This Row],[prazo_estimado]],0))</f>
        <v>0</v>
      </c>
    </row>
    <row r="270" spans="1:13" x14ac:dyDescent="0.35">
      <c r="A270" s="2">
        <v>269</v>
      </c>
      <c r="B270" t="s">
        <v>414</v>
      </c>
      <c r="C270" t="s">
        <v>415</v>
      </c>
      <c r="E270" s="1">
        <v>45617</v>
      </c>
      <c r="F270" t="s">
        <v>416</v>
      </c>
      <c r="G270">
        <f>VLOOKUP(entregas[[#This Row],[id_pedido]],pedidos[[id]:[id_cliente]],2,0)</f>
        <v>63</v>
      </c>
      <c r="H270" t="str">
        <f>VLOOKUP(entregas[[#This Row],[id_cliente]],clientes[],2,0)</f>
        <v>Dr. Murilo Costa</v>
      </c>
      <c r="I270" t="str">
        <f>VLOOKUP(entregas[[#This Row],[id_cliente]],clientes[],7,0)</f>
        <v>Centro-Oeste</v>
      </c>
      <c r="J270">
        <f>VLOOKUP(entregas[[#This Row],[id_cliente]],nps[],3,0)</f>
        <v>4</v>
      </c>
      <c r="K270" t="str">
        <f>IF(entregas[[#This Row],[status]]="Entregue","Não","Sim")</f>
        <v>Sim</v>
      </c>
      <c r="L270">
        <f>VLOOKUP(entregas[[#This Row],[id_cliente]],pedidos[[#All],[id_cliente]:[Recompra?]],5,0)</f>
        <v>1</v>
      </c>
      <c r="M270">
        <f>IF(entregas[[#This Row],[data_entrega]]=""=TRUE,0,MAX(entregas[[#This Row],[data_entrega]]-entregas[[#This Row],[prazo_estimado]],0))</f>
        <v>0</v>
      </c>
    </row>
    <row r="271" spans="1:13" x14ac:dyDescent="0.35">
      <c r="A271" s="2">
        <v>270</v>
      </c>
      <c r="B271" t="s">
        <v>411</v>
      </c>
      <c r="C271" t="s">
        <v>412</v>
      </c>
      <c r="D271" s="1">
        <v>45505</v>
      </c>
      <c r="E271" s="1">
        <v>45507</v>
      </c>
      <c r="F271" t="s">
        <v>413</v>
      </c>
      <c r="G271">
        <f>VLOOKUP(entregas[[#This Row],[id_pedido]],pedidos[[id]:[id_cliente]],2,0)</f>
        <v>150</v>
      </c>
      <c r="H271" t="str">
        <f>VLOOKUP(entregas[[#This Row],[id_cliente]],clientes[],2,0)</f>
        <v>Gustavo Henrique Silva</v>
      </c>
      <c r="I271" t="str">
        <f>VLOOKUP(entregas[[#This Row],[id_cliente]],clientes[],7,0)</f>
        <v>Norte</v>
      </c>
      <c r="J271">
        <f>VLOOKUP(entregas[[#This Row],[id_cliente]],nps[],3,0)</f>
        <v>2</v>
      </c>
      <c r="K271" t="str">
        <f>IF(entregas[[#This Row],[status]]="Entregue","Não","Sim")</f>
        <v>Não</v>
      </c>
      <c r="L271">
        <f>VLOOKUP(entregas[[#This Row],[id_cliente]],pedidos[[#All],[id_cliente]:[Recompra?]],5,0)</f>
        <v>1</v>
      </c>
      <c r="M271">
        <f>IF(entregas[[#This Row],[data_entrega]]=""=TRUE,0,MAX(entregas[[#This Row],[data_entrega]]-entregas[[#This Row],[prazo_estimado]],0))</f>
        <v>0</v>
      </c>
    </row>
    <row r="272" spans="1:13" x14ac:dyDescent="0.35">
      <c r="A272" s="2">
        <v>271</v>
      </c>
      <c r="B272" t="s">
        <v>408</v>
      </c>
      <c r="C272" t="s">
        <v>412</v>
      </c>
      <c r="D272" s="1">
        <v>45762</v>
      </c>
      <c r="E272" s="1">
        <v>45759</v>
      </c>
      <c r="F272" t="s">
        <v>413</v>
      </c>
      <c r="G272">
        <f>VLOOKUP(entregas[[#This Row],[id_pedido]],pedidos[[id]:[id_cliente]],2,0)</f>
        <v>10</v>
      </c>
      <c r="H272" t="str">
        <f>VLOOKUP(entregas[[#This Row],[id_cliente]],clientes[],2,0)</f>
        <v>Lucca Moraes</v>
      </c>
      <c r="I272" t="str">
        <f>VLOOKUP(entregas[[#This Row],[id_cliente]],clientes[],7,0)</f>
        <v>Sudeste</v>
      </c>
      <c r="J272">
        <f>VLOOKUP(entregas[[#This Row],[id_cliente]],nps[],3,0)</f>
        <v>6</v>
      </c>
      <c r="K272" t="str">
        <f>IF(entregas[[#This Row],[status]]="Entregue","Não","Sim")</f>
        <v>Não</v>
      </c>
      <c r="L272">
        <f>VLOOKUP(entregas[[#This Row],[id_cliente]],pedidos[[#All],[id_cliente]:[Recompra?]],5,0)</f>
        <v>1</v>
      </c>
      <c r="M272">
        <f>IF(entregas[[#This Row],[data_entrega]]=""=TRUE,0,MAX(entregas[[#This Row],[data_entrega]]-entregas[[#This Row],[prazo_estimado]],0))</f>
        <v>3</v>
      </c>
    </row>
    <row r="273" spans="1:13" x14ac:dyDescent="0.35">
      <c r="A273" s="2">
        <v>272</v>
      </c>
      <c r="B273" t="s">
        <v>411</v>
      </c>
      <c r="C273" t="s">
        <v>415</v>
      </c>
      <c r="E273" s="1">
        <v>45513</v>
      </c>
      <c r="F273" t="s">
        <v>416</v>
      </c>
      <c r="G273">
        <f>VLOOKUP(entregas[[#This Row],[id_pedido]],pedidos[[id]:[id_cliente]],2,0)</f>
        <v>192</v>
      </c>
      <c r="H273" t="str">
        <f>VLOOKUP(entregas[[#This Row],[id_cliente]],clientes[],2,0)</f>
        <v>Levi Santos</v>
      </c>
      <c r="I273" t="str">
        <f>VLOOKUP(entregas[[#This Row],[id_cliente]],clientes[],7,0)</f>
        <v>Centro-Oeste</v>
      </c>
      <c r="J273">
        <f>VLOOKUP(entregas[[#This Row],[id_cliente]],nps[],3,0)</f>
        <v>0</v>
      </c>
      <c r="K273" t="str">
        <f>IF(entregas[[#This Row],[status]]="Entregue","Não","Sim")</f>
        <v>Sim</v>
      </c>
      <c r="L273">
        <f>VLOOKUP(entregas[[#This Row],[id_cliente]],pedidos[[#All],[id_cliente]:[Recompra?]],5,0)</f>
        <v>1</v>
      </c>
      <c r="M273">
        <f>IF(entregas[[#This Row],[data_entrega]]=""=TRUE,0,MAX(entregas[[#This Row],[data_entrega]]-entregas[[#This Row],[prazo_estimado]],0))</f>
        <v>0</v>
      </c>
    </row>
    <row r="274" spans="1:13" x14ac:dyDescent="0.35">
      <c r="A274" s="2">
        <v>273</v>
      </c>
      <c r="B274" t="s">
        <v>414</v>
      </c>
      <c r="C274" t="s">
        <v>412</v>
      </c>
      <c r="D274" s="1">
        <v>45686</v>
      </c>
      <c r="E274" s="1">
        <v>45685</v>
      </c>
      <c r="F274" t="s">
        <v>413</v>
      </c>
      <c r="G274">
        <f>VLOOKUP(entregas[[#This Row],[id_pedido]],pedidos[[id]:[id_cliente]],2,0)</f>
        <v>125</v>
      </c>
      <c r="H274" t="str">
        <f>VLOOKUP(entregas[[#This Row],[id_cliente]],clientes[],2,0)</f>
        <v>Dra. Mariane Rodrigues</v>
      </c>
      <c r="I274" t="str">
        <f>VLOOKUP(entregas[[#This Row],[id_cliente]],clientes[],7,0)</f>
        <v>Sudeste</v>
      </c>
      <c r="J274">
        <f>VLOOKUP(entregas[[#This Row],[id_cliente]],nps[],3,0)</f>
        <v>10</v>
      </c>
      <c r="K274" t="str">
        <f>IF(entregas[[#This Row],[status]]="Entregue","Não","Sim")</f>
        <v>Não</v>
      </c>
      <c r="L274">
        <f>VLOOKUP(entregas[[#This Row],[id_cliente]],pedidos[[#All],[id_cliente]:[Recompra?]],5,0)</f>
        <v>1</v>
      </c>
      <c r="M274">
        <f>IF(entregas[[#This Row],[data_entrega]]=""=TRUE,0,MAX(entregas[[#This Row],[data_entrega]]-entregas[[#This Row],[prazo_estimado]],0))</f>
        <v>1</v>
      </c>
    </row>
    <row r="275" spans="1:13" x14ac:dyDescent="0.35">
      <c r="A275" s="2">
        <v>274</v>
      </c>
      <c r="B275" t="s">
        <v>408</v>
      </c>
      <c r="C275" t="s">
        <v>412</v>
      </c>
      <c r="D275" s="1">
        <v>45722</v>
      </c>
      <c r="E275" s="1">
        <v>45721</v>
      </c>
      <c r="F275" t="s">
        <v>413</v>
      </c>
      <c r="G275">
        <f>VLOOKUP(entregas[[#This Row],[id_pedido]],pedidos[[id]:[id_cliente]],2,0)</f>
        <v>131</v>
      </c>
      <c r="H275" t="str">
        <f>VLOOKUP(entregas[[#This Row],[id_cliente]],clientes[],2,0)</f>
        <v>Erick da Conceição</v>
      </c>
      <c r="I275" t="str">
        <f>VLOOKUP(entregas[[#This Row],[id_cliente]],clientes[],7,0)</f>
        <v>Sul</v>
      </c>
      <c r="J275">
        <f>VLOOKUP(entregas[[#This Row],[id_cliente]],nps[],3,0)</f>
        <v>2</v>
      </c>
      <c r="K275" t="str">
        <f>IF(entregas[[#This Row],[status]]="Entregue","Não","Sim")</f>
        <v>Não</v>
      </c>
      <c r="L275">
        <f>VLOOKUP(entregas[[#This Row],[id_cliente]],pedidos[[#All],[id_cliente]:[Recompra?]],5,0)</f>
        <v>1</v>
      </c>
      <c r="M275">
        <f>IF(entregas[[#This Row],[data_entrega]]=""=TRUE,0,MAX(entregas[[#This Row],[data_entrega]]-entregas[[#This Row],[prazo_estimado]],0))</f>
        <v>1</v>
      </c>
    </row>
    <row r="276" spans="1:13" x14ac:dyDescent="0.35">
      <c r="A276" s="2">
        <v>275</v>
      </c>
      <c r="B276" t="s">
        <v>408</v>
      </c>
      <c r="C276" t="s">
        <v>412</v>
      </c>
      <c r="D276" s="1">
        <v>45481</v>
      </c>
      <c r="E276" s="1">
        <v>45477</v>
      </c>
      <c r="F276" t="s">
        <v>413</v>
      </c>
      <c r="G276">
        <f>VLOOKUP(entregas[[#This Row],[id_pedido]],pedidos[[id]:[id_cliente]],2,0)</f>
        <v>123</v>
      </c>
      <c r="H276" t="str">
        <f>VLOOKUP(entregas[[#This Row],[id_cliente]],clientes[],2,0)</f>
        <v>João Lucas Souza</v>
      </c>
      <c r="I276" t="str">
        <f>VLOOKUP(entregas[[#This Row],[id_cliente]],clientes[],7,0)</f>
        <v>Centro-Oeste</v>
      </c>
      <c r="J276">
        <f>VLOOKUP(entregas[[#This Row],[id_cliente]],nps[],3,0)</f>
        <v>7</v>
      </c>
      <c r="K276" t="str">
        <f>IF(entregas[[#This Row],[status]]="Entregue","Não","Sim")</f>
        <v>Não</v>
      </c>
      <c r="L276">
        <f>VLOOKUP(entregas[[#This Row],[id_cliente]],pedidos[[#All],[id_cliente]:[Recompra?]],5,0)</f>
        <v>1</v>
      </c>
      <c r="M276">
        <f>IF(entregas[[#This Row],[data_entrega]]=""=TRUE,0,MAX(entregas[[#This Row],[data_entrega]]-entregas[[#This Row],[prazo_estimado]],0))</f>
        <v>4</v>
      </c>
    </row>
    <row r="277" spans="1:13" x14ac:dyDescent="0.35">
      <c r="A277" s="2">
        <v>276</v>
      </c>
      <c r="B277" t="s">
        <v>408</v>
      </c>
      <c r="C277" t="s">
        <v>412</v>
      </c>
      <c r="D277" s="1">
        <v>45731</v>
      </c>
      <c r="E277" s="1">
        <v>45727</v>
      </c>
      <c r="F277" t="s">
        <v>413</v>
      </c>
      <c r="G277">
        <f>VLOOKUP(entregas[[#This Row],[id_pedido]],pedidos[[id]:[id_cliente]],2,0)</f>
        <v>163</v>
      </c>
      <c r="H277" t="str">
        <f>VLOOKUP(entregas[[#This Row],[id_cliente]],clientes[],2,0)</f>
        <v>Yasmin Jesus</v>
      </c>
      <c r="I277" t="str">
        <f>VLOOKUP(entregas[[#This Row],[id_cliente]],clientes[],7,0)</f>
        <v>Nordeste</v>
      </c>
      <c r="J277">
        <f>VLOOKUP(entregas[[#This Row],[id_cliente]],nps[],3,0)</f>
        <v>2</v>
      </c>
      <c r="K277" t="str">
        <f>IF(entregas[[#This Row],[status]]="Entregue","Não","Sim")</f>
        <v>Não</v>
      </c>
      <c r="L277">
        <f>VLOOKUP(entregas[[#This Row],[id_cliente]],pedidos[[#All],[id_cliente]:[Recompra?]],5,0)</f>
        <v>1</v>
      </c>
      <c r="M277">
        <f>IF(entregas[[#This Row],[data_entrega]]=""=TRUE,0,MAX(entregas[[#This Row],[data_entrega]]-entregas[[#This Row],[prazo_estimado]],0))</f>
        <v>4</v>
      </c>
    </row>
    <row r="278" spans="1:13" x14ac:dyDescent="0.35">
      <c r="A278" s="2">
        <v>277</v>
      </c>
      <c r="B278" t="s">
        <v>414</v>
      </c>
      <c r="C278" t="s">
        <v>412</v>
      </c>
      <c r="D278" s="1">
        <v>45689</v>
      </c>
      <c r="E278" s="1">
        <v>45685</v>
      </c>
      <c r="F278" t="s">
        <v>413</v>
      </c>
      <c r="G278">
        <f>VLOOKUP(entregas[[#This Row],[id_pedido]],pedidos[[id]:[id_cliente]],2,0)</f>
        <v>62</v>
      </c>
      <c r="H278" t="str">
        <f>VLOOKUP(entregas[[#This Row],[id_cliente]],clientes[],2,0)</f>
        <v>Marina da Paz</v>
      </c>
      <c r="I278" t="str">
        <f>VLOOKUP(entregas[[#This Row],[id_cliente]],clientes[],7,0)</f>
        <v>Sudeste</v>
      </c>
      <c r="J278">
        <f>VLOOKUP(entregas[[#This Row],[id_cliente]],nps[],3,0)</f>
        <v>5</v>
      </c>
      <c r="K278" t="str">
        <f>IF(entregas[[#This Row],[status]]="Entregue","Não","Sim")</f>
        <v>Não</v>
      </c>
      <c r="L278">
        <f>VLOOKUP(entregas[[#This Row],[id_cliente]],pedidos[[#All],[id_cliente]:[Recompra?]],5,0)</f>
        <v>1</v>
      </c>
      <c r="M278">
        <f>IF(entregas[[#This Row],[data_entrega]]=""=TRUE,0,MAX(entregas[[#This Row],[data_entrega]]-entregas[[#This Row],[prazo_estimado]],0))</f>
        <v>4</v>
      </c>
    </row>
    <row r="279" spans="1:13" x14ac:dyDescent="0.35">
      <c r="A279" s="2">
        <v>278</v>
      </c>
      <c r="B279" t="s">
        <v>411</v>
      </c>
      <c r="C279" t="s">
        <v>412</v>
      </c>
      <c r="D279" s="1">
        <v>45693</v>
      </c>
      <c r="E279" s="1">
        <v>45691</v>
      </c>
      <c r="F279" t="s">
        <v>413</v>
      </c>
      <c r="G279">
        <f>VLOOKUP(entregas[[#This Row],[id_pedido]],pedidos[[id]:[id_cliente]],2,0)</f>
        <v>184</v>
      </c>
      <c r="H279" t="str">
        <f>VLOOKUP(entregas[[#This Row],[id_cliente]],clientes[],2,0)</f>
        <v>Bernardo da Luz</v>
      </c>
      <c r="I279" t="str">
        <f>VLOOKUP(entregas[[#This Row],[id_cliente]],clientes[],7,0)</f>
        <v>Nordeste</v>
      </c>
      <c r="J279">
        <f>VLOOKUP(entregas[[#This Row],[id_cliente]],nps[],3,0)</f>
        <v>4</v>
      </c>
      <c r="K279" t="str">
        <f>IF(entregas[[#This Row],[status]]="Entregue","Não","Sim")</f>
        <v>Não</v>
      </c>
      <c r="L279">
        <f>VLOOKUP(entregas[[#This Row],[id_cliente]],pedidos[[#All],[id_cliente]:[Recompra?]],5,0)</f>
        <v>1</v>
      </c>
      <c r="M279">
        <f>IF(entregas[[#This Row],[data_entrega]]=""=TRUE,0,MAX(entregas[[#This Row],[data_entrega]]-entregas[[#This Row],[prazo_estimado]],0))</f>
        <v>2</v>
      </c>
    </row>
    <row r="280" spans="1:13" x14ac:dyDescent="0.35">
      <c r="A280" s="2">
        <v>279</v>
      </c>
      <c r="B280" t="s">
        <v>411</v>
      </c>
      <c r="C280" t="s">
        <v>412</v>
      </c>
      <c r="D280" s="1">
        <v>45649</v>
      </c>
      <c r="E280" s="1">
        <v>45644</v>
      </c>
      <c r="F280" t="s">
        <v>413</v>
      </c>
      <c r="G280">
        <f>VLOOKUP(entregas[[#This Row],[id_pedido]],pedidos[[id]:[id_cliente]],2,0)</f>
        <v>117</v>
      </c>
      <c r="H280" t="str">
        <f>VLOOKUP(entregas[[#This Row],[id_cliente]],clientes[],2,0)</f>
        <v>Maria Cecília Viana</v>
      </c>
      <c r="I280" t="str">
        <f>VLOOKUP(entregas[[#This Row],[id_cliente]],clientes[],7,0)</f>
        <v>Norte</v>
      </c>
      <c r="J280">
        <f>VLOOKUP(entregas[[#This Row],[id_cliente]],nps[],3,0)</f>
        <v>8</v>
      </c>
      <c r="K280" t="str">
        <f>IF(entregas[[#This Row],[status]]="Entregue","Não","Sim")</f>
        <v>Não</v>
      </c>
      <c r="L280">
        <f>VLOOKUP(entregas[[#This Row],[id_cliente]],pedidos[[#All],[id_cliente]:[Recompra?]],5,0)</f>
        <v>1</v>
      </c>
      <c r="M280">
        <f>IF(entregas[[#This Row],[data_entrega]]=""=TRUE,0,MAX(entregas[[#This Row],[data_entrega]]-entregas[[#This Row],[prazo_estimado]],0))</f>
        <v>5</v>
      </c>
    </row>
    <row r="281" spans="1:13" x14ac:dyDescent="0.35">
      <c r="A281" s="2">
        <v>280</v>
      </c>
      <c r="B281" t="s">
        <v>419</v>
      </c>
      <c r="C281" t="s">
        <v>415</v>
      </c>
      <c r="E281" s="1">
        <v>45496</v>
      </c>
      <c r="F281" t="s">
        <v>416</v>
      </c>
      <c r="G281">
        <f>VLOOKUP(entregas[[#This Row],[id_pedido]],pedidos[[id]:[id_cliente]],2,0)</f>
        <v>89</v>
      </c>
      <c r="H281" t="str">
        <f>VLOOKUP(entregas[[#This Row],[id_cliente]],clientes[],2,0)</f>
        <v>Dra. Caroline da Rosa</v>
      </c>
      <c r="I281" t="str">
        <f>VLOOKUP(entregas[[#This Row],[id_cliente]],clientes[],7,0)</f>
        <v>Nordeste</v>
      </c>
      <c r="J281">
        <f>VLOOKUP(entregas[[#This Row],[id_cliente]],nps[],3,0)</f>
        <v>6</v>
      </c>
      <c r="K281" t="str">
        <f>IF(entregas[[#This Row],[status]]="Entregue","Não","Sim")</f>
        <v>Sim</v>
      </c>
      <c r="L281">
        <f>VLOOKUP(entregas[[#This Row],[id_cliente]],pedidos[[#All],[id_cliente]:[Recompra?]],5,0)</f>
        <v>1</v>
      </c>
      <c r="M281">
        <f>IF(entregas[[#This Row],[data_entrega]]=""=TRUE,0,MAX(entregas[[#This Row],[data_entrega]]-entregas[[#This Row],[prazo_estimado]],0))</f>
        <v>0</v>
      </c>
    </row>
    <row r="282" spans="1:13" x14ac:dyDescent="0.35">
      <c r="A282" s="2">
        <v>281</v>
      </c>
      <c r="B282" t="s">
        <v>408</v>
      </c>
      <c r="C282" t="s">
        <v>412</v>
      </c>
      <c r="D282" s="1">
        <v>45449</v>
      </c>
      <c r="E282" s="1">
        <v>45448</v>
      </c>
      <c r="F282" t="s">
        <v>413</v>
      </c>
      <c r="G282">
        <f>VLOOKUP(entregas[[#This Row],[id_pedido]],pedidos[[id]:[id_cliente]],2,0)</f>
        <v>113</v>
      </c>
      <c r="H282" t="str">
        <f>VLOOKUP(entregas[[#This Row],[id_cliente]],clientes[],2,0)</f>
        <v>Maria Cecília Aragão</v>
      </c>
      <c r="I282" t="str">
        <f>VLOOKUP(entregas[[#This Row],[id_cliente]],clientes[],7,0)</f>
        <v>Sul</v>
      </c>
      <c r="J282">
        <f>VLOOKUP(entregas[[#This Row],[id_cliente]],nps[],3,0)</f>
        <v>9</v>
      </c>
      <c r="K282" t="str">
        <f>IF(entregas[[#This Row],[status]]="Entregue","Não","Sim")</f>
        <v>Não</v>
      </c>
      <c r="L282">
        <f>VLOOKUP(entregas[[#This Row],[id_cliente]],pedidos[[#All],[id_cliente]:[Recompra?]],5,0)</f>
        <v>1</v>
      </c>
      <c r="M282">
        <f>IF(entregas[[#This Row],[data_entrega]]=""=TRUE,0,MAX(entregas[[#This Row],[data_entrega]]-entregas[[#This Row],[prazo_estimado]],0))</f>
        <v>1</v>
      </c>
    </row>
    <row r="283" spans="1:13" x14ac:dyDescent="0.35">
      <c r="A283" s="2">
        <v>282</v>
      </c>
      <c r="B283" t="s">
        <v>419</v>
      </c>
      <c r="C283" t="s">
        <v>415</v>
      </c>
      <c r="E283" s="1">
        <v>45529</v>
      </c>
      <c r="F283" t="s">
        <v>416</v>
      </c>
      <c r="G283">
        <f>VLOOKUP(entregas[[#This Row],[id_pedido]],pedidos[[id]:[id_cliente]],2,0)</f>
        <v>12</v>
      </c>
      <c r="H283" t="str">
        <f>VLOOKUP(entregas[[#This Row],[id_cliente]],clientes[],2,0)</f>
        <v>Arthur Moura</v>
      </c>
      <c r="I283" t="str">
        <f>VLOOKUP(entregas[[#This Row],[id_cliente]],clientes[],7,0)</f>
        <v>Nordeste</v>
      </c>
      <c r="J283">
        <f>VLOOKUP(entregas[[#This Row],[id_cliente]],nps[],3,0)</f>
        <v>6</v>
      </c>
      <c r="K283" t="str">
        <f>IF(entregas[[#This Row],[status]]="Entregue","Não","Sim")</f>
        <v>Sim</v>
      </c>
      <c r="L283">
        <f>VLOOKUP(entregas[[#This Row],[id_cliente]],pedidos[[#All],[id_cliente]:[Recompra?]],5,0)</f>
        <v>1</v>
      </c>
      <c r="M283">
        <f>IF(entregas[[#This Row],[data_entrega]]=""=TRUE,0,MAX(entregas[[#This Row],[data_entrega]]-entregas[[#This Row],[prazo_estimado]],0))</f>
        <v>0</v>
      </c>
    </row>
    <row r="284" spans="1:13" x14ac:dyDescent="0.35">
      <c r="A284" s="2">
        <v>283</v>
      </c>
      <c r="B284" t="s">
        <v>408</v>
      </c>
      <c r="C284" t="s">
        <v>412</v>
      </c>
      <c r="D284" s="1">
        <v>45791</v>
      </c>
      <c r="E284" s="1">
        <v>45789</v>
      </c>
      <c r="F284" t="s">
        <v>413</v>
      </c>
      <c r="G284">
        <f>VLOOKUP(entregas[[#This Row],[id_pedido]],pedidos[[id]:[id_cliente]],2,0)</f>
        <v>47</v>
      </c>
      <c r="H284" t="str">
        <f>VLOOKUP(entregas[[#This Row],[id_cliente]],clientes[],2,0)</f>
        <v>Bryan Jesus</v>
      </c>
      <c r="I284" t="str">
        <f>VLOOKUP(entregas[[#This Row],[id_cliente]],clientes[],7,0)</f>
        <v>Nordeste</v>
      </c>
      <c r="J284">
        <f>VLOOKUP(entregas[[#This Row],[id_cliente]],nps[],3,0)</f>
        <v>2</v>
      </c>
      <c r="K284" t="str">
        <f>IF(entregas[[#This Row],[status]]="Entregue","Não","Sim")</f>
        <v>Não</v>
      </c>
      <c r="L284">
        <f>VLOOKUP(entregas[[#This Row],[id_cliente]],pedidos[[#All],[id_cliente]:[Recompra?]],5,0)</f>
        <v>1</v>
      </c>
      <c r="M284">
        <f>IF(entregas[[#This Row],[data_entrega]]=""=TRUE,0,MAX(entregas[[#This Row],[data_entrega]]-entregas[[#This Row],[prazo_estimado]],0))</f>
        <v>2</v>
      </c>
    </row>
    <row r="285" spans="1:13" x14ac:dyDescent="0.35">
      <c r="A285" s="2">
        <v>284</v>
      </c>
      <c r="B285" t="s">
        <v>419</v>
      </c>
      <c r="C285" t="s">
        <v>412</v>
      </c>
      <c r="D285" s="1">
        <v>45545</v>
      </c>
      <c r="E285" s="1">
        <v>45544</v>
      </c>
      <c r="F285" t="s">
        <v>413</v>
      </c>
      <c r="G285">
        <f>VLOOKUP(entregas[[#This Row],[id_pedido]],pedidos[[id]:[id_cliente]],2,0)</f>
        <v>133</v>
      </c>
      <c r="H285" t="str">
        <f>VLOOKUP(entregas[[#This Row],[id_cliente]],clientes[],2,0)</f>
        <v>Luiz Felipe Silva</v>
      </c>
      <c r="I285" t="str">
        <f>VLOOKUP(entregas[[#This Row],[id_cliente]],clientes[],7,0)</f>
        <v>Nordeste</v>
      </c>
      <c r="J285">
        <f>VLOOKUP(entregas[[#This Row],[id_cliente]],nps[],3,0)</f>
        <v>0</v>
      </c>
      <c r="K285" t="str">
        <f>IF(entregas[[#This Row],[status]]="Entregue","Não","Sim")</f>
        <v>Não</v>
      </c>
      <c r="L285">
        <f>VLOOKUP(entregas[[#This Row],[id_cliente]],pedidos[[#All],[id_cliente]:[Recompra?]],5,0)</f>
        <v>1</v>
      </c>
      <c r="M285">
        <f>IF(entregas[[#This Row],[data_entrega]]=""=TRUE,0,MAX(entregas[[#This Row],[data_entrega]]-entregas[[#This Row],[prazo_estimado]],0))</f>
        <v>1</v>
      </c>
    </row>
    <row r="286" spans="1:13" x14ac:dyDescent="0.35">
      <c r="A286" s="2">
        <v>285</v>
      </c>
      <c r="B286" t="s">
        <v>419</v>
      </c>
      <c r="C286" t="s">
        <v>412</v>
      </c>
      <c r="D286" s="1">
        <v>45761</v>
      </c>
      <c r="E286" s="1">
        <v>45756</v>
      </c>
      <c r="F286" t="s">
        <v>413</v>
      </c>
      <c r="G286">
        <f>VLOOKUP(entregas[[#This Row],[id_pedido]],pedidos[[id]:[id_cliente]],2,0)</f>
        <v>12</v>
      </c>
      <c r="H286" t="str">
        <f>VLOOKUP(entregas[[#This Row],[id_cliente]],clientes[],2,0)</f>
        <v>Arthur Moura</v>
      </c>
      <c r="I286" t="str">
        <f>VLOOKUP(entregas[[#This Row],[id_cliente]],clientes[],7,0)</f>
        <v>Nordeste</v>
      </c>
      <c r="J286">
        <f>VLOOKUP(entregas[[#This Row],[id_cliente]],nps[],3,0)</f>
        <v>6</v>
      </c>
      <c r="K286" t="str">
        <f>IF(entregas[[#This Row],[status]]="Entregue","Não","Sim")</f>
        <v>Não</v>
      </c>
      <c r="L286">
        <f>VLOOKUP(entregas[[#This Row],[id_cliente]],pedidos[[#All],[id_cliente]:[Recompra?]],5,0)</f>
        <v>1</v>
      </c>
      <c r="M286">
        <f>IF(entregas[[#This Row],[data_entrega]]=""=TRUE,0,MAX(entregas[[#This Row],[data_entrega]]-entregas[[#This Row],[prazo_estimado]],0))</f>
        <v>5</v>
      </c>
    </row>
    <row r="287" spans="1:13" x14ac:dyDescent="0.35">
      <c r="A287" s="2">
        <v>286</v>
      </c>
      <c r="B287" t="s">
        <v>414</v>
      </c>
      <c r="C287" t="s">
        <v>412</v>
      </c>
      <c r="D287" s="1">
        <v>45659</v>
      </c>
      <c r="E287" s="1">
        <v>45660</v>
      </c>
      <c r="F287" t="s">
        <v>413</v>
      </c>
      <c r="G287">
        <f>VLOOKUP(entregas[[#This Row],[id_pedido]],pedidos[[id]:[id_cliente]],2,0)</f>
        <v>103</v>
      </c>
      <c r="H287" t="str">
        <f>VLOOKUP(entregas[[#This Row],[id_cliente]],clientes[],2,0)</f>
        <v>Bruno Cunha</v>
      </c>
      <c r="I287" t="str">
        <f>VLOOKUP(entregas[[#This Row],[id_cliente]],clientes[],7,0)</f>
        <v>Nordeste</v>
      </c>
      <c r="J287">
        <f>VLOOKUP(entregas[[#This Row],[id_cliente]],nps[],3,0)</f>
        <v>0</v>
      </c>
      <c r="K287" t="str">
        <f>IF(entregas[[#This Row],[status]]="Entregue","Não","Sim")</f>
        <v>Não</v>
      </c>
      <c r="L287">
        <f>VLOOKUP(entregas[[#This Row],[id_cliente]],pedidos[[#All],[id_cliente]:[Recompra?]],5,0)</f>
        <v>1</v>
      </c>
      <c r="M287">
        <f>IF(entregas[[#This Row],[data_entrega]]=""=TRUE,0,MAX(entregas[[#This Row],[data_entrega]]-entregas[[#This Row],[prazo_estimado]],0))</f>
        <v>0</v>
      </c>
    </row>
    <row r="288" spans="1:13" x14ac:dyDescent="0.35">
      <c r="A288" s="2">
        <v>287</v>
      </c>
      <c r="B288" t="s">
        <v>408</v>
      </c>
      <c r="C288" t="s">
        <v>415</v>
      </c>
      <c r="E288" s="1">
        <v>45739</v>
      </c>
      <c r="F288" t="s">
        <v>416</v>
      </c>
      <c r="G288">
        <f>VLOOKUP(entregas[[#This Row],[id_pedido]],pedidos[[id]:[id_cliente]],2,0)</f>
        <v>42</v>
      </c>
      <c r="H288" t="str">
        <f>VLOOKUP(entregas[[#This Row],[id_cliente]],clientes[],2,0)</f>
        <v>Elisa Moura</v>
      </c>
      <c r="I288" t="str">
        <f>VLOOKUP(entregas[[#This Row],[id_cliente]],clientes[],7,0)</f>
        <v>Sudeste</v>
      </c>
      <c r="J288">
        <f>VLOOKUP(entregas[[#This Row],[id_cliente]],nps[],3,0)</f>
        <v>9</v>
      </c>
      <c r="K288" t="str">
        <f>IF(entregas[[#This Row],[status]]="Entregue","Não","Sim")</f>
        <v>Sim</v>
      </c>
      <c r="L288">
        <f>VLOOKUP(entregas[[#This Row],[id_cliente]],pedidos[[#All],[id_cliente]:[Recompra?]],5,0)</f>
        <v>1</v>
      </c>
      <c r="M288">
        <f>IF(entregas[[#This Row],[data_entrega]]=""=TRUE,0,MAX(entregas[[#This Row],[data_entrega]]-entregas[[#This Row],[prazo_estimado]],0))</f>
        <v>0</v>
      </c>
    </row>
    <row r="289" spans="1:13" x14ac:dyDescent="0.35">
      <c r="A289" s="2">
        <v>288</v>
      </c>
      <c r="B289" t="s">
        <v>414</v>
      </c>
      <c r="C289" t="s">
        <v>412</v>
      </c>
      <c r="D289" s="1">
        <v>45703</v>
      </c>
      <c r="E289" s="1">
        <v>45703</v>
      </c>
      <c r="F289" t="s">
        <v>413</v>
      </c>
      <c r="G289">
        <f>VLOOKUP(entregas[[#This Row],[id_pedido]],pedidos[[id]:[id_cliente]],2,0)</f>
        <v>53</v>
      </c>
      <c r="H289" t="str">
        <f>VLOOKUP(entregas[[#This Row],[id_cliente]],clientes[],2,0)</f>
        <v>Beatriz Pinto</v>
      </c>
      <c r="I289" t="str">
        <f>VLOOKUP(entregas[[#This Row],[id_cliente]],clientes[],7,0)</f>
        <v>Nordeste</v>
      </c>
      <c r="J289">
        <f>VLOOKUP(entregas[[#This Row],[id_cliente]],nps[],3,0)</f>
        <v>10</v>
      </c>
      <c r="K289" t="str">
        <f>IF(entregas[[#This Row],[status]]="Entregue","Não","Sim")</f>
        <v>Não</v>
      </c>
      <c r="L289">
        <f>VLOOKUP(entregas[[#This Row],[id_cliente]],pedidos[[#All],[id_cliente]:[Recompra?]],5,0)</f>
        <v>1</v>
      </c>
      <c r="M289">
        <f>IF(entregas[[#This Row],[data_entrega]]=""=TRUE,0,MAX(entregas[[#This Row],[data_entrega]]-entregas[[#This Row],[prazo_estimado]],0))</f>
        <v>0</v>
      </c>
    </row>
    <row r="290" spans="1:13" x14ac:dyDescent="0.35">
      <c r="A290" s="2">
        <v>289</v>
      </c>
      <c r="B290" t="s">
        <v>411</v>
      </c>
      <c r="C290" t="s">
        <v>412</v>
      </c>
      <c r="D290" s="1">
        <v>45600</v>
      </c>
      <c r="E290" s="1">
        <v>45601</v>
      </c>
      <c r="F290" t="s">
        <v>413</v>
      </c>
      <c r="G290">
        <f>VLOOKUP(entregas[[#This Row],[id_pedido]],pedidos[[id]:[id_cliente]],2,0)</f>
        <v>14</v>
      </c>
      <c r="H290" t="str">
        <f>VLOOKUP(entregas[[#This Row],[id_cliente]],clientes[],2,0)</f>
        <v>Cauã Alves</v>
      </c>
      <c r="I290" t="str">
        <f>VLOOKUP(entregas[[#This Row],[id_cliente]],clientes[],7,0)</f>
        <v>Sudeste</v>
      </c>
      <c r="J290">
        <f>VLOOKUP(entregas[[#This Row],[id_cliente]],nps[],3,0)</f>
        <v>10</v>
      </c>
      <c r="K290" t="str">
        <f>IF(entregas[[#This Row],[status]]="Entregue","Não","Sim")</f>
        <v>Não</v>
      </c>
      <c r="L290">
        <f>VLOOKUP(entregas[[#This Row],[id_cliente]],pedidos[[#All],[id_cliente]:[Recompra?]],5,0)</f>
        <v>1</v>
      </c>
      <c r="M290">
        <f>IF(entregas[[#This Row],[data_entrega]]=""=TRUE,0,MAX(entregas[[#This Row],[data_entrega]]-entregas[[#This Row],[prazo_estimado]],0))</f>
        <v>0</v>
      </c>
    </row>
    <row r="291" spans="1:13" x14ac:dyDescent="0.35">
      <c r="A291" s="2">
        <v>290</v>
      </c>
      <c r="B291" t="s">
        <v>419</v>
      </c>
      <c r="C291" t="s">
        <v>412</v>
      </c>
      <c r="D291" s="1">
        <v>45526</v>
      </c>
      <c r="E291" s="1">
        <v>45525</v>
      </c>
      <c r="F291" t="s">
        <v>413</v>
      </c>
      <c r="G291">
        <f>VLOOKUP(entregas[[#This Row],[id_pedido]],pedidos[[id]:[id_cliente]],2,0)</f>
        <v>195</v>
      </c>
      <c r="H291" t="str">
        <f>VLOOKUP(entregas[[#This Row],[id_cliente]],clientes[],2,0)</f>
        <v>Letícia Nogueira</v>
      </c>
      <c r="I291" t="str">
        <f>VLOOKUP(entregas[[#This Row],[id_cliente]],clientes[],7,0)</f>
        <v>Norte</v>
      </c>
      <c r="J291">
        <f>VLOOKUP(entregas[[#This Row],[id_cliente]],nps[],3,0)</f>
        <v>7</v>
      </c>
      <c r="K291" t="str">
        <f>IF(entregas[[#This Row],[status]]="Entregue","Não","Sim")</f>
        <v>Não</v>
      </c>
      <c r="L291">
        <f>VLOOKUP(entregas[[#This Row],[id_cliente]],pedidos[[#All],[id_cliente]:[Recompra?]],5,0)</f>
        <v>1</v>
      </c>
      <c r="M291">
        <f>IF(entregas[[#This Row],[data_entrega]]=""=TRUE,0,MAX(entregas[[#This Row],[data_entrega]]-entregas[[#This Row],[prazo_estimado]],0))</f>
        <v>1</v>
      </c>
    </row>
    <row r="292" spans="1:13" x14ac:dyDescent="0.35">
      <c r="A292" s="2">
        <v>291</v>
      </c>
      <c r="B292" t="s">
        <v>419</v>
      </c>
      <c r="C292" t="s">
        <v>412</v>
      </c>
      <c r="D292" s="1">
        <v>45528</v>
      </c>
      <c r="E292" s="1">
        <v>45526</v>
      </c>
      <c r="F292" t="s">
        <v>413</v>
      </c>
      <c r="G292">
        <f>VLOOKUP(entregas[[#This Row],[id_pedido]],pedidos[[id]:[id_cliente]],2,0)</f>
        <v>182</v>
      </c>
      <c r="H292" t="str">
        <f>VLOOKUP(entregas[[#This Row],[id_cliente]],clientes[],2,0)</f>
        <v>Dra. Ana Correia</v>
      </c>
      <c r="I292" t="str">
        <f>VLOOKUP(entregas[[#This Row],[id_cliente]],clientes[],7,0)</f>
        <v>Norte</v>
      </c>
      <c r="J292">
        <f>VLOOKUP(entregas[[#This Row],[id_cliente]],nps[],3,0)</f>
        <v>9</v>
      </c>
      <c r="K292" t="str">
        <f>IF(entregas[[#This Row],[status]]="Entregue","Não","Sim")</f>
        <v>Não</v>
      </c>
      <c r="L292">
        <f>VLOOKUP(entregas[[#This Row],[id_cliente]],pedidos[[#All],[id_cliente]:[Recompra?]],5,0)</f>
        <v>1</v>
      </c>
      <c r="M292">
        <f>IF(entregas[[#This Row],[data_entrega]]=""=TRUE,0,MAX(entregas[[#This Row],[data_entrega]]-entregas[[#This Row],[prazo_estimado]],0))</f>
        <v>2</v>
      </c>
    </row>
    <row r="293" spans="1:13" x14ac:dyDescent="0.35">
      <c r="A293" s="2">
        <v>292</v>
      </c>
      <c r="B293" t="s">
        <v>408</v>
      </c>
      <c r="C293" t="s">
        <v>412</v>
      </c>
      <c r="D293" s="1">
        <v>45556</v>
      </c>
      <c r="E293" s="1">
        <v>45554</v>
      </c>
      <c r="F293" t="s">
        <v>413</v>
      </c>
      <c r="G293">
        <f>VLOOKUP(entregas[[#This Row],[id_pedido]],pedidos[[id]:[id_cliente]],2,0)</f>
        <v>75</v>
      </c>
      <c r="H293" t="str">
        <f>VLOOKUP(entregas[[#This Row],[id_cliente]],clientes[],2,0)</f>
        <v>Stephany Duarte</v>
      </c>
      <c r="I293" t="str">
        <f>VLOOKUP(entregas[[#This Row],[id_cliente]],clientes[],7,0)</f>
        <v>Nordeste</v>
      </c>
      <c r="J293">
        <f>VLOOKUP(entregas[[#This Row],[id_cliente]],nps[],3,0)</f>
        <v>6</v>
      </c>
      <c r="K293" t="str">
        <f>IF(entregas[[#This Row],[status]]="Entregue","Não","Sim")</f>
        <v>Não</v>
      </c>
      <c r="L293">
        <f>VLOOKUP(entregas[[#This Row],[id_cliente]],pedidos[[#All],[id_cliente]:[Recompra?]],5,0)</f>
        <v>1</v>
      </c>
      <c r="M293">
        <f>IF(entregas[[#This Row],[data_entrega]]=""=TRUE,0,MAX(entregas[[#This Row],[data_entrega]]-entregas[[#This Row],[prazo_estimado]],0))</f>
        <v>2</v>
      </c>
    </row>
    <row r="294" spans="1:13" x14ac:dyDescent="0.35">
      <c r="A294" s="2">
        <v>293</v>
      </c>
      <c r="B294" t="s">
        <v>419</v>
      </c>
      <c r="C294" t="s">
        <v>417</v>
      </c>
      <c r="E294" s="1">
        <v>45619</v>
      </c>
      <c r="F294" t="s">
        <v>418</v>
      </c>
      <c r="G294">
        <f>VLOOKUP(entregas[[#This Row],[id_pedido]],pedidos[[id]:[id_cliente]],2,0)</f>
        <v>75</v>
      </c>
      <c r="H294" t="str">
        <f>VLOOKUP(entregas[[#This Row],[id_cliente]],clientes[],2,0)</f>
        <v>Stephany Duarte</v>
      </c>
      <c r="I294" t="str">
        <f>VLOOKUP(entregas[[#This Row],[id_cliente]],clientes[],7,0)</f>
        <v>Nordeste</v>
      </c>
      <c r="J294">
        <f>VLOOKUP(entregas[[#This Row],[id_cliente]],nps[],3,0)</f>
        <v>6</v>
      </c>
      <c r="K294" t="str">
        <f>IF(entregas[[#This Row],[status]]="Entregue","Não","Sim")</f>
        <v>Sim</v>
      </c>
      <c r="L294">
        <f>VLOOKUP(entregas[[#This Row],[id_cliente]],pedidos[[#All],[id_cliente]:[Recompra?]],5,0)</f>
        <v>1</v>
      </c>
      <c r="M294">
        <f>IF(entregas[[#This Row],[data_entrega]]=""=TRUE,0,MAX(entregas[[#This Row],[data_entrega]]-entregas[[#This Row],[prazo_estimado]],0))</f>
        <v>0</v>
      </c>
    </row>
    <row r="295" spans="1:13" x14ac:dyDescent="0.35">
      <c r="A295" s="2">
        <v>294</v>
      </c>
      <c r="B295" t="s">
        <v>414</v>
      </c>
      <c r="C295" t="s">
        <v>412</v>
      </c>
      <c r="D295" s="1">
        <v>45475</v>
      </c>
      <c r="E295" s="1">
        <v>45475</v>
      </c>
      <c r="F295" t="s">
        <v>413</v>
      </c>
      <c r="G295">
        <f>VLOOKUP(entregas[[#This Row],[id_pedido]],pedidos[[id]:[id_cliente]],2,0)</f>
        <v>45</v>
      </c>
      <c r="H295" t="str">
        <f>VLOOKUP(entregas[[#This Row],[id_cliente]],clientes[],2,0)</f>
        <v>Alana Monteiro</v>
      </c>
      <c r="I295" t="str">
        <f>VLOOKUP(entregas[[#This Row],[id_cliente]],clientes[],7,0)</f>
        <v>Nordeste</v>
      </c>
      <c r="J295">
        <f>VLOOKUP(entregas[[#This Row],[id_cliente]],nps[],3,0)</f>
        <v>1</v>
      </c>
      <c r="K295" t="str">
        <f>IF(entregas[[#This Row],[status]]="Entregue","Não","Sim")</f>
        <v>Não</v>
      </c>
      <c r="L295">
        <f>VLOOKUP(entregas[[#This Row],[id_cliente]],pedidos[[#All],[id_cliente]:[Recompra?]],5,0)</f>
        <v>1</v>
      </c>
      <c r="M295">
        <f>IF(entregas[[#This Row],[data_entrega]]=""=TRUE,0,MAX(entregas[[#This Row],[data_entrega]]-entregas[[#This Row],[prazo_estimado]],0))</f>
        <v>0</v>
      </c>
    </row>
    <row r="296" spans="1:13" x14ac:dyDescent="0.35">
      <c r="A296" s="2">
        <v>295</v>
      </c>
      <c r="B296" t="s">
        <v>408</v>
      </c>
      <c r="C296" t="s">
        <v>412</v>
      </c>
      <c r="D296" s="1">
        <v>45677</v>
      </c>
      <c r="E296" s="1">
        <v>45672</v>
      </c>
      <c r="F296" t="s">
        <v>413</v>
      </c>
      <c r="G296">
        <f>VLOOKUP(entregas[[#This Row],[id_pedido]],pedidos[[id]:[id_cliente]],2,0)</f>
        <v>175</v>
      </c>
      <c r="H296" t="str">
        <f>VLOOKUP(entregas[[#This Row],[id_cliente]],clientes[],2,0)</f>
        <v>Emanuel da Cunha</v>
      </c>
      <c r="I296" t="str">
        <f>VLOOKUP(entregas[[#This Row],[id_cliente]],clientes[],7,0)</f>
        <v>Norte</v>
      </c>
      <c r="J296">
        <f>VLOOKUP(entregas[[#This Row],[id_cliente]],nps[],3,0)</f>
        <v>4</v>
      </c>
      <c r="K296" t="str">
        <f>IF(entregas[[#This Row],[status]]="Entregue","Não","Sim")</f>
        <v>Não</v>
      </c>
      <c r="L296">
        <f>VLOOKUP(entregas[[#This Row],[id_cliente]],pedidos[[#All],[id_cliente]:[Recompra?]],5,0)</f>
        <v>1</v>
      </c>
      <c r="M296">
        <f>IF(entregas[[#This Row],[data_entrega]]=""=TRUE,0,MAX(entregas[[#This Row],[data_entrega]]-entregas[[#This Row],[prazo_estimado]],0))</f>
        <v>5</v>
      </c>
    </row>
    <row r="297" spans="1:13" x14ac:dyDescent="0.35">
      <c r="A297" s="2">
        <v>296</v>
      </c>
      <c r="B297" t="s">
        <v>414</v>
      </c>
      <c r="C297" t="s">
        <v>412</v>
      </c>
      <c r="D297" s="1">
        <v>45494</v>
      </c>
      <c r="E297" s="1">
        <v>45491</v>
      </c>
      <c r="F297" t="s">
        <v>413</v>
      </c>
      <c r="G297">
        <f>VLOOKUP(entregas[[#This Row],[id_pedido]],pedidos[[id]:[id_cliente]],2,0)</f>
        <v>127</v>
      </c>
      <c r="H297" t="str">
        <f>VLOOKUP(entregas[[#This Row],[id_cliente]],clientes[],2,0)</f>
        <v>João Miguel Ramos</v>
      </c>
      <c r="I297" t="str">
        <f>VLOOKUP(entregas[[#This Row],[id_cliente]],clientes[],7,0)</f>
        <v>Centro-Oeste</v>
      </c>
      <c r="J297">
        <f>VLOOKUP(entregas[[#This Row],[id_cliente]],nps[],3,0)</f>
        <v>4</v>
      </c>
      <c r="K297" t="str">
        <f>IF(entregas[[#This Row],[status]]="Entregue","Não","Sim")</f>
        <v>Não</v>
      </c>
      <c r="L297">
        <f>VLOOKUP(entregas[[#This Row],[id_cliente]],pedidos[[#All],[id_cliente]:[Recompra?]],5,0)</f>
        <v>1</v>
      </c>
      <c r="M297">
        <f>IF(entregas[[#This Row],[data_entrega]]=""=TRUE,0,MAX(entregas[[#This Row],[data_entrega]]-entregas[[#This Row],[prazo_estimado]],0))</f>
        <v>3</v>
      </c>
    </row>
    <row r="298" spans="1:13" x14ac:dyDescent="0.35">
      <c r="A298" s="2">
        <v>297</v>
      </c>
      <c r="B298" t="s">
        <v>414</v>
      </c>
      <c r="C298" t="s">
        <v>412</v>
      </c>
      <c r="D298" s="1">
        <v>45659</v>
      </c>
      <c r="E298" s="1">
        <v>45657</v>
      </c>
      <c r="F298" t="s">
        <v>413</v>
      </c>
      <c r="G298">
        <f>VLOOKUP(entregas[[#This Row],[id_pedido]],pedidos[[id]:[id_cliente]],2,0)</f>
        <v>140</v>
      </c>
      <c r="H298" t="str">
        <f>VLOOKUP(entregas[[#This Row],[id_cliente]],clientes[],2,0)</f>
        <v>Gabriel Sales</v>
      </c>
      <c r="I298" t="str">
        <f>VLOOKUP(entregas[[#This Row],[id_cliente]],clientes[],7,0)</f>
        <v>Nordeste</v>
      </c>
      <c r="J298">
        <f>VLOOKUP(entregas[[#This Row],[id_cliente]],nps[],3,0)</f>
        <v>1</v>
      </c>
      <c r="K298" t="str">
        <f>IF(entregas[[#This Row],[status]]="Entregue","Não","Sim")</f>
        <v>Não</v>
      </c>
      <c r="L298">
        <f>VLOOKUP(entregas[[#This Row],[id_cliente]],pedidos[[#All],[id_cliente]:[Recompra?]],5,0)</f>
        <v>1</v>
      </c>
      <c r="M298">
        <f>IF(entregas[[#This Row],[data_entrega]]=""=TRUE,0,MAX(entregas[[#This Row],[data_entrega]]-entregas[[#This Row],[prazo_estimado]],0))</f>
        <v>2</v>
      </c>
    </row>
    <row r="299" spans="1:13" x14ac:dyDescent="0.35">
      <c r="A299" s="2">
        <v>298</v>
      </c>
      <c r="B299" t="s">
        <v>414</v>
      </c>
      <c r="C299" t="s">
        <v>415</v>
      </c>
      <c r="E299" s="1">
        <v>45776</v>
      </c>
      <c r="F299" t="s">
        <v>416</v>
      </c>
      <c r="G299">
        <f>VLOOKUP(entregas[[#This Row],[id_pedido]],pedidos[[id]:[id_cliente]],2,0)</f>
        <v>54</v>
      </c>
      <c r="H299" t="str">
        <f>VLOOKUP(entregas[[#This Row],[id_cliente]],clientes[],2,0)</f>
        <v>Bianca Freitas</v>
      </c>
      <c r="I299" t="str">
        <f>VLOOKUP(entregas[[#This Row],[id_cliente]],clientes[],7,0)</f>
        <v>Centro-Oeste</v>
      </c>
      <c r="J299">
        <f>VLOOKUP(entregas[[#This Row],[id_cliente]],nps[],3,0)</f>
        <v>10</v>
      </c>
      <c r="K299" t="str">
        <f>IF(entregas[[#This Row],[status]]="Entregue","Não","Sim")</f>
        <v>Sim</v>
      </c>
      <c r="L299">
        <f>VLOOKUP(entregas[[#This Row],[id_cliente]],pedidos[[#All],[id_cliente]:[Recompra?]],5,0)</f>
        <v>1</v>
      </c>
      <c r="M299">
        <f>IF(entregas[[#This Row],[data_entrega]]=""=TRUE,0,MAX(entregas[[#This Row],[data_entrega]]-entregas[[#This Row],[prazo_estimado]],0))</f>
        <v>0</v>
      </c>
    </row>
    <row r="300" spans="1:13" x14ac:dyDescent="0.35">
      <c r="A300" s="2">
        <v>299</v>
      </c>
      <c r="B300" t="s">
        <v>414</v>
      </c>
      <c r="C300" t="s">
        <v>409</v>
      </c>
      <c r="E300" s="1">
        <v>45501</v>
      </c>
      <c r="F300" t="s">
        <v>410</v>
      </c>
      <c r="G300">
        <f>VLOOKUP(entregas[[#This Row],[id_pedido]],pedidos[[id]:[id_cliente]],2,0)</f>
        <v>138</v>
      </c>
      <c r="H300" t="str">
        <f>VLOOKUP(entregas[[#This Row],[id_cliente]],clientes[],2,0)</f>
        <v>Maria Fernanda Vieira</v>
      </c>
      <c r="I300" t="str">
        <f>VLOOKUP(entregas[[#This Row],[id_cliente]],clientes[],7,0)</f>
        <v>Norte</v>
      </c>
      <c r="J300">
        <f>VLOOKUP(entregas[[#This Row],[id_cliente]],nps[],3,0)</f>
        <v>6</v>
      </c>
      <c r="K300" t="str">
        <f>IF(entregas[[#This Row],[status]]="Entregue","Não","Sim")</f>
        <v>Sim</v>
      </c>
      <c r="L300">
        <f>VLOOKUP(entregas[[#This Row],[id_cliente]],pedidos[[#All],[id_cliente]:[Recompra?]],5,0)</f>
        <v>1</v>
      </c>
      <c r="M300">
        <f>IF(entregas[[#This Row],[data_entrega]]=""=TRUE,0,MAX(entregas[[#This Row],[data_entrega]]-entregas[[#This Row],[prazo_estimado]],0))</f>
        <v>0</v>
      </c>
    </row>
    <row r="301" spans="1:13" x14ac:dyDescent="0.35">
      <c r="A301" s="2">
        <v>300</v>
      </c>
      <c r="B301" t="s">
        <v>419</v>
      </c>
      <c r="C301" t="s">
        <v>415</v>
      </c>
      <c r="E301" s="1">
        <v>45502</v>
      </c>
      <c r="F301" t="s">
        <v>416</v>
      </c>
      <c r="G301">
        <f>VLOOKUP(entregas[[#This Row],[id_pedido]],pedidos[[id]:[id_cliente]],2,0)</f>
        <v>119</v>
      </c>
      <c r="H301" t="str">
        <f>VLOOKUP(entregas[[#This Row],[id_cliente]],clientes[],2,0)</f>
        <v>Srta. Evelyn Alves</v>
      </c>
      <c r="I301" t="str">
        <f>VLOOKUP(entregas[[#This Row],[id_cliente]],clientes[],7,0)</f>
        <v>Centro-Oeste</v>
      </c>
      <c r="J301">
        <f>VLOOKUP(entregas[[#This Row],[id_cliente]],nps[],3,0)</f>
        <v>8</v>
      </c>
      <c r="K301" t="str">
        <f>IF(entregas[[#This Row],[status]]="Entregue","Não","Sim")</f>
        <v>Sim</v>
      </c>
      <c r="L301">
        <f>VLOOKUP(entregas[[#This Row],[id_cliente]],pedidos[[#All],[id_cliente]:[Recompra?]],5,0)</f>
        <v>1</v>
      </c>
      <c r="M301">
        <f>IF(entregas[[#This Row],[data_entrega]]=""=TRUE,0,MAX(entregas[[#This Row],[data_entrega]]-entregas[[#This Row],[prazo_estimado]],0))</f>
        <v>0</v>
      </c>
    </row>
    <row r="302" spans="1:13" x14ac:dyDescent="0.35">
      <c r="A302" s="2">
        <v>301</v>
      </c>
      <c r="B302" t="s">
        <v>411</v>
      </c>
      <c r="C302" t="s">
        <v>409</v>
      </c>
      <c r="E302" s="1">
        <v>45703</v>
      </c>
      <c r="F302" t="s">
        <v>410</v>
      </c>
      <c r="G302">
        <f>VLOOKUP(entregas[[#This Row],[id_pedido]],pedidos[[id]:[id_cliente]],2,0)</f>
        <v>100</v>
      </c>
      <c r="H302" t="str">
        <f>VLOOKUP(entregas[[#This Row],[id_cliente]],clientes[],2,0)</f>
        <v>Gabriel Novaes</v>
      </c>
      <c r="I302" t="str">
        <f>VLOOKUP(entregas[[#This Row],[id_cliente]],clientes[],7,0)</f>
        <v>Centro-Oeste</v>
      </c>
      <c r="J302">
        <f>VLOOKUP(entregas[[#This Row],[id_cliente]],nps[],3,0)</f>
        <v>5</v>
      </c>
      <c r="K302" t="str">
        <f>IF(entregas[[#This Row],[status]]="Entregue","Não","Sim")</f>
        <v>Sim</v>
      </c>
      <c r="L302">
        <f>VLOOKUP(entregas[[#This Row],[id_cliente]],pedidos[[#All],[id_cliente]:[Recompra?]],5,0)</f>
        <v>1</v>
      </c>
      <c r="M302">
        <f>IF(entregas[[#This Row],[data_entrega]]=""=TRUE,0,MAX(entregas[[#This Row],[data_entrega]]-entregas[[#This Row],[prazo_estimado]],0))</f>
        <v>0</v>
      </c>
    </row>
    <row r="303" spans="1:13" x14ac:dyDescent="0.35">
      <c r="A303" s="2">
        <v>302</v>
      </c>
      <c r="B303" t="s">
        <v>408</v>
      </c>
      <c r="C303" t="s">
        <v>412</v>
      </c>
      <c r="D303" s="1">
        <v>45610</v>
      </c>
      <c r="E303" s="1">
        <v>45609</v>
      </c>
      <c r="F303" t="s">
        <v>413</v>
      </c>
      <c r="G303">
        <f>VLOOKUP(entregas[[#This Row],[id_pedido]],pedidos[[id]:[id_cliente]],2,0)</f>
        <v>158</v>
      </c>
      <c r="H303" t="str">
        <f>VLOOKUP(entregas[[#This Row],[id_cliente]],clientes[],2,0)</f>
        <v>Milena Pereira</v>
      </c>
      <c r="I303" t="str">
        <f>VLOOKUP(entregas[[#This Row],[id_cliente]],clientes[],7,0)</f>
        <v>Norte</v>
      </c>
      <c r="J303">
        <f>VLOOKUP(entregas[[#This Row],[id_cliente]],nps[],3,0)</f>
        <v>4</v>
      </c>
      <c r="K303" t="str">
        <f>IF(entregas[[#This Row],[status]]="Entregue","Não","Sim")</f>
        <v>Não</v>
      </c>
      <c r="L303">
        <f>VLOOKUP(entregas[[#This Row],[id_cliente]],pedidos[[#All],[id_cliente]:[Recompra?]],5,0)</f>
        <v>1</v>
      </c>
      <c r="M303">
        <f>IF(entregas[[#This Row],[data_entrega]]=""=TRUE,0,MAX(entregas[[#This Row],[data_entrega]]-entregas[[#This Row],[prazo_estimado]],0))</f>
        <v>1</v>
      </c>
    </row>
    <row r="304" spans="1:13" x14ac:dyDescent="0.35">
      <c r="A304" s="2">
        <v>303</v>
      </c>
      <c r="B304" t="s">
        <v>419</v>
      </c>
      <c r="C304" t="s">
        <v>412</v>
      </c>
      <c r="D304" s="1">
        <v>45751</v>
      </c>
      <c r="E304" s="1">
        <v>45747</v>
      </c>
      <c r="F304" t="s">
        <v>413</v>
      </c>
      <c r="G304">
        <f>VLOOKUP(entregas[[#This Row],[id_pedido]],pedidos[[id]:[id_cliente]],2,0)</f>
        <v>71</v>
      </c>
      <c r="H304" t="str">
        <f>VLOOKUP(entregas[[#This Row],[id_cliente]],clientes[],2,0)</f>
        <v>Luigi Almeida</v>
      </c>
      <c r="I304" t="str">
        <f>VLOOKUP(entregas[[#This Row],[id_cliente]],clientes[],7,0)</f>
        <v>Norte</v>
      </c>
      <c r="J304">
        <f>VLOOKUP(entregas[[#This Row],[id_cliente]],nps[],3,0)</f>
        <v>7</v>
      </c>
      <c r="K304" t="str">
        <f>IF(entregas[[#This Row],[status]]="Entregue","Não","Sim")</f>
        <v>Não</v>
      </c>
      <c r="L304">
        <f>VLOOKUP(entregas[[#This Row],[id_cliente]],pedidos[[#All],[id_cliente]:[Recompra?]],5,0)</f>
        <v>1</v>
      </c>
      <c r="M304">
        <f>IF(entregas[[#This Row],[data_entrega]]=""=TRUE,0,MAX(entregas[[#This Row],[data_entrega]]-entregas[[#This Row],[prazo_estimado]],0))</f>
        <v>4</v>
      </c>
    </row>
    <row r="305" spans="1:13" x14ac:dyDescent="0.35">
      <c r="A305" s="2">
        <v>304</v>
      </c>
      <c r="B305" t="s">
        <v>414</v>
      </c>
      <c r="C305" t="s">
        <v>412</v>
      </c>
      <c r="D305" s="1">
        <v>45672</v>
      </c>
      <c r="E305" s="1">
        <v>45668</v>
      </c>
      <c r="F305" t="s">
        <v>413</v>
      </c>
      <c r="G305">
        <f>VLOOKUP(entregas[[#This Row],[id_pedido]],pedidos[[id]:[id_cliente]],2,0)</f>
        <v>35</v>
      </c>
      <c r="H305" t="str">
        <f>VLOOKUP(entregas[[#This Row],[id_cliente]],clientes[],2,0)</f>
        <v>Dr. Paulo Sales</v>
      </c>
      <c r="I305" t="str">
        <f>VLOOKUP(entregas[[#This Row],[id_cliente]],clientes[],7,0)</f>
        <v>Nordeste</v>
      </c>
      <c r="J305">
        <f>VLOOKUP(entregas[[#This Row],[id_cliente]],nps[],3,0)</f>
        <v>4</v>
      </c>
      <c r="K305" t="str">
        <f>IF(entregas[[#This Row],[status]]="Entregue","Não","Sim")</f>
        <v>Não</v>
      </c>
      <c r="L305">
        <f>VLOOKUP(entregas[[#This Row],[id_cliente]],pedidos[[#All],[id_cliente]:[Recompra?]],5,0)</f>
        <v>1</v>
      </c>
      <c r="M305">
        <f>IF(entregas[[#This Row],[data_entrega]]=""=TRUE,0,MAX(entregas[[#This Row],[data_entrega]]-entregas[[#This Row],[prazo_estimado]],0))</f>
        <v>4</v>
      </c>
    </row>
    <row r="306" spans="1:13" x14ac:dyDescent="0.35">
      <c r="A306" s="2">
        <v>305</v>
      </c>
      <c r="B306" t="s">
        <v>419</v>
      </c>
      <c r="C306" t="s">
        <v>412</v>
      </c>
      <c r="D306" s="1">
        <v>45455</v>
      </c>
      <c r="E306" s="1">
        <v>45454</v>
      </c>
      <c r="F306" t="s">
        <v>413</v>
      </c>
      <c r="G306">
        <f>VLOOKUP(entregas[[#This Row],[id_pedido]],pedidos[[id]:[id_cliente]],2,0)</f>
        <v>146</v>
      </c>
      <c r="H306" t="str">
        <f>VLOOKUP(entregas[[#This Row],[id_cliente]],clientes[],2,0)</f>
        <v>Juliana Mendes</v>
      </c>
      <c r="I306" t="str">
        <f>VLOOKUP(entregas[[#This Row],[id_cliente]],clientes[],7,0)</f>
        <v>Nordeste</v>
      </c>
      <c r="J306">
        <f>VLOOKUP(entregas[[#This Row],[id_cliente]],nps[],3,0)</f>
        <v>1</v>
      </c>
      <c r="K306" t="str">
        <f>IF(entregas[[#This Row],[status]]="Entregue","Não","Sim")</f>
        <v>Não</v>
      </c>
      <c r="L306">
        <f>VLOOKUP(entregas[[#This Row],[id_cliente]],pedidos[[#All],[id_cliente]:[Recompra?]],5,0)</f>
        <v>1</v>
      </c>
      <c r="M306">
        <f>IF(entregas[[#This Row],[data_entrega]]=""=TRUE,0,MAX(entregas[[#This Row],[data_entrega]]-entregas[[#This Row],[prazo_estimado]],0))</f>
        <v>1</v>
      </c>
    </row>
    <row r="307" spans="1:13" x14ac:dyDescent="0.35">
      <c r="A307" s="2">
        <v>306</v>
      </c>
      <c r="B307" t="s">
        <v>419</v>
      </c>
      <c r="C307" t="s">
        <v>412</v>
      </c>
      <c r="D307" s="1">
        <v>45570</v>
      </c>
      <c r="E307" s="1">
        <v>45565</v>
      </c>
      <c r="F307" t="s">
        <v>413</v>
      </c>
      <c r="G307">
        <f>VLOOKUP(entregas[[#This Row],[id_pedido]],pedidos[[id]:[id_cliente]],2,0)</f>
        <v>3</v>
      </c>
      <c r="H307" t="str">
        <f>VLOOKUP(entregas[[#This Row],[id_cliente]],clientes[],2,0)</f>
        <v>Rafaela Souza</v>
      </c>
      <c r="I307" t="str">
        <f>VLOOKUP(entregas[[#This Row],[id_cliente]],clientes[],7,0)</f>
        <v>Centro-Oeste</v>
      </c>
      <c r="J307">
        <f>VLOOKUP(entregas[[#This Row],[id_cliente]],nps[],3,0)</f>
        <v>8</v>
      </c>
      <c r="K307" t="str">
        <f>IF(entregas[[#This Row],[status]]="Entregue","Não","Sim")</f>
        <v>Não</v>
      </c>
      <c r="L307">
        <f>VLOOKUP(entregas[[#This Row],[id_cliente]],pedidos[[#All],[id_cliente]:[Recompra?]],5,0)</f>
        <v>1</v>
      </c>
      <c r="M307">
        <f>IF(entregas[[#This Row],[data_entrega]]=""=TRUE,0,MAX(entregas[[#This Row],[data_entrega]]-entregas[[#This Row],[prazo_estimado]],0))</f>
        <v>5</v>
      </c>
    </row>
    <row r="308" spans="1:13" x14ac:dyDescent="0.35">
      <c r="A308" s="2">
        <v>307</v>
      </c>
      <c r="B308" t="s">
        <v>414</v>
      </c>
      <c r="C308" t="s">
        <v>409</v>
      </c>
      <c r="E308" s="1">
        <v>45751</v>
      </c>
      <c r="F308" t="s">
        <v>410</v>
      </c>
      <c r="G308">
        <f>VLOOKUP(entregas[[#This Row],[id_pedido]],pedidos[[id]:[id_cliente]],2,0)</f>
        <v>81</v>
      </c>
      <c r="H308" t="str">
        <f>VLOOKUP(entregas[[#This Row],[id_cliente]],clientes[],2,0)</f>
        <v>Nathan Pinto</v>
      </c>
      <c r="I308" t="str">
        <f>VLOOKUP(entregas[[#This Row],[id_cliente]],clientes[],7,0)</f>
        <v>Nordeste</v>
      </c>
      <c r="J308">
        <f>VLOOKUP(entregas[[#This Row],[id_cliente]],nps[],3,0)</f>
        <v>3</v>
      </c>
      <c r="K308" t="str">
        <f>IF(entregas[[#This Row],[status]]="Entregue","Não","Sim")</f>
        <v>Sim</v>
      </c>
      <c r="L308">
        <f>VLOOKUP(entregas[[#This Row],[id_cliente]],pedidos[[#All],[id_cliente]:[Recompra?]],5,0)</f>
        <v>1</v>
      </c>
      <c r="M308">
        <f>IF(entregas[[#This Row],[data_entrega]]=""=TRUE,0,MAX(entregas[[#This Row],[data_entrega]]-entregas[[#This Row],[prazo_estimado]],0))</f>
        <v>0</v>
      </c>
    </row>
    <row r="309" spans="1:13" x14ac:dyDescent="0.35">
      <c r="A309" s="2">
        <v>308</v>
      </c>
      <c r="B309" t="s">
        <v>408</v>
      </c>
      <c r="C309" t="s">
        <v>412</v>
      </c>
      <c r="D309" s="1">
        <v>45626</v>
      </c>
      <c r="E309" s="1">
        <v>45627</v>
      </c>
      <c r="F309" t="s">
        <v>413</v>
      </c>
      <c r="G309">
        <f>VLOOKUP(entregas[[#This Row],[id_pedido]],pedidos[[id]:[id_cliente]],2,0)</f>
        <v>99</v>
      </c>
      <c r="H309" t="str">
        <f>VLOOKUP(entregas[[#This Row],[id_cliente]],clientes[],2,0)</f>
        <v>Dr. Gustavo Henrique Barros</v>
      </c>
      <c r="I309" t="str">
        <f>VLOOKUP(entregas[[#This Row],[id_cliente]],clientes[],7,0)</f>
        <v>Sul</v>
      </c>
      <c r="J309">
        <f>VLOOKUP(entregas[[#This Row],[id_cliente]],nps[],3,0)</f>
        <v>10</v>
      </c>
      <c r="K309" t="str">
        <f>IF(entregas[[#This Row],[status]]="Entregue","Não","Sim")</f>
        <v>Não</v>
      </c>
      <c r="L309">
        <f>VLOOKUP(entregas[[#This Row],[id_cliente]],pedidos[[#All],[id_cliente]:[Recompra?]],5,0)</f>
        <v>1</v>
      </c>
      <c r="M309">
        <f>IF(entregas[[#This Row],[data_entrega]]=""=TRUE,0,MAX(entregas[[#This Row],[data_entrega]]-entregas[[#This Row],[prazo_estimado]],0))</f>
        <v>0</v>
      </c>
    </row>
    <row r="310" spans="1:13" x14ac:dyDescent="0.35">
      <c r="A310" s="2">
        <v>309</v>
      </c>
      <c r="B310" t="s">
        <v>419</v>
      </c>
      <c r="C310" t="s">
        <v>412</v>
      </c>
      <c r="D310" s="1">
        <v>45621</v>
      </c>
      <c r="E310" s="1">
        <v>45618</v>
      </c>
      <c r="F310" t="s">
        <v>413</v>
      </c>
      <c r="G310">
        <f>VLOOKUP(entregas[[#This Row],[id_pedido]],pedidos[[id]:[id_cliente]],2,0)</f>
        <v>17</v>
      </c>
      <c r="H310" t="str">
        <f>VLOOKUP(entregas[[#This Row],[id_cliente]],clientes[],2,0)</f>
        <v>Ana Beatriz Freitas</v>
      </c>
      <c r="I310" t="str">
        <f>VLOOKUP(entregas[[#This Row],[id_cliente]],clientes[],7,0)</f>
        <v>Norte</v>
      </c>
      <c r="J310">
        <f>VLOOKUP(entregas[[#This Row],[id_cliente]],nps[],3,0)</f>
        <v>4</v>
      </c>
      <c r="K310" t="str">
        <f>IF(entregas[[#This Row],[status]]="Entregue","Não","Sim")</f>
        <v>Não</v>
      </c>
      <c r="L310">
        <f>VLOOKUP(entregas[[#This Row],[id_cliente]],pedidos[[#All],[id_cliente]:[Recompra?]],5,0)</f>
        <v>1</v>
      </c>
      <c r="M310">
        <f>IF(entregas[[#This Row],[data_entrega]]=""=TRUE,0,MAX(entregas[[#This Row],[data_entrega]]-entregas[[#This Row],[prazo_estimado]],0))</f>
        <v>3</v>
      </c>
    </row>
    <row r="311" spans="1:13" x14ac:dyDescent="0.35">
      <c r="A311" s="2">
        <v>310</v>
      </c>
      <c r="B311" t="s">
        <v>414</v>
      </c>
      <c r="C311" t="s">
        <v>412</v>
      </c>
      <c r="D311" s="1">
        <v>45614</v>
      </c>
      <c r="E311" s="1">
        <v>45610</v>
      </c>
      <c r="F311" t="s">
        <v>413</v>
      </c>
      <c r="G311">
        <f>VLOOKUP(entregas[[#This Row],[id_pedido]],pedidos[[id]:[id_cliente]],2,0)</f>
        <v>168</v>
      </c>
      <c r="H311" t="str">
        <f>VLOOKUP(entregas[[#This Row],[id_cliente]],clientes[],2,0)</f>
        <v>Gabriel Moreira</v>
      </c>
      <c r="I311" t="str">
        <f>VLOOKUP(entregas[[#This Row],[id_cliente]],clientes[],7,0)</f>
        <v>Norte</v>
      </c>
      <c r="J311">
        <f>VLOOKUP(entregas[[#This Row],[id_cliente]],nps[],3,0)</f>
        <v>10</v>
      </c>
      <c r="K311" t="str">
        <f>IF(entregas[[#This Row],[status]]="Entregue","Não","Sim")</f>
        <v>Não</v>
      </c>
      <c r="L311">
        <f>VLOOKUP(entregas[[#This Row],[id_cliente]],pedidos[[#All],[id_cliente]:[Recompra?]],5,0)</f>
        <v>1</v>
      </c>
      <c r="M311">
        <f>IF(entregas[[#This Row],[data_entrega]]=""=TRUE,0,MAX(entregas[[#This Row],[data_entrega]]-entregas[[#This Row],[prazo_estimado]],0))</f>
        <v>4</v>
      </c>
    </row>
    <row r="312" spans="1:13" x14ac:dyDescent="0.35">
      <c r="A312" s="2">
        <v>311</v>
      </c>
      <c r="B312" t="s">
        <v>419</v>
      </c>
      <c r="C312" t="s">
        <v>412</v>
      </c>
      <c r="D312" s="1">
        <v>45582</v>
      </c>
      <c r="E312" s="1">
        <v>45581</v>
      </c>
      <c r="F312" t="s">
        <v>413</v>
      </c>
      <c r="G312">
        <f>VLOOKUP(entregas[[#This Row],[id_pedido]],pedidos[[id]:[id_cliente]],2,0)</f>
        <v>96</v>
      </c>
      <c r="H312" t="str">
        <f>VLOOKUP(entregas[[#This Row],[id_cliente]],clientes[],2,0)</f>
        <v>Júlia Santos</v>
      </c>
      <c r="I312" t="str">
        <f>VLOOKUP(entregas[[#This Row],[id_cliente]],clientes[],7,0)</f>
        <v>Sul</v>
      </c>
      <c r="J312">
        <f>VLOOKUP(entregas[[#This Row],[id_cliente]],nps[],3,0)</f>
        <v>0</v>
      </c>
      <c r="K312" t="str">
        <f>IF(entregas[[#This Row],[status]]="Entregue","Não","Sim")</f>
        <v>Não</v>
      </c>
      <c r="L312">
        <f>VLOOKUP(entregas[[#This Row],[id_cliente]],pedidos[[#All],[id_cliente]:[Recompra?]],5,0)</f>
        <v>1</v>
      </c>
      <c r="M312">
        <f>IF(entregas[[#This Row],[data_entrega]]=""=TRUE,0,MAX(entregas[[#This Row],[data_entrega]]-entregas[[#This Row],[prazo_estimado]],0))</f>
        <v>1</v>
      </c>
    </row>
    <row r="313" spans="1:13" x14ac:dyDescent="0.35">
      <c r="A313" s="2">
        <v>312</v>
      </c>
      <c r="B313" t="s">
        <v>419</v>
      </c>
      <c r="C313" t="s">
        <v>415</v>
      </c>
      <c r="E313" s="1">
        <v>45661</v>
      </c>
      <c r="F313" t="s">
        <v>416</v>
      </c>
      <c r="G313">
        <f>VLOOKUP(entregas[[#This Row],[id_pedido]],pedidos[[id]:[id_cliente]],2,0)</f>
        <v>53</v>
      </c>
      <c r="H313" t="str">
        <f>VLOOKUP(entregas[[#This Row],[id_cliente]],clientes[],2,0)</f>
        <v>Beatriz Pinto</v>
      </c>
      <c r="I313" t="str">
        <f>VLOOKUP(entregas[[#This Row],[id_cliente]],clientes[],7,0)</f>
        <v>Nordeste</v>
      </c>
      <c r="J313">
        <f>VLOOKUP(entregas[[#This Row],[id_cliente]],nps[],3,0)</f>
        <v>10</v>
      </c>
      <c r="K313" t="str">
        <f>IF(entregas[[#This Row],[status]]="Entregue","Não","Sim")</f>
        <v>Sim</v>
      </c>
      <c r="L313">
        <f>VLOOKUP(entregas[[#This Row],[id_cliente]],pedidos[[#All],[id_cliente]:[Recompra?]],5,0)</f>
        <v>1</v>
      </c>
      <c r="M313">
        <f>IF(entregas[[#This Row],[data_entrega]]=""=TRUE,0,MAX(entregas[[#This Row],[data_entrega]]-entregas[[#This Row],[prazo_estimado]],0))</f>
        <v>0</v>
      </c>
    </row>
    <row r="314" spans="1:13" x14ac:dyDescent="0.35">
      <c r="A314" s="2">
        <v>313</v>
      </c>
      <c r="B314" t="s">
        <v>411</v>
      </c>
      <c r="C314" t="s">
        <v>412</v>
      </c>
      <c r="D314" s="1">
        <v>45492</v>
      </c>
      <c r="E314" s="1">
        <v>45494</v>
      </c>
      <c r="F314" t="s">
        <v>413</v>
      </c>
      <c r="G314">
        <f>VLOOKUP(entregas[[#This Row],[id_pedido]],pedidos[[id]:[id_cliente]],2,0)</f>
        <v>162</v>
      </c>
      <c r="H314" t="str">
        <f>VLOOKUP(entregas[[#This Row],[id_cliente]],clientes[],2,0)</f>
        <v>Dra. Sophia Moraes</v>
      </c>
      <c r="I314" t="str">
        <f>VLOOKUP(entregas[[#This Row],[id_cliente]],clientes[],7,0)</f>
        <v>Norte</v>
      </c>
      <c r="J314">
        <f>VLOOKUP(entregas[[#This Row],[id_cliente]],nps[],3,0)</f>
        <v>6</v>
      </c>
      <c r="K314" t="str">
        <f>IF(entregas[[#This Row],[status]]="Entregue","Não","Sim")</f>
        <v>Não</v>
      </c>
      <c r="L314">
        <f>VLOOKUP(entregas[[#This Row],[id_cliente]],pedidos[[#All],[id_cliente]:[Recompra?]],5,0)</f>
        <v>1</v>
      </c>
      <c r="M314">
        <f>IF(entregas[[#This Row],[data_entrega]]=""=TRUE,0,MAX(entregas[[#This Row],[data_entrega]]-entregas[[#This Row],[prazo_estimado]],0))</f>
        <v>0</v>
      </c>
    </row>
    <row r="315" spans="1:13" x14ac:dyDescent="0.35">
      <c r="A315" s="2">
        <v>314</v>
      </c>
      <c r="B315" t="s">
        <v>419</v>
      </c>
      <c r="C315" t="s">
        <v>412</v>
      </c>
      <c r="D315" s="1">
        <v>45639</v>
      </c>
      <c r="E315" s="1">
        <v>45637</v>
      </c>
      <c r="F315" t="s">
        <v>413</v>
      </c>
      <c r="G315">
        <f>VLOOKUP(entregas[[#This Row],[id_pedido]],pedidos[[id]:[id_cliente]],2,0)</f>
        <v>129</v>
      </c>
      <c r="H315" t="str">
        <f>VLOOKUP(entregas[[#This Row],[id_cliente]],clientes[],2,0)</f>
        <v>Sr. Rafael Nascimento</v>
      </c>
      <c r="I315" t="str">
        <f>VLOOKUP(entregas[[#This Row],[id_cliente]],clientes[],7,0)</f>
        <v>Norte</v>
      </c>
      <c r="J315">
        <f>VLOOKUP(entregas[[#This Row],[id_cliente]],nps[],3,0)</f>
        <v>7</v>
      </c>
      <c r="K315" t="str">
        <f>IF(entregas[[#This Row],[status]]="Entregue","Não","Sim")</f>
        <v>Não</v>
      </c>
      <c r="L315">
        <f>VLOOKUP(entregas[[#This Row],[id_cliente]],pedidos[[#All],[id_cliente]:[Recompra?]],5,0)</f>
        <v>1</v>
      </c>
      <c r="M315">
        <f>IF(entregas[[#This Row],[data_entrega]]=""=TRUE,0,MAX(entregas[[#This Row],[data_entrega]]-entregas[[#This Row],[prazo_estimado]],0))</f>
        <v>2</v>
      </c>
    </row>
    <row r="316" spans="1:13" x14ac:dyDescent="0.35">
      <c r="A316" s="2">
        <v>315</v>
      </c>
      <c r="B316" t="s">
        <v>411</v>
      </c>
      <c r="C316" t="s">
        <v>412</v>
      </c>
      <c r="D316" s="1">
        <v>45786</v>
      </c>
      <c r="E316" s="1">
        <v>45781</v>
      </c>
      <c r="F316" t="s">
        <v>413</v>
      </c>
      <c r="G316">
        <f>VLOOKUP(entregas[[#This Row],[id_pedido]],pedidos[[id]:[id_cliente]],2,0)</f>
        <v>72</v>
      </c>
      <c r="H316" t="str">
        <f>VLOOKUP(entregas[[#This Row],[id_cliente]],clientes[],2,0)</f>
        <v>Thales Melo</v>
      </c>
      <c r="I316" t="str">
        <f>VLOOKUP(entregas[[#This Row],[id_cliente]],clientes[],7,0)</f>
        <v>Sul</v>
      </c>
      <c r="J316">
        <f>VLOOKUP(entregas[[#This Row],[id_cliente]],nps[],3,0)</f>
        <v>10</v>
      </c>
      <c r="K316" t="str">
        <f>IF(entregas[[#This Row],[status]]="Entregue","Não","Sim")</f>
        <v>Não</v>
      </c>
      <c r="L316">
        <f>VLOOKUP(entregas[[#This Row],[id_cliente]],pedidos[[#All],[id_cliente]:[Recompra?]],5,0)</f>
        <v>1</v>
      </c>
      <c r="M316">
        <f>IF(entregas[[#This Row],[data_entrega]]=""=TRUE,0,MAX(entregas[[#This Row],[data_entrega]]-entregas[[#This Row],[prazo_estimado]],0))</f>
        <v>5</v>
      </c>
    </row>
    <row r="317" spans="1:13" x14ac:dyDescent="0.35">
      <c r="A317" s="2">
        <v>316</v>
      </c>
      <c r="B317" t="s">
        <v>408</v>
      </c>
      <c r="C317" t="s">
        <v>412</v>
      </c>
      <c r="D317" s="1">
        <v>45456</v>
      </c>
      <c r="E317" s="1">
        <v>45457</v>
      </c>
      <c r="F317" t="s">
        <v>413</v>
      </c>
      <c r="G317">
        <f>VLOOKUP(entregas[[#This Row],[id_pedido]],pedidos[[id]:[id_cliente]],2,0)</f>
        <v>139</v>
      </c>
      <c r="H317" t="str">
        <f>VLOOKUP(entregas[[#This Row],[id_cliente]],clientes[],2,0)</f>
        <v>João Felipe Barros</v>
      </c>
      <c r="I317" t="str">
        <f>VLOOKUP(entregas[[#This Row],[id_cliente]],clientes[],7,0)</f>
        <v>Norte</v>
      </c>
      <c r="J317">
        <f>VLOOKUP(entregas[[#This Row],[id_cliente]],nps[],3,0)</f>
        <v>0</v>
      </c>
      <c r="K317" t="str">
        <f>IF(entregas[[#This Row],[status]]="Entregue","Não","Sim")</f>
        <v>Não</v>
      </c>
      <c r="L317">
        <f>VLOOKUP(entregas[[#This Row],[id_cliente]],pedidos[[#All],[id_cliente]:[Recompra?]],5,0)</f>
        <v>1</v>
      </c>
      <c r="M317">
        <f>IF(entregas[[#This Row],[data_entrega]]=""=TRUE,0,MAX(entregas[[#This Row],[data_entrega]]-entregas[[#This Row],[prazo_estimado]],0))</f>
        <v>0</v>
      </c>
    </row>
    <row r="318" spans="1:13" x14ac:dyDescent="0.35">
      <c r="A318" s="2">
        <v>317</v>
      </c>
      <c r="B318" t="s">
        <v>419</v>
      </c>
      <c r="C318" t="s">
        <v>412</v>
      </c>
      <c r="D318" s="1">
        <v>45600</v>
      </c>
      <c r="E318" s="1">
        <v>45598</v>
      </c>
      <c r="F318" t="s">
        <v>413</v>
      </c>
      <c r="G318">
        <f>VLOOKUP(entregas[[#This Row],[id_pedido]],pedidos[[id]:[id_cliente]],2,0)</f>
        <v>84</v>
      </c>
      <c r="H318" t="str">
        <f>VLOOKUP(entregas[[#This Row],[id_cliente]],clientes[],2,0)</f>
        <v>Raul da Conceição</v>
      </c>
      <c r="I318" t="str">
        <f>VLOOKUP(entregas[[#This Row],[id_cliente]],clientes[],7,0)</f>
        <v>Nordeste</v>
      </c>
      <c r="J318">
        <f>VLOOKUP(entregas[[#This Row],[id_cliente]],nps[],3,0)</f>
        <v>10</v>
      </c>
      <c r="K318" t="str">
        <f>IF(entregas[[#This Row],[status]]="Entregue","Não","Sim")</f>
        <v>Não</v>
      </c>
      <c r="L318">
        <f>VLOOKUP(entregas[[#This Row],[id_cliente]],pedidos[[#All],[id_cliente]:[Recompra?]],5,0)</f>
        <v>1</v>
      </c>
      <c r="M318">
        <f>IF(entregas[[#This Row],[data_entrega]]=""=TRUE,0,MAX(entregas[[#This Row],[data_entrega]]-entregas[[#This Row],[prazo_estimado]],0))</f>
        <v>2</v>
      </c>
    </row>
    <row r="319" spans="1:13" x14ac:dyDescent="0.35">
      <c r="A319" s="2">
        <v>318</v>
      </c>
      <c r="B319" t="s">
        <v>408</v>
      </c>
      <c r="C319" t="s">
        <v>412</v>
      </c>
      <c r="D319" s="1">
        <v>45479</v>
      </c>
      <c r="E319" s="1">
        <v>45474</v>
      </c>
      <c r="F319" t="s">
        <v>413</v>
      </c>
      <c r="G319">
        <f>VLOOKUP(entregas[[#This Row],[id_pedido]],pedidos[[id]:[id_cliente]],2,0)</f>
        <v>186</v>
      </c>
      <c r="H319" t="str">
        <f>VLOOKUP(entregas[[#This Row],[id_cliente]],clientes[],2,0)</f>
        <v>Srta. Laura Fernandes</v>
      </c>
      <c r="I319" t="str">
        <f>VLOOKUP(entregas[[#This Row],[id_cliente]],clientes[],7,0)</f>
        <v>Nordeste</v>
      </c>
      <c r="J319">
        <f>VLOOKUP(entregas[[#This Row],[id_cliente]],nps[],3,0)</f>
        <v>10</v>
      </c>
      <c r="K319" t="str">
        <f>IF(entregas[[#This Row],[status]]="Entregue","Não","Sim")</f>
        <v>Não</v>
      </c>
      <c r="L319">
        <f>VLOOKUP(entregas[[#This Row],[id_cliente]],pedidos[[#All],[id_cliente]:[Recompra?]],5,0)</f>
        <v>1</v>
      </c>
      <c r="M319">
        <f>IF(entregas[[#This Row],[data_entrega]]=""=TRUE,0,MAX(entregas[[#This Row],[data_entrega]]-entregas[[#This Row],[prazo_estimado]],0))</f>
        <v>5</v>
      </c>
    </row>
    <row r="320" spans="1:13" x14ac:dyDescent="0.35">
      <c r="A320" s="2">
        <v>319</v>
      </c>
      <c r="B320" t="s">
        <v>419</v>
      </c>
      <c r="C320" t="s">
        <v>412</v>
      </c>
      <c r="D320" s="1">
        <v>45479</v>
      </c>
      <c r="E320" s="1">
        <v>45480</v>
      </c>
      <c r="F320" t="s">
        <v>413</v>
      </c>
      <c r="G320">
        <f>VLOOKUP(entregas[[#This Row],[id_pedido]],pedidos[[id]:[id_cliente]],2,0)</f>
        <v>25</v>
      </c>
      <c r="H320" t="str">
        <f>VLOOKUP(entregas[[#This Row],[id_cliente]],clientes[],2,0)</f>
        <v>Laura da Mata</v>
      </c>
      <c r="I320" t="str">
        <f>VLOOKUP(entregas[[#This Row],[id_cliente]],clientes[],7,0)</f>
        <v>Sudeste</v>
      </c>
      <c r="J320">
        <f>VLOOKUP(entregas[[#This Row],[id_cliente]],nps[],3,0)</f>
        <v>6</v>
      </c>
      <c r="K320" t="str">
        <f>IF(entregas[[#This Row],[status]]="Entregue","Não","Sim")</f>
        <v>Não</v>
      </c>
      <c r="L320">
        <f>VLOOKUP(entregas[[#This Row],[id_cliente]],pedidos[[#All],[id_cliente]:[Recompra?]],5,0)</f>
        <v>1</v>
      </c>
      <c r="M320">
        <f>IF(entregas[[#This Row],[data_entrega]]=""=TRUE,0,MAX(entregas[[#This Row],[data_entrega]]-entregas[[#This Row],[prazo_estimado]],0))</f>
        <v>0</v>
      </c>
    </row>
    <row r="321" spans="1:13" x14ac:dyDescent="0.35">
      <c r="A321" s="2">
        <v>320</v>
      </c>
      <c r="B321" t="s">
        <v>408</v>
      </c>
      <c r="C321" t="s">
        <v>417</v>
      </c>
      <c r="E321" s="1">
        <v>45752</v>
      </c>
      <c r="F321" t="s">
        <v>418</v>
      </c>
      <c r="G321">
        <f>VLOOKUP(entregas[[#This Row],[id_pedido]],pedidos[[id]:[id_cliente]],2,0)</f>
        <v>198</v>
      </c>
      <c r="H321" t="str">
        <f>VLOOKUP(entregas[[#This Row],[id_cliente]],clientes[],2,0)</f>
        <v>Srta. Sarah Nogueira</v>
      </c>
      <c r="I321" t="str">
        <f>VLOOKUP(entregas[[#This Row],[id_cliente]],clientes[],7,0)</f>
        <v>Sul</v>
      </c>
      <c r="J321">
        <f>VLOOKUP(entregas[[#This Row],[id_cliente]],nps[],3,0)</f>
        <v>3</v>
      </c>
      <c r="K321" t="str">
        <f>IF(entregas[[#This Row],[status]]="Entregue","Não","Sim")</f>
        <v>Sim</v>
      </c>
      <c r="L321">
        <f>VLOOKUP(entregas[[#This Row],[id_cliente]],pedidos[[#All],[id_cliente]:[Recompra?]],5,0)</f>
        <v>1</v>
      </c>
      <c r="M321">
        <f>IF(entregas[[#This Row],[data_entrega]]=""=TRUE,0,MAX(entregas[[#This Row],[data_entrega]]-entregas[[#This Row],[prazo_estimado]],0))</f>
        <v>0</v>
      </c>
    </row>
    <row r="322" spans="1:13" x14ac:dyDescent="0.35">
      <c r="A322" s="2">
        <v>321</v>
      </c>
      <c r="B322" t="s">
        <v>411</v>
      </c>
      <c r="C322" t="s">
        <v>412</v>
      </c>
      <c r="D322" s="1">
        <v>45548</v>
      </c>
      <c r="E322" s="1">
        <v>45546</v>
      </c>
      <c r="F322" t="s">
        <v>413</v>
      </c>
      <c r="G322">
        <f>VLOOKUP(entregas[[#This Row],[id_pedido]],pedidos[[id]:[id_cliente]],2,0)</f>
        <v>60</v>
      </c>
      <c r="H322" t="str">
        <f>VLOOKUP(entregas[[#This Row],[id_cliente]],clientes[],2,0)</f>
        <v>Gustavo Novaes</v>
      </c>
      <c r="I322" t="str">
        <f>VLOOKUP(entregas[[#This Row],[id_cliente]],clientes[],7,0)</f>
        <v>Centro-Oeste</v>
      </c>
      <c r="J322">
        <f>VLOOKUP(entregas[[#This Row],[id_cliente]],nps[],3,0)</f>
        <v>3</v>
      </c>
      <c r="K322" t="str">
        <f>IF(entregas[[#This Row],[status]]="Entregue","Não","Sim")</f>
        <v>Não</v>
      </c>
      <c r="L322">
        <f>VLOOKUP(entregas[[#This Row],[id_cliente]],pedidos[[#All],[id_cliente]:[Recompra?]],5,0)</f>
        <v>1</v>
      </c>
      <c r="M322">
        <f>IF(entregas[[#This Row],[data_entrega]]=""=TRUE,0,MAX(entregas[[#This Row],[data_entrega]]-entregas[[#This Row],[prazo_estimado]],0))</f>
        <v>2</v>
      </c>
    </row>
    <row r="323" spans="1:13" x14ac:dyDescent="0.35">
      <c r="A323" s="2">
        <v>322</v>
      </c>
      <c r="B323" t="s">
        <v>411</v>
      </c>
      <c r="C323" t="s">
        <v>415</v>
      </c>
      <c r="E323" s="1">
        <v>45539</v>
      </c>
      <c r="F323" t="s">
        <v>416</v>
      </c>
      <c r="G323">
        <f>VLOOKUP(entregas[[#This Row],[id_pedido]],pedidos[[id]:[id_cliente]],2,0)</f>
        <v>55</v>
      </c>
      <c r="H323" t="str">
        <f>VLOOKUP(entregas[[#This Row],[id_cliente]],clientes[],2,0)</f>
        <v>Maria Eduarda da Cruz</v>
      </c>
      <c r="I323" t="str">
        <f>VLOOKUP(entregas[[#This Row],[id_cliente]],clientes[],7,0)</f>
        <v>Nordeste</v>
      </c>
      <c r="J323">
        <f>VLOOKUP(entregas[[#This Row],[id_cliente]],nps[],3,0)</f>
        <v>6</v>
      </c>
      <c r="K323" t="str">
        <f>IF(entregas[[#This Row],[status]]="Entregue","Não","Sim")</f>
        <v>Sim</v>
      </c>
      <c r="L323">
        <f>VLOOKUP(entregas[[#This Row],[id_cliente]],pedidos[[#All],[id_cliente]:[Recompra?]],5,0)</f>
        <v>1</v>
      </c>
      <c r="M323">
        <f>IF(entregas[[#This Row],[data_entrega]]=""=TRUE,0,MAX(entregas[[#This Row],[data_entrega]]-entregas[[#This Row],[prazo_estimado]],0))</f>
        <v>0</v>
      </c>
    </row>
    <row r="324" spans="1:13" x14ac:dyDescent="0.35">
      <c r="A324" s="2">
        <v>323</v>
      </c>
      <c r="B324" t="s">
        <v>411</v>
      </c>
      <c r="C324" t="s">
        <v>412</v>
      </c>
      <c r="D324" s="1">
        <v>45510</v>
      </c>
      <c r="E324" s="1">
        <v>45505</v>
      </c>
      <c r="F324" t="s">
        <v>413</v>
      </c>
      <c r="G324">
        <f>VLOOKUP(entregas[[#This Row],[id_pedido]],pedidos[[id]:[id_cliente]],2,0)</f>
        <v>185</v>
      </c>
      <c r="H324" t="str">
        <f>VLOOKUP(entregas[[#This Row],[id_cliente]],clientes[],2,0)</f>
        <v>Danilo Azevedo</v>
      </c>
      <c r="I324" t="str">
        <f>VLOOKUP(entregas[[#This Row],[id_cliente]],clientes[],7,0)</f>
        <v>Sudeste</v>
      </c>
      <c r="J324">
        <f>VLOOKUP(entregas[[#This Row],[id_cliente]],nps[],3,0)</f>
        <v>9</v>
      </c>
      <c r="K324" t="str">
        <f>IF(entregas[[#This Row],[status]]="Entregue","Não","Sim")</f>
        <v>Não</v>
      </c>
      <c r="L324">
        <f>VLOOKUP(entregas[[#This Row],[id_cliente]],pedidos[[#All],[id_cliente]:[Recompra?]],5,0)</f>
        <v>1</v>
      </c>
      <c r="M324">
        <f>IF(entregas[[#This Row],[data_entrega]]=""=TRUE,0,MAX(entregas[[#This Row],[data_entrega]]-entregas[[#This Row],[prazo_estimado]],0))</f>
        <v>5</v>
      </c>
    </row>
    <row r="325" spans="1:13" x14ac:dyDescent="0.35">
      <c r="A325" s="2">
        <v>324</v>
      </c>
      <c r="B325" t="s">
        <v>408</v>
      </c>
      <c r="C325" t="s">
        <v>412</v>
      </c>
      <c r="D325" s="1">
        <v>45683</v>
      </c>
      <c r="E325" s="1">
        <v>45685</v>
      </c>
      <c r="F325" t="s">
        <v>413</v>
      </c>
      <c r="G325">
        <f>VLOOKUP(entregas[[#This Row],[id_pedido]],pedidos[[id]:[id_cliente]],2,0)</f>
        <v>63</v>
      </c>
      <c r="H325" t="str">
        <f>VLOOKUP(entregas[[#This Row],[id_cliente]],clientes[],2,0)</f>
        <v>Dr. Murilo Costa</v>
      </c>
      <c r="I325" t="str">
        <f>VLOOKUP(entregas[[#This Row],[id_cliente]],clientes[],7,0)</f>
        <v>Centro-Oeste</v>
      </c>
      <c r="J325">
        <f>VLOOKUP(entregas[[#This Row],[id_cliente]],nps[],3,0)</f>
        <v>4</v>
      </c>
      <c r="K325" t="str">
        <f>IF(entregas[[#This Row],[status]]="Entregue","Não","Sim")</f>
        <v>Não</v>
      </c>
      <c r="L325">
        <f>VLOOKUP(entregas[[#This Row],[id_cliente]],pedidos[[#All],[id_cliente]:[Recompra?]],5,0)</f>
        <v>1</v>
      </c>
      <c r="M325">
        <f>IF(entregas[[#This Row],[data_entrega]]=""=TRUE,0,MAX(entregas[[#This Row],[data_entrega]]-entregas[[#This Row],[prazo_estimado]],0))</f>
        <v>0</v>
      </c>
    </row>
    <row r="326" spans="1:13" x14ac:dyDescent="0.35">
      <c r="A326" s="2">
        <v>325</v>
      </c>
      <c r="B326" t="s">
        <v>414</v>
      </c>
      <c r="C326" t="s">
        <v>412</v>
      </c>
      <c r="D326" s="1">
        <v>45474</v>
      </c>
      <c r="E326" s="1">
        <v>45476</v>
      </c>
      <c r="F326" t="s">
        <v>413</v>
      </c>
      <c r="G326">
        <f>VLOOKUP(entregas[[#This Row],[id_pedido]],pedidos[[id]:[id_cliente]],2,0)</f>
        <v>105</v>
      </c>
      <c r="H326" t="str">
        <f>VLOOKUP(entregas[[#This Row],[id_cliente]],clientes[],2,0)</f>
        <v>Sr. Enrico Silveira</v>
      </c>
      <c r="I326" t="str">
        <f>VLOOKUP(entregas[[#This Row],[id_cliente]],clientes[],7,0)</f>
        <v>Centro-Oeste</v>
      </c>
      <c r="J326">
        <f>VLOOKUP(entregas[[#This Row],[id_cliente]],nps[],3,0)</f>
        <v>8</v>
      </c>
      <c r="K326" t="str">
        <f>IF(entregas[[#This Row],[status]]="Entregue","Não","Sim")</f>
        <v>Não</v>
      </c>
      <c r="L326">
        <f>VLOOKUP(entregas[[#This Row],[id_cliente]],pedidos[[#All],[id_cliente]:[Recompra?]],5,0)</f>
        <v>1</v>
      </c>
      <c r="M326">
        <f>IF(entregas[[#This Row],[data_entrega]]=""=TRUE,0,MAX(entregas[[#This Row],[data_entrega]]-entregas[[#This Row],[prazo_estimado]],0))</f>
        <v>0</v>
      </c>
    </row>
    <row r="327" spans="1:13" x14ac:dyDescent="0.35">
      <c r="A327" s="2">
        <v>326</v>
      </c>
      <c r="B327" t="s">
        <v>408</v>
      </c>
      <c r="C327" t="s">
        <v>409</v>
      </c>
      <c r="E327" s="1">
        <v>45610</v>
      </c>
      <c r="F327" t="s">
        <v>410</v>
      </c>
      <c r="G327">
        <f>VLOOKUP(entregas[[#This Row],[id_pedido]],pedidos[[id]:[id_cliente]],2,0)</f>
        <v>13</v>
      </c>
      <c r="H327" t="str">
        <f>VLOOKUP(entregas[[#This Row],[id_cliente]],clientes[],2,0)</f>
        <v>Sr. Cauê Fernandes</v>
      </c>
      <c r="I327" t="str">
        <f>VLOOKUP(entregas[[#This Row],[id_cliente]],clientes[],7,0)</f>
        <v>Sudeste</v>
      </c>
      <c r="J327">
        <f>VLOOKUP(entregas[[#This Row],[id_cliente]],nps[],3,0)</f>
        <v>1</v>
      </c>
      <c r="K327" t="str">
        <f>IF(entregas[[#This Row],[status]]="Entregue","Não","Sim")</f>
        <v>Sim</v>
      </c>
      <c r="L327">
        <f>VLOOKUP(entregas[[#This Row],[id_cliente]],pedidos[[#All],[id_cliente]:[Recompra?]],5,0)</f>
        <v>1</v>
      </c>
      <c r="M327">
        <f>IF(entregas[[#This Row],[data_entrega]]=""=TRUE,0,MAX(entregas[[#This Row],[data_entrega]]-entregas[[#This Row],[prazo_estimado]],0))</f>
        <v>0</v>
      </c>
    </row>
    <row r="328" spans="1:13" x14ac:dyDescent="0.35">
      <c r="A328" s="2">
        <v>327</v>
      </c>
      <c r="B328" t="s">
        <v>414</v>
      </c>
      <c r="C328" t="s">
        <v>412</v>
      </c>
      <c r="D328" s="1">
        <v>45487</v>
      </c>
      <c r="E328" s="1">
        <v>45489</v>
      </c>
      <c r="F328" t="s">
        <v>413</v>
      </c>
      <c r="G328">
        <f>VLOOKUP(entregas[[#This Row],[id_pedido]],pedidos[[id]:[id_cliente]],2,0)</f>
        <v>56</v>
      </c>
      <c r="H328" t="str">
        <f>VLOOKUP(entregas[[#This Row],[id_cliente]],clientes[],2,0)</f>
        <v>Nathan Cunha</v>
      </c>
      <c r="I328" t="str">
        <f>VLOOKUP(entregas[[#This Row],[id_cliente]],clientes[],7,0)</f>
        <v>Centro-Oeste</v>
      </c>
      <c r="J328">
        <f>VLOOKUP(entregas[[#This Row],[id_cliente]],nps[],3,0)</f>
        <v>3</v>
      </c>
      <c r="K328" t="str">
        <f>IF(entregas[[#This Row],[status]]="Entregue","Não","Sim")</f>
        <v>Não</v>
      </c>
      <c r="L328">
        <f>VLOOKUP(entregas[[#This Row],[id_cliente]],pedidos[[#All],[id_cliente]:[Recompra?]],5,0)</f>
        <v>1</v>
      </c>
      <c r="M328">
        <f>IF(entregas[[#This Row],[data_entrega]]=""=TRUE,0,MAX(entregas[[#This Row],[data_entrega]]-entregas[[#This Row],[prazo_estimado]],0))</f>
        <v>0</v>
      </c>
    </row>
    <row r="329" spans="1:13" x14ac:dyDescent="0.35">
      <c r="A329" s="2">
        <v>328</v>
      </c>
      <c r="B329" t="s">
        <v>408</v>
      </c>
      <c r="C329" t="s">
        <v>412</v>
      </c>
      <c r="D329" s="1">
        <v>45671</v>
      </c>
      <c r="E329" s="1">
        <v>45672</v>
      </c>
      <c r="F329" t="s">
        <v>413</v>
      </c>
      <c r="G329">
        <f>VLOOKUP(entregas[[#This Row],[id_pedido]],pedidos[[id]:[id_cliente]],2,0)</f>
        <v>120</v>
      </c>
      <c r="H329" t="str">
        <f>VLOOKUP(entregas[[#This Row],[id_cliente]],clientes[],2,0)</f>
        <v>Lucas Gabriel Vieira</v>
      </c>
      <c r="I329" t="str">
        <f>VLOOKUP(entregas[[#This Row],[id_cliente]],clientes[],7,0)</f>
        <v>Nordeste</v>
      </c>
      <c r="J329">
        <f>VLOOKUP(entregas[[#This Row],[id_cliente]],nps[],3,0)</f>
        <v>5</v>
      </c>
      <c r="K329" t="str">
        <f>IF(entregas[[#This Row],[status]]="Entregue","Não","Sim")</f>
        <v>Não</v>
      </c>
      <c r="L329">
        <f>VLOOKUP(entregas[[#This Row],[id_cliente]],pedidos[[#All],[id_cliente]:[Recompra?]],5,0)</f>
        <v>1</v>
      </c>
      <c r="M329">
        <f>IF(entregas[[#This Row],[data_entrega]]=""=TRUE,0,MAX(entregas[[#This Row],[data_entrega]]-entregas[[#This Row],[prazo_estimado]],0))</f>
        <v>0</v>
      </c>
    </row>
    <row r="330" spans="1:13" x14ac:dyDescent="0.35">
      <c r="A330" s="2">
        <v>329</v>
      </c>
      <c r="B330" t="s">
        <v>411</v>
      </c>
      <c r="C330" t="s">
        <v>412</v>
      </c>
      <c r="D330" s="1">
        <v>45554</v>
      </c>
      <c r="E330" s="1">
        <v>45553</v>
      </c>
      <c r="F330" t="s">
        <v>413</v>
      </c>
      <c r="G330">
        <f>VLOOKUP(entregas[[#This Row],[id_pedido]],pedidos[[id]:[id_cliente]],2,0)</f>
        <v>152</v>
      </c>
      <c r="H330" t="str">
        <f>VLOOKUP(entregas[[#This Row],[id_cliente]],clientes[],2,0)</f>
        <v>Sr. Pietro Nunes</v>
      </c>
      <c r="I330" t="str">
        <f>VLOOKUP(entregas[[#This Row],[id_cliente]],clientes[],7,0)</f>
        <v>Sul</v>
      </c>
      <c r="J330">
        <f>VLOOKUP(entregas[[#This Row],[id_cliente]],nps[],3,0)</f>
        <v>4</v>
      </c>
      <c r="K330" t="str">
        <f>IF(entregas[[#This Row],[status]]="Entregue","Não","Sim")</f>
        <v>Não</v>
      </c>
      <c r="L330">
        <f>VLOOKUP(entregas[[#This Row],[id_cliente]],pedidos[[#All],[id_cliente]:[Recompra?]],5,0)</f>
        <v>1</v>
      </c>
      <c r="M330">
        <f>IF(entregas[[#This Row],[data_entrega]]=""=TRUE,0,MAX(entregas[[#This Row],[data_entrega]]-entregas[[#This Row],[prazo_estimado]],0))</f>
        <v>1</v>
      </c>
    </row>
    <row r="331" spans="1:13" x14ac:dyDescent="0.35">
      <c r="A331" s="2">
        <v>330</v>
      </c>
      <c r="B331" t="s">
        <v>411</v>
      </c>
      <c r="C331" t="s">
        <v>412</v>
      </c>
      <c r="D331" s="1">
        <v>45475</v>
      </c>
      <c r="E331" s="1">
        <v>45471</v>
      </c>
      <c r="F331" t="s">
        <v>413</v>
      </c>
      <c r="G331">
        <f>VLOOKUP(entregas[[#This Row],[id_pedido]],pedidos[[id]:[id_cliente]],2,0)</f>
        <v>119</v>
      </c>
      <c r="H331" t="str">
        <f>VLOOKUP(entregas[[#This Row],[id_cliente]],clientes[],2,0)</f>
        <v>Srta. Evelyn Alves</v>
      </c>
      <c r="I331" t="str">
        <f>VLOOKUP(entregas[[#This Row],[id_cliente]],clientes[],7,0)</f>
        <v>Centro-Oeste</v>
      </c>
      <c r="J331">
        <f>VLOOKUP(entregas[[#This Row],[id_cliente]],nps[],3,0)</f>
        <v>8</v>
      </c>
      <c r="K331" t="str">
        <f>IF(entregas[[#This Row],[status]]="Entregue","Não","Sim")</f>
        <v>Não</v>
      </c>
      <c r="L331">
        <f>VLOOKUP(entregas[[#This Row],[id_cliente]],pedidos[[#All],[id_cliente]:[Recompra?]],5,0)</f>
        <v>1</v>
      </c>
      <c r="M331">
        <f>IF(entregas[[#This Row],[data_entrega]]=""=TRUE,0,MAX(entregas[[#This Row],[data_entrega]]-entregas[[#This Row],[prazo_estimado]],0))</f>
        <v>4</v>
      </c>
    </row>
    <row r="332" spans="1:13" x14ac:dyDescent="0.35">
      <c r="A332" s="2">
        <v>331</v>
      </c>
      <c r="B332" t="s">
        <v>411</v>
      </c>
      <c r="C332" t="s">
        <v>412</v>
      </c>
      <c r="D332" s="1">
        <v>45598</v>
      </c>
      <c r="E332" s="1">
        <v>45600</v>
      </c>
      <c r="F332" t="s">
        <v>413</v>
      </c>
      <c r="G332">
        <f>VLOOKUP(entregas[[#This Row],[id_pedido]],pedidos[[id]:[id_cliente]],2,0)</f>
        <v>120</v>
      </c>
      <c r="H332" t="str">
        <f>VLOOKUP(entregas[[#This Row],[id_cliente]],clientes[],2,0)</f>
        <v>Lucas Gabriel Vieira</v>
      </c>
      <c r="I332" t="str">
        <f>VLOOKUP(entregas[[#This Row],[id_cliente]],clientes[],7,0)</f>
        <v>Nordeste</v>
      </c>
      <c r="J332">
        <f>VLOOKUP(entregas[[#This Row],[id_cliente]],nps[],3,0)</f>
        <v>5</v>
      </c>
      <c r="K332" t="str">
        <f>IF(entregas[[#This Row],[status]]="Entregue","Não","Sim")</f>
        <v>Não</v>
      </c>
      <c r="L332">
        <f>VLOOKUP(entregas[[#This Row],[id_cliente]],pedidos[[#All],[id_cliente]:[Recompra?]],5,0)</f>
        <v>1</v>
      </c>
      <c r="M332">
        <f>IF(entregas[[#This Row],[data_entrega]]=""=TRUE,0,MAX(entregas[[#This Row],[data_entrega]]-entregas[[#This Row],[prazo_estimado]],0))</f>
        <v>0</v>
      </c>
    </row>
    <row r="333" spans="1:13" x14ac:dyDescent="0.35">
      <c r="A333" s="2">
        <v>332</v>
      </c>
      <c r="B333" t="s">
        <v>408</v>
      </c>
      <c r="C333" t="s">
        <v>412</v>
      </c>
      <c r="D333" s="1">
        <v>45695</v>
      </c>
      <c r="E333" s="1">
        <v>45690</v>
      </c>
      <c r="F333" t="s">
        <v>413</v>
      </c>
      <c r="G333">
        <f>VLOOKUP(entregas[[#This Row],[id_pedido]],pedidos[[id]:[id_cliente]],2,0)</f>
        <v>91</v>
      </c>
      <c r="H333" t="str">
        <f>VLOOKUP(entregas[[#This Row],[id_cliente]],clientes[],2,0)</f>
        <v>Dr. Leandro da Cunha</v>
      </c>
      <c r="I333" t="str">
        <f>VLOOKUP(entregas[[#This Row],[id_cliente]],clientes[],7,0)</f>
        <v>Nordeste</v>
      </c>
      <c r="J333">
        <f>VLOOKUP(entregas[[#This Row],[id_cliente]],nps[],3,0)</f>
        <v>2</v>
      </c>
      <c r="K333" t="str">
        <f>IF(entregas[[#This Row],[status]]="Entregue","Não","Sim")</f>
        <v>Não</v>
      </c>
      <c r="L333">
        <f>VLOOKUP(entregas[[#This Row],[id_cliente]],pedidos[[#All],[id_cliente]:[Recompra?]],5,0)</f>
        <v>1</v>
      </c>
      <c r="M333">
        <f>IF(entregas[[#This Row],[data_entrega]]=""=TRUE,0,MAX(entregas[[#This Row],[data_entrega]]-entregas[[#This Row],[prazo_estimado]],0))</f>
        <v>5</v>
      </c>
    </row>
    <row r="334" spans="1:13" x14ac:dyDescent="0.35">
      <c r="A334" s="2">
        <v>333</v>
      </c>
      <c r="B334" t="s">
        <v>419</v>
      </c>
      <c r="C334" t="s">
        <v>417</v>
      </c>
      <c r="E334" s="1">
        <v>45483</v>
      </c>
      <c r="F334" t="s">
        <v>418</v>
      </c>
      <c r="G334">
        <f>VLOOKUP(entregas[[#This Row],[id_pedido]],pedidos[[id]:[id_cliente]],2,0)</f>
        <v>73</v>
      </c>
      <c r="H334" t="str">
        <f>VLOOKUP(entregas[[#This Row],[id_cliente]],clientes[],2,0)</f>
        <v>Anthony da Mota</v>
      </c>
      <c r="I334" t="str">
        <f>VLOOKUP(entregas[[#This Row],[id_cliente]],clientes[],7,0)</f>
        <v>Nordeste</v>
      </c>
      <c r="J334">
        <f>VLOOKUP(entregas[[#This Row],[id_cliente]],nps[],3,0)</f>
        <v>7</v>
      </c>
      <c r="K334" t="str">
        <f>IF(entregas[[#This Row],[status]]="Entregue","Não","Sim")</f>
        <v>Sim</v>
      </c>
      <c r="L334">
        <f>VLOOKUP(entregas[[#This Row],[id_cliente]],pedidos[[#All],[id_cliente]:[Recompra?]],5,0)</f>
        <v>1</v>
      </c>
      <c r="M334">
        <f>IF(entregas[[#This Row],[data_entrega]]=""=TRUE,0,MAX(entregas[[#This Row],[data_entrega]]-entregas[[#This Row],[prazo_estimado]],0))</f>
        <v>0</v>
      </c>
    </row>
    <row r="335" spans="1:13" x14ac:dyDescent="0.35">
      <c r="A335" s="2">
        <v>334</v>
      </c>
      <c r="B335" t="s">
        <v>419</v>
      </c>
      <c r="C335" t="s">
        <v>409</v>
      </c>
      <c r="E335" s="1">
        <v>45536</v>
      </c>
      <c r="F335" t="s">
        <v>410</v>
      </c>
      <c r="G335">
        <f>VLOOKUP(entregas[[#This Row],[id_pedido]],pedidos[[id]:[id_cliente]],2,0)</f>
        <v>163</v>
      </c>
      <c r="H335" t="str">
        <f>VLOOKUP(entregas[[#This Row],[id_cliente]],clientes[],2,0)</f>
        <v>Yasmin Jesus</v>
      </c>
      <c r="I335" t="str">
        <f>VLOOKUP(entregas[[#This Row],[id_cliente]],clientes[],7,0)</f>
        <v>Nordeste</v>
      </c>
      <c r="J335">
        <f>VLOOKUP(entregas[[#This Row],[id_cliente]],nps[],3,0)</f>
        <v>2</v>
      </c>
      <c r="K335" t="str">
        <f>IF(entregas[[#This Row],[status]]="Entregue","Não","Sim")</f>
        <v>Sim</v>
      </c>
      <c r="L335">
        <f>VLOOKUP(entregas[[#This Row],[id_cliente]],pedidos[[#All],[id_cliente]:[Recompra?]],5,0)</f>
        <v>1</v>
      </c>
      <c r="M335">
        <f>IF(entregas[[#This Row],[data_entrega]]=""=TRUE,0,MAX(entregas[[#This Row],[data_entrega]]-entregas[[#This Row],[prazo_estimado]],0))</f>
        <v>0</v>
      </c>
    </row>
    <row r="336" spans="1:13" x14ac:dyDescent="0.35">
      <c r="A336" s="2">
        <v>335</v>
      </c>
      <c r="B336" t="s">
        <v>414</v>
      </c>
      <c r="C336" t="s">
        <v>412</v>
      </c>
      <c r="D336" s="1">
        <v>45787</v>
      </c>
      <c r="E336" s="1">
        <v>45786</v>
      </c>
      <c r="F336" t="s">
        <v>413</v>
      </c>
      <c r="G336">
        <f>VLOOKUP(entregas[[#This Row],[id_pedido]],pedidos[[id]:[id_cliente]],2,0)</f>
        <v>118</v>
      </c>
      <c r="H336" t="str">
        <f>VLOOKUP(entregas[[#This Row],[id_cliente]],clientes[],2,0)</f>
        <v>Carlos Eduardo Barbosa</v>
      </c>
      <c r="I336" t="str">
        <f>VLOOKUP(entregas[[#This Row],[id_cliente]],clientes[],7,0)</f>
        <v>Nordeste</v>
      </c>
      <c r="J336">
        <f>VLOOKUP(entregas[[#This Row],[id_cliente]],nps[],3,0)</f>
        <v>4</v>
      </c>
      <c r="K336" t="str">
        <f>IF(entregas[[#This Row],[status]]="Entregue","Não","Sim")</f>
        <v>Não</v>
      </c>
      <c r="L336">
        <f>VLOOKUP(entregas[[#This Row],[id_cliente]],pedidos[[#All],[id_cliente]:[Recompra?]],5,0)</f>
        <v>1</v>
      </c>
      <c r="M336">
        <f>IF(entregas[[#This Row],[data_entrega]]=""=TRUE,0,MAX(entregas[[#This Row],[data_entrega]]-entregas[[#This Row],[prazo_estimado]],0))</f>
        <v>1</v>
      </c>
    </row>
    <row r="337" spans="1:13" x14ac:dyDescent="0.35">
      <c r="A337" s="2">
        <v>336</v>
      </c>
      <c r="B337" t="s">
        <v>419</v>
      </c>
      <c r="C337" t="s">
        <v>412</v>
      </c>
      <c r="D337" s="1">
        <v>45522</v>
      </c>
      <c r="E337" s="1">
        <v>45523</v>
      </c>
      <c r="F337" t="s">
        <v>413</v>
      </c>
      <c r="G337">
        <f>VLOOKUP(entregas[[#This Row],[id_pedido]],pedidos[[id]:[id_cliente]],2,0)</f>
        <v>86</v>
      </c>
      <c r="H337" t="str">
        <f>VLOOKUP(entregas[[#This Row],[id_cliente]],clientes[],2,0)</f>
        <v>Luiza das Neves</v>
      </c>
      <c r="I337" t="str">
        <f>VLOOKUP(entregas[[#This Row],[id_cliente]],clientes[],7,0)</f>
        <v>Centro-Oeste</v>
      </c>
      <c r="J337">
        <f>VLOOKUP(entregas[[#This Row],[id_cliente]],nps[],3,0)</f>
        <v>3</v>
      </c>
      <c r="K337" t="str">
        <f>IF(entregas[[#This Row],[status]]="Entregue","Não","Sim")</f>
        <v>Não</v>
      </c>
      <c r="L337">
        <f>VLOOKUP(entregas[[#This Row],[id_cliente]],pedidos[[#All],[id_cliente]:[Recompra?]],5,0)</f>
        <v>1</v>
      </c>
      <c r="M337">
        <f>IF(entregas[[#This Row],[data_entrega]]=""=TRUE,0,MAX(entregas[[#This Row],[data_entrega]]-entregas[[#This Row],[prazo_estimado]],0))</f>
        <v>0</v>
      </c>
    </row>
    <row r="338" spans="1:13" x14ac:dyDescent="0.35">
      <c r="A338" s="2">
        <v>337</v>
      </c>
      <c r="B338" t="s">
        <v>411</v>
      </c>
      <c r="C338" t="s">
        <v>412</v>
      </c>
      <c r="D338" s="1">
        <v>45469</v>
      </c>
      <c r="E338" s="1">
        <v>45467</v>
      </c>
      <c r="F338" t="s">
        <v>413</v>
      </c>
      <c r="G338">
        <f>VLOOKUP(entregas[[#This Row],[id_pedido]],pedidos[[id]:[id_cliente]],2,0)</f>
        <v>134</v>
      </c>
      <c r="H338" t="str">
        <f>VLOOKUP(entregas[[#This Row],[id_cliente]],clientes[],2,0)</f>
        <v>Brenda Ferreira</v>
      </c>
      <c r="I338" t="str">
        <f>VLOOKUP(entregas[[#This Row],[id_cliente]],clientes[],7,0)</f>
        <v>Norte</v>
      </c>
      <c r="J338">
        <f>VLOOKUP(entregas[[#This Row],[id_cliente]],nps[],3,0)</f>
        <v>0</v>
      </c>
      <c r="K338" t="str">
        <f>IF(entregas[[#This Row],[status]]="Entregue","Não","Sim")</f>
        <v>Não</v>
      </c>
      <c r="L338">
        <f>VLOOKUP(entregas[[#This Row],[id_cliente]],pedidos[[#All],[id_cliente]:[Recompra?]],5,0)</f>
        <v>1</v>
      </c>
      <c r="M338">
        <f>IF(entregas[[#This Row],[data_entrega]]=""=TRUE,0,MAX(entregas[[#This Row],[data_entrega]]-entregas[[#This Row],[prazo_estimado]],0))</f>
        <v>2</v>
      </c>
    </row>
    <row r="339" spans="1:13" x14ac:dyDescent="0.35">
      <c r="A339" s="2">
        <v>338</v>
      </c>
      <c r="B339" t="s">
        <v>414</v>
      </c>
      <c r="C339" t="s">
        <v>409</v>
      </c>
      <c r="E339" s="1">
        <v>45759</v>
      </c>
      <c r="F339" t="s">
        <v>410</v>
      </c>
      <c r="G339">
        <f>VLOOKUP(entregas[[#This Row],[id_pedido]],pedidos[[id]:[id_cliente]],2,0)</f>
        <v>26</v>
      </c>
      <c r="H339" t="str">
        <f>VLOOKUP(entregas[[#This Row],[id_cliente]],clientes[],2,0)</f>
        <v>Davi Lucas Cardoso</v>
      </c>
      <c r="I339" t="str">
        <f>VLOOKUP(entregas[[#This Row],[id_cliente]],clientes[],7,0)</f>
        <v>Norte</v>
      </c>
      <c r="J339">
        <f>VLOOKUP(entregas[[#This Row],[id_cliente]],nps[],3,0)</f>
        <v>9</v>
      </c>
      <c r="K339" t="str">
        <f>IF(entregas[[#This Row],[status]]="Entregue","Não","Sim")</f>
        <v>Sim</v>
      </c>
      <c r="L339">
        <f>VLOOKUP(entregas[[#This Row],[id_cliente]],pedidos[[#All],[id_cliente]:[Recompra?]],5,0)</f>
        <v>1</v>
      </c>
      <c r="M339">
        <f>IF(entregas[[#This Row],[data_entrega]]=""=TRUE,0,MAX(entregas[[#This Row],[data_entrega]]-entregas[[#This Row],[prazo_estimado]],0))</f>
        <v>0</v>
      </c>
    </row>
    <row r="340" spans="1:13" x14ac:dyDescent="0.35">
      <c r="A340" s="2">
        <v>339</v>
      </c>
      <c r="B340" t="s">
        <v>411</v>
      </c>
      <c r="C340" t="s">
        <v>412</v>
      </c>
      <c r="D340" s="1">
        <v>45562</v>
      </c>
      <c r="E340" s="1">
        <v>45557</v>
      </c>
      <c r="F340" t="s">
        <v>413</v>
      </c>
      <c r="G340">
        <f>VLOOKUP(entregas[[#This Row],[id_pedido]],pedidos[[id]:[id_cliente]],2,0)</f>
        <v>194</v>
      </c>
      <c r="H340" t="str">
        <f>VLOOKUP(entregas[[#This Row],[id_cliente]],clientes[],2,0)</f>
        <v>Isabel Teixeira</v>
      </c>
      <c r="I340" t="str">
        <f>VLOOKUP(entregas[[#This Row],[id_cliente]],clientes[],7,0)</f>
        <v>Norte</v>
      </c>
      <c r="J340">
        <f>VLOOKUP(entregas[[#This Row],[id_cliente]],nps[],3,0)</f>
        <v>5</v>
      </c>
      <c r="K340" t="str">
        <f>IF(entregas[[#This Row],[status]]="Entregue","Não","Sim")</f>
        <v>Não</v>
      </c>
      <c r="L340">
        <f>VLOOKUP(entregas[[#This Row],[id_cliente]],pedidos[[#All],[id_cliente]:[Recompra?]],5,0)</f>
        <v>1</v>
      </c>
      <c r="M340">
        <f>IF(entregas[[#This Row],[data_entrega]]=""=TRUE,0,MAX(entregas[[#This Row],[data_entrega]]-entregas[[#This Row],[prazo_estimado]],0))</f>
        <v>5</v>
      </c>
    </row>
    <row r="341" spans="1:13" x14ac:dyDescent="0.35">
      <c r="A341" s="2">
        <v>340</v>
      </c>
      <c r="B341" t="s">
        <v>411</v>
      </c>
      <c r="C341" t="s">
        <v>412</v>
      </c>
      <c r="D341" s="1">
        <v>45755</v>
      </c>
      <c r="E341" s="1">
        <v>45752</v>
      </c>
      <c r="F341" t="s">
        <v>413</v>
      </c>
      <c r="G341">
        <f>VLOOKUP(entregas[[#This Row],[id_pedido]],pedidos[[id]:[id_cliente]],2,0)</f>
        <v>59</v>
      </c>
      <c r="H341" t="str">
        <f>VLOOKUP(entregas[[#This Row],[id_cliente]],clientes[],2,0)</f>
        <v>Samuel Vieira</v>
      </c>
      <c r="I341" t="str">
        <f>VLOOKUP(entregas[[#This Row],[id_cliente]],clientes[],7,0)</f>
        <v>Sudeste</v>
      </c>
      <c r="J341">
        <f>VLOOKUP(entregas[[#This Row],[id_cliente]],nps[],3,0)</f>
        <v>7</v>
      </c>
      <c r="K341" t="str">
        <f>IF(entregas[[#This Row],[status]]="Entregue","Não","Sim")</f>
        <v>Não</v>
      </c>
      <c r="L341">
        <f>VLOOKUP(entregas[[#This Row],[id_cliente]],pedidos[[#All],[id_cliente]:[Recompra?]],5,0)</f>
        <v>1</v>
      </c>
      <c r="M341">
        <f>IF(entregas[[#This Row],[data_entrega]]=""=TRUE,0,MAX(entregas[[#This Row],[data_entrega]]-entregas[[#This Row],[prazo_estimado]],0))</f>
        <v>3</v>
      </c>
    </row>
    <row r="342" spans="1:13" x14ac:dyDescent="0.35">
      <c r="A342" s="2">
        <v>341</v>
      </c>
      <c r="B342" t="s">
        <v>411</v>
      </c>
      <c r="C342" t="s">
        <v>415</v>
      </c>
      <c r="E342" s="1">
        <v>45682</v>
      </c>
      <c r="F342" t="s">
        <v>416</v>
      </c>
      <c r="G342">
        <f>VLOOKUP(entregas[[#This Row],[id_pedido]],pedidos[[id]:[id_cliente]],2,0)</f>
        <v>130</v>
      </c>
      <c r="H342" t="str">
        <f>VLOOKUP(entregas[[#This Row],[id_cliente]],clientes[],2,0)</f>
        <v>Dr. Pedro Lucas Santos</v>
      </c>
      <c r="I342" t="str">
        <f>VLOOKUP(entregas[[#This Row],[id_cliente]],clientes[],7,0)</f>
        <v>Nordeste</v>
      </c>
      <c r="J342">
        <f>VLOOKUP(entregas[[#This Row],[id_cliente]],nps[],3,0)</f>
        <v>1</v>
      </c>
      <c r="K342" t="str">
        <f>IF(entregas[[#This Row],[status]]="Entregue","Não","Sim")</f>
        <v>Sim</v>
      </c>
      <c r="L342">
        <f>VLOOKUP(entregas[[#This Row],[id_cliente]],pedidos[[#All],[id_cliente]:[Recompra?]],5,0)</f>
        <v>1</v>
      </c>
      <c r="M342">
        <f>IF(entregas[[#This Row],[data_entrega]]=""=TRUE,0,MAX(entregas[[#This Row],[data_entrega]]-entregas[[#This Row],[prazo_estimado]],0))</f>
        <v>0</v>
      </c>
    </row>
    <row r="343" spans="1:13" x14ac:dyDescent="0.35">
      <c r="A343" s="2">
        <v>342</v>
      </c>
      <c r="B343" t="s">
        <v>414</v>
      </c>
      <c r="C343" t="s">
        <v>412</v>
      </c>
      <c r="D343" s="1">
        <v>45527</v>
      </c>
      <c r="E343" s="1">
        <v>45522</v>
      </c>
      <c r="F343" t="s">
        <v>413</v>
      </c>
      <c r="G343">
        <f>VLOOKUP(entregas[[#This Row],[id_pedido]],pedidos[[id]:[id_cliente]],2,0)</f>
        <v>70</v>
      </c>
      <c r="H343" t="str">
        <f>VLOOKUP(entregas[[#This Row],[id_cliente]],clientes[],2,0)</f>
        <v>Maria Luiza da Paz</v>
      </c>
      <c r="I343" t="str">
        <f>VLOOKUP(entregas[[#This Row],[id_cliente]],clientes[],7,0)</f>
        <v>Norte</v>
      </c>
      <c r="J343">
        <f>VLOOKUP(entregas[[#This Row],[id_cliente]],nps[],3,0)</f>
        <v>10</v>
      </c>
      <c r="K343" t="str">
        <f>IF(entregas[[#This Row],[status]]="Entregue","Não","Sim")</f>
        <v>Não</v>
      </c>
      <c r="L343">
        <f>VLOOKUP(entregas[[#This Row],[id_cliente]],pedidos[[#All],[id_cliente]:[Recompra?]],5,0)</f>
        <v>1</v>
      </c>
      <c r="M343">
        <f>IF(entregas[[#This Row],[data_entrega]]=""=TRUE,0,MAX(entregas[[#This Row],[data_entrega]]-entregas[[#This Row],[prazo_estimado]],0))</f>
        <v>5</v>
      </c>
    </row>
    <row r="344" spans="1:13" x14ac:dyDescent="0.35">
      <c r="A344" s="2">
        <v>343</v>
      </c>
      <c r="B344" t="s">
        <v>411</v>
      </c>
      <c r="C344" t="s">
        <v>415</v>
      </c>
      <c r="E344" s="1">
        <v>45716</v>
      </c>
      <c r="F344" t="s">
        <v>416</v>
      </c>
      <c r="G344">
        <f>VLOOKUP(entregas[[#This Row],[id_pedido]],pedidos[[id]:[id_cliente]],2,0)</f>
        <v>6</v>
      </c>
      <c r="H344" t="str">
        <f>VLOOKUP(entregas[[#This Row],[id_cliente]],clientes[],2,0)</f>
        <v>Pietro da Luz</v>
      </c>
      <c r="I344" t="str">
        <f>VLOOKUP(entregas[[#This Row],[id_cliente]],clientes[],7,0)</f>
        <v>Nordeste</v>
      </c>
      <c r="J344">
        <f>VLOOKUP(entregas[[#This Row],[id_cliente]],nps[],3,0)</f>
        <v>0</v>
      </c>
      <c r="K344" t="str">
        <f>IF(entregas[[#This Row],[status]]="Entregue","Não","Sim")</f>
        <v>Sim</v>
      </c>
      <c r="L344">
        <f>VLOOKUP(entregas[[#This Row],[id_cliente]],pedidos[[#All],[id_cliente]:[Recompra?]],5,0)</f>
        <v>1</v>
      </c>
      <c r="M344">
        <f>IF(entregas[[#This Row],[data_entrega]]=""=TRUE,0,MAX(entregas[[#This Row],[data_entrega]]-entregas[[#This Row],[prazo_estimado]],0))</f>
        <v>0</v>
      </c>
    </row>
    <row r="345" spans="1:13" x14ac:dyDescent="0.35">
      <c r="A345" s="2">
        <v>344</v>
      </c>
      <c r="B345" t="s">
        <v>414</v>
      </c>
      <c r="C345" t="s">
        <v>412</v>
      </c>
      <c r="D345" s="1">
        <v>45600</v>
      </c>
      <c r="E345" s="1">
        <v>45595</v>
      </c>
      <c r="F345" t="s">
        <v>413</v>
      </c>
      <c r="G345">
        <f>VLOOKUP(entregas[[#This Row],[id_pedido]],pedidos[[id]:[id_cliente]],2,0)</f>
        <v>169</v>
      </c>
      <c r="H345" t="str">
        <f>VLOOKUP(entregas[[#This Row],[id_cliente]],clientes[],2,0)</f>
        <v>Dra. Maria Vitória Lopes</v>
      </c>
      <c r="I345" t="str">
        <f>VLOOKUP(entregas[[#This Row],[id_cliente]],clientes[],7,0)</f>
        <v>Norte</v>
      </c>
      <c r="J345">
        <f>VLOOKUP(entregas[[#This Row],[id_cliente]],nps[],3,0)</f>
        <v>0</v>
      </c>
      <c r="K345" t="str">
        <f>IF(entregas[[#This Row],[status]]="Entregue","Não","Sim")</f>
        <v>Não</v>
      </c>
      <c r="L345">
        <f>VLOOKUP(entregas[[#This Row],[id_cliente]],pedidos[[#All],[id_cliente]:[Recompra?]],5,0)</f>
        <v>1</v>
      </c>
      <c r="M345">
        <f>IF(entregas[[#This Row],[data_entrega]]=""=TRUE,0,MAX(entregas[[#This Row],[data_entrega]]-entregas[[#This Row],[prazo_estimado]],0))</f>
        <v>5</v>
      </c>
    </row>
    <row r="346" spans="1:13" x14ac:dyDescent="0.35">
      <c r="A346" s="2">
        <v>345</v>
      </c>
      <c r="B346" t="s">
        <v>419</v>
      </c>
      <c r="C346" t="s">
        <v>412</v>
      </c>
      <c r="D346" s="1">
        <v>45556</v>
      </c>
      <c r="E346" s="1">
        <v>45555</v>
      </c>
      <c r="F346" t="s">
        <v>413</v>
      </c>
      <c r="G346">
        <f>VLOOKUP(entregas[[#This Row],[id_pedido]],pedidos[[id]:[id_cliente]],2,0)</f>
        <v>181</v>
      </c>
      <c r="H346" t="str">
        <f>VLOOKUP(entregas[[#This Row],[id_cliente]],clientes[],2,0)</f>
        <v>Stella Pinto</v>
      </c>
      <c r="I346" t="str">
        <f>VLOOKUP(entregas[[#This Row],[id_cliente]],clientes[],7,0)</f>
        <v>Nordeste</v>
      </c>
      <c r="J346">
        <f>VLOOKUP(entregas[[#This Row],[id_cliente]],nps[],3,0)</f>
        <v>3</v>
      </c>
      <c r="K346" t="str">
        <f>IF(entregas[[#This Row],[status]]="Entregue","Não","Sim")</f>
        <v>Não</v>
      </c>
      <c r="L346">
        <f>VLOOKUP(entregas[[#This Row],[id_cliente]],pedidos[[#All],[id_cliente]:[Recompra?]],5,0)</f>
        <v>1</v>
      </c>
      <c r="M346">
        <f>IF(entregas[[#This Row],[data_entrega]]=""=TRUE,0,MAX(entregas[[#This Row],[data_entrega]]-entregas[[#This Row],[prazo_estimado]],0))</f>
        <v>1</v>
      </c>
    </row>
    <row r="347" spans="1:13" x14ac:dyDescent="0.35">
      <c r="A347" s="2">
        <v>346</v>
      </c>
      <c r="B347" t="s">
        <v>408</v>
      </c>
      <c r="C347" t="s">
        <v>412</v>
      </c>
      <c r="D347" s="1">
        <v>45787</v>
      </c>
      <c r="E347" s="1">
        <v>45786</v>
      </c>
      <c r="F347" t="s">
        <v>413</v>
      </c>
      <c r="G347">
        <f>VLOOKUP(entregas[[#This Row],[id_pedido]],pedidos[[id]:[id_cliente]],2,0)</f>
        <v>7</v>
      </c>
      <c r="H347" t="str">
        <f>VLOOKUP(entregas[[#This Row],[id_cliente]],clientes[],2,0)</f>
        <v>Gustavo Henrique Nascimento</v>
      </c>
      <c r="I347" t="str">
        <f>VLOOKUP(entregas[[#This Row],[id_cliente]],clientes[],7,0)</f>
        <v>Nordeste</v>
      </c>
      <c r="J347">
        <f>VLOOKUP(entregas[[#This Row],[id_cliente]],nps[],3,0)</f>
        <v>9</v>
      </c>
      <c r="K347" t="str">
        <f>IF(entregas[[#This Row],[status]]="Entregue","Não","Sim")</f>
        <v>Não</v>
      </c>
      <c r="L347">
        <f>VLOOKUP(entregas[[#This Row],[id_cliente]],pedidos[[#All],[id_cliente]:[Recompra?]],5,0)</f>
        <v>1</v>
      </c>
      <c r="M347">
        <f>IF(entregas[[#This Row],[data_entrega]]=""=TRUE,0,MAX(entregas[[#This Row],[data_entrega]]-entregas[[#This Row],[prazo_estimado]],0))</f>
        <v>1</v>
      </c>
    </row>
    <row r="348" spans="1:13" x14ac:dyDescent="0.35">
      <c r="A348" s="2">
        <v>347</v>
      </c>
      <c r="B348" t="s">
        <v>414</v>
      </c>
      <c r="C348" t="s">
        <v>412</v>
      </c>
      <c r="D348" s="1">
        <v>45767</v>
      </c>
      <c r="E348" s="1">
        <v>45764</v>
      </c>
      <c r="F348" t="s">
        <v>413</v>
      </c>
      <c r="G348">
        <f>VLOOKUP(entregas[[#This Row],[id_pedido]],pedidos[[id]:[id_cliente]],2,0)</f>
        <v>104</v>
      </c>
      <c r="H348" t="str">
        <f>VLOOKUP(entregas[[#This Row],[id_cliente]],clientes[],2,0)</f>
        <v>Leonardo da Rocha</v>
      </c>
      <c r="I348" t="str">
        <f>VLOOKUP(entregas[[#This Row],[id_cliente]],clientes[],7,0)</f>
        <v>Centro-Oeste</v>
      </c>
      <c r="J348">
        <f>VLOOKUP(entregas[[#This Row],[id_cliente]],nps[],3,0)</f>
        <v>6</v>
      </c>
      <c r="K348" t="str">
        <f>IF(entregas[[#This Row],[status]]="Entregue","Não","Sim")</f>
        <v>Não</v>
      </c>
      <c r="L348">
        <f>VLOOKUP(entregas[[#This Row],[id_cliente]],pedidos[[#All],[id_cliente]:[Recompra?]],5,0)</f>
        <v>1</v>
      </c>
      <c r="M348">
        <f>IF(entregas[[#This Row],[data_entrega]]=""=TRUE,0,MAX(entregas[[#This Row],[data_entrega]]-entregas[[#This Row],[prazo_estimado]],0))</f>
        <v>3</v>
      </c>
    </row>
    <row r="349" spans="1:13" x14ac:dyDescent="0.35">
      <c r="A349" s="2">
        <v>348</v>
      </c>
      <c r="B349" t="s">
        <v>419</v>
      </c>
      <c r="C349" t="s">
        <v>412</v>
      </c>
      <c r="D349" s="1">
        <v>45562</v>
      </c>
      <c r="E349" s="1">
        <v>45560</v>
      </c>
      <c r="F349" t="s">
        <v>413</v>
      </c>
      <c r="G349">
        <f>VLOOKUP(entregas[[#This Row],[id_pedido]],pedidos[[id]:[id_cliente]],2,0)</f>
        <v>85</v>
      </c>
      <c r="H349" t="str">
        <f>VLOOKUP(entregas[[#This Row],[id_cliente]],clientes[],2,0)</f>
        <v>Yuri da Costa</v>
      </c>
      <c r="I349" t="str">
        <f>VLOOKUP(entregas[[#This Row],[id_cliente]],clientes[],7,0)</f>
        <v>Nordeste</v>
      </c>
      <c r="J349">
        <f>VLOOKUP(entregas[[#This Row],[id_cliente]],nps[],3,0)</f>
        <v>8</v>
      </c>
      <c r="K349" t="str">
        <f>IF(entregas[[#This Row],[status]]="Entregue","Não","Sim")</f>
        <v>Não</v>
      </c>
      <c r="L349">
        <f>VLOOKUP(entregas[[#This Row],[id_cliente]],pedidos[[#All],[id_cliente]:[Recompra?]],5,0)</f>
        <v>1</v>
      </c>
      <c r="M349">
        <f>IF(entregas[[#This Row],[data_entrega]]=""=TRUE,0,MAX(entregas[[#This Row],[data_entrega]]-entregas[[#This Row],[prazo_estimado]],0))</f>
        <v>2</v>
      </c>
    </row>
    <row r="350" spans="1:13" x14ac:dyDescent="0.35">
      <c r="A350" s="2">
        <v>349</v>
      </c>
      <c r="B350" t="s">
        <v>414</v>
      </c>
      <c r="C350" t="s">
        <v>412</v>
      </c>
      <c r="D350" s="1">
        <v>45690</v>
      </c>
      <c r="E350" s="1">
        <v>45685</v>
      </c>
      <c r="F350" t="s">
        <v>413</v>
      </c>
      <c r="G350">
        <f>VLOOKUP(entregas[[#This Row],[id_pedido]],pedidos[[id]:[id_cliente]],2,0)</f>
        <v>3</v>
      </c>
      <c r="H350" t="str">
        <f>VLOOKUP(entregas[[#This Row],[id_cliente]],clientes[],2,0)</f>
        <v>Rafaela Souza</v>
      </c>
      <c r="I350" t="str">
        <f>VLOOKUP(entregas[[#This Row],[id_cliente]],clientes[],7,0)</f>
        <v>Centro-Oeste</v>
      </c>
      <c r="J350">
        <f>VLOOKUP(entregas[[#This Row],[id_cliente]],nps[],3,0)</f>
        <v>8</v>
      </c>
      <c r="K350" t="str">
        <f>IF(entregas[[#This Row],[status]]="Entregue","Não","Sim")</f>
        <v>Não</v>
      </c>
      <c r="L350">
        <f>VLOOKUP(entregas[[#This Row],[id_cliente]],pedidos[[#All],[id_cliente]:[Recompra?]],5,0)</f>
        <v>1</v>
      </c>
      <c r="M350">
        <f>IF(entregas[[#This Row],[data_entrega]]=""=TRUE,0,MAX(entregas[[#This Row],[data_entrega]]-entregas[[#This Row],[prazo_estimado]],0))</f>
        <v>5</v>
      </c>
    </row>
    <row r="351" spans="1:13" x14ac:dyDescent="0.35">
      <c r="A351" s="2">
        <v>350</v>
      </c>
      <c r="B351" t="s">
        <v>408</v>
      </c>
      <c r="C351" t="s">
        <v>412</v>
      </c>
      <c r="D351" s="1">
        <v>45786</v>
      </c>
      <c r="E351" s="1">
        <v>45786</v>
      </c>
      <c r="F351" t="s">
        <v>413</v>
      </c>
      <c r="G351">
        <f>VLOOKUP(entregas[[#This Row],[id_pedido]],pedidos[[id]:[id_cliente]],2,0)</f>
        <v>116</v>
      </c>
      <c r="H351" t="str">
        <f>VLOOKUP(entregas[[#This Row],[id_cliente]],clientes[],2,0)</f>
        <v>Maria Julia Alves</v>
      </c>
      <c r="I351" t="str">
        <f>VLOOKUP(entregas[[#This Row],[id_cliente]],clientes[],7,0)</f>
        <v>Nordeste</v>
      </c>
      <c r="J351">
        <f>VLOOKUP(entregas[[#This Row],[id_cliente]],nps[],3,0)</f>
        <v>4</v>
      </c>
      <c r="K351" t="str">
        <f>IF(entregas[[#This Row],[status]]="Entregue","Não","Sim")</f>
        <v>Não</v>
      </c>
      <c r="L351">
        <f>VLOOKUP(entregas[[#This Row],[id_cliente]],pedidos[[#All],[id_cliente]:[Recompra?]],5,0)</f>
        <v>1</v>
      </c>
      <c r="M351">
        <f>IF(entregas[[#This Row],[data_entrega]]=""=TRUE,0,MAX(entregas[[#This Row],[data_entrega]]-entregas[[#This Row],[prazo_estimado]],0))</f>
        <v>0</v>
      </c>
    </row>
    <row r="352" spans="1:13" x14ac:dyDescent="0.35">
      <c r="A352" s="2">
        <v>351</v>
      </c>
      <c r="B352" t="s">
        <v>419</v>
      </c>
      <c r="C352" t="s">
        <v>412</v>
      </c>
      <c r="D352" s="1">
        <v>45607</v>
      </c>
      <c r="E352" s="1">
        <v>45603</v>
      </c>
      <c r="F352" t="s">
        <v>413</v>
      </c>
      <c r="G352">
        <f>VLOOKUP(entregas[[#This Row],[id_pedido]],pedidos[[id]:[id_cliente]],2,0)</f>
        <v>135</v>
      </c>
      <c r="H352" t="str">
        <f>VLOOKUP(entregas[[#This Row],[id_cliente]],clientes[],2,0)</f>
        <v>Alexia Teixeira</v>
      </c>
      <c r="I352" t="str">
        <f>VLOOKUP(entregas[[#This Row],[id_cliente]],clientes[],7,0)</f>
        <v>Norte</v>
      </c>
      <c r="J352">
        <f>VLOOKUP(entregas[[#This Row],[id_cliente]],nps[],3,0)</f>
        <v>2</v>
      </c>
      <c r="K352" t="str">
        <f>IF(entregas[[#This Row],[status]]="Entregue","Não","Sim")</f>
        <v>Não</v>
      </c>
      <c r="L352">
        <f>VLOOKUP(entregas[[#This Row],[id_cliente]],pedidos[[#All],[id_cliente]:[Recompra?]],5,0)</f>
        <v>1</v>
      </c>
      <c r="M352">
        <f>IF(entregas[[#This Row],[data_entrega]]=""=TRUE,0,MAX(entregas[[#This Row],[data_entrega]]-entregas[[#This Row],[prazo_estimado]],0))</f>
        <v>4</v>
      </c>
    </row>
    <row r="353" spans="1:13" x14ac:dyDescent="0.35">
      <c r="A353" s="2">
        <v>352</v>
      </c>
      <c r="B353" t="s">
        <v>419</v>
      </c>
      <c r="C353" t="s">
        <v>412</v>
      </c>
      <c r="D353" s="1">
        <v>45539</v>
      </c>
      <c r="E353" s="1">
        <v>45541</v>
      </c>
      <c r="F353" t="s">
        <v>413</v>
      </c>
      <c r="G353">
        <f>VLOOKUP(entregas[[#This Row],[id_pedido]],pedidos[[id]:[id_cliente]],2,0)</f>
        <v>112</v>
      </c>
      <c r="H353" t="str">
        <f>VLOOKUP(entregas[[#This Row],[id_cliente]],clientes[],2,0)</f>
        <v>Gabrielly Ramos</v>
      </c>
      <c r="I353" t="str">
        <f>VLOOKUP(entregas[[#This Row],[id_cliente]],clientes[],7,0)</f>
        <v>Nordeste</v>
      </c>
      <c r="J353">
        <f>VLOOKUP(entregas[[#This Row],[id_cliente]],nps[],3,0)</f>
        <v>9</v>
      </c>
      <c r="K353" t="str">
        <f>IF(entregas[[#This Row],[status]]="Entregue","Não","Sim")</f>
        <v>Não</v>
      </c>
      <c r="L353">
        <f>VLOOKUP(entregas[[#This Row],[id_cliente]],pedidos[[#All],[id_cliente]:[Recompra?]],5,0)</f>
        <v>1</v>
      </c>
      <c r="M353">
        <f>IF(entregas[[#This Row],[data_entrega]]=""=TRUE,0,MAX(entregas[[#This Row],[data_entrega]]-entregas[[#This Row],[prazo_estimado]],0))</f>
        <v>0</v>
      </c>
    </row>
    <row r="354" spans="1:13" x14ac:dyDescent="0.35">
      <c r="A354" s="2">
        <v>353</v>
      </c>
      <c r="B354" t="s">
        <v>414</v>
      </c>
      <c r="C354" t="s">
        <v>412</v>
      </c>
      <c r="D354" s="1">
        <v>45632</v>
      </c>
      <c r="E354" s="1">
        <v>45630</v>
      </c>
      <c r="F354" t="s">
        <v>413</v>
      </c>
      <c r="G354">
        <f>VLOOKUP(entregas[[#This Row],[id_pedido]],pedidos[[id]:[id_cliente]],2,0)</f>
        <v>54</v>
      </c>
      <c r="H354" t="str">
        <f>VLOOKUP(entregas[[#This Row],[id_cliente]],clientes[],2,0)</f>
        <v>Bianca Freitas</v>
      </c>
      <c r="I354" t="str">
        <f>VLOOKUP(entregas[[#This Row],[id_cliente]],clientes[],7,0)</f>
        <v>Centro-Oeste</v>
      </c>
      <c r="J354">
        <f>VLOOKUP(entregas[[#This Row],[id_cliente]],nps[],3,0)</f>
        <v>10</v>
      </c>
      <c r="K354" t="str">
        <f>IF(entregas[[#This Row],[status]]="Entregue","Não","Sim")</f>
        <v>Não</v>
      </c>
      <c r="L354">
        <f>VLOOKUP(entregas[[#This Row],[id_cliente]],pedidos[[#All],[id_cliente]:[Recompra?]],5,0)</f>
        <v>1</v>
      </c>
      <c r="M354">
        <f>IF(entregas[[#This Row],[data_entrega]]=""=TRUE,0,MAX(entregas[[#This Row],[data_entrega]]-entregas[[#This Row],[prazo_estimado]],0))</f>
        <v>2</v>
      </c>
    </row>
    <row r="355" spans="1:13" x14ac:dyDescent="0.35">
      <c r="A355" s="2">
        <v>354</v>
      </c>
      <c r="B355" t="s">
        <v>414</v>
      </c>
      <c r="C355" t="s">
        <v>415</v>
      </c>
      <c r="E355" s="1">
        <v>45552</v>
      </c>
      <c r="F355" t="s">
        <v>416</v>
      </c>
      <c r="G355">
        <f>VLOOKUP(entregas[[#This Row],[id_pedido]],pedidos[[id]:[id_cliente]],2,0)</f>
        <v>27</v>
      </c>
      <c r="H355" t="str">
        <f>VLOOKUP(entregas[[#This Row],[id_cliente]],clientes[],2,0)</f>
        <v>Evelyn Aragão</v>
      </c>
      <c r="I355" t="str">
        <f>VLOOKUP(entregas[[#This Row],[id_cliente]],clientes[],7,0)</f>
        <v>Norte</v>
      </c>
      <c r="J355">
        <f>VLOOKUP(entregas[[#This Row],[id_cliente]],nps[],3,0)</f>
        <v>9</v>
      </c>
      <c r="K355" t="str">
        <f>IF(entregas[[#This Row],[status]]="Entregue","Não","Sim")</f>
        <v>Sim</v>
      </c>
      <c r="L355">
        <f>VLOOKUP(entregas[[#This Row],[id_cliente]],pedidos[[#All],[id_cliente]:[Recompra?]],5,0)</f>
        <v>1</v>
      </c>
      <c r="M355">
        <f>IF(entregas[[#This Row],[data_entrega]]=""=TRUE,0,MAX(entregas[[#This Row],[data_entrega]]-entregas[[#This Row],[prazo_estimado]],0))</f>
        <v>0</v>
      </c>
    </row>
    <row r="356" spans="1:13" x14ac:dyDescent="0.35">
      <c r="A356" s="2">
        <v>355</v>
      </c>
      <c r="B356" t="s">
        <v>411</v>
      </c>
      <c r="C356" t="s">
        <v>412</v>
      </c>
      <c r="D356" s="1">
        <v>45605</v>
      </c>
      <c r="E356" s="1">
        <v>45602</v>
      </c>
      <c r="F356" t="s">
        <v>413</v>
      </c>
      <c r="G356">
        <f>VLOOKUP(entregas[[#This Row],[id_pedido]],pedidos[[id]:[id_cliente]],2,0)</f>
        <v>58</v>
      </c>
      <c r="H356" t="str">
        <f>VLOOKUP(entregas[[#This Row],[id_cliente]],clientes[],2,0)</f>
        <v>Igor da Luz</v>
      </c>
      <c r="I356" t="str">
        <f>VLOOKUP(entregas[[#This Row],[id_cliente]],clientes[],7,0)</f>
        <v>Sudeste</v>
      </c>
      <c r="J356">
        <f>VLOOKUP(entregas[[#This Row],[id_cliente]],nps[],3,0)</f>
        <v>9</v>
      </c>
      <c r="K356" t="str">
        <f>IF(entregas[[#This Row],[status]]="Entregue","Não","Sim")</f>
        <v>Não</v>
      </c>
      <c r="L356">
        <f>VLOOKUP(entregas[[#This Row],[id_cliente]],pedidos[[#All],[id_cliente]:[Recompra?]],5,0)</f>
        <v>1</v>
      </c>
      <c r="M356">
        <f>IF(entregas[[#This Row],[data_entrega]]=""=TRUE,0,MAX(entregas[[#This Row],[data_entrega]]-entregas[[#This Row],[prazo_estimado]],0))</f>
        <v>3</v>
      </c>
    </row>
    <row r="357" spans="1:13" x14ac:dyDescent="0.35">
      <c r="A357" s="2">
        <v>356</v>
      </c>
      <c r="B357" t="s">
        <v>408</v>
      </c>
      <c r="C357" t="s">
        <v>415</v>
      </c>
      <c r="E357" s="1">
        <v>45674</v>
      </c>
      <c r="F357" t="s">
        <v>416</v>
      </c>
      <c r="G357">
        <f>VLOOKUP(entregas[[#This Row],[id_pedido]],pedidos[[id]:[id_cliente]],2,0)</f>
        <v>39</v>
      </c>
      <c r="H357" t="str">
        <f>VLOOKUP(entregas[[#This Row],[id_cliente]],clientes[],2,0)</f>
        <v>Luiz Henrique Peixoto</v>
      </c>
      <c r="I357" t="str">
        <f>VLOOKUP(entregas[[#This Row],[id_cliente]],clientes[],7,0)</f>
        <v>Nordeste</v>
      </c>
      <c r="J357">
        <f>VLOOKUP(entregas[[#This Row],[id_cliente]],nps[],3,0)</f>
        <v>7</v>
      </c>
      <c r="K357" t="str">
        <f>IF(entregas[[#This Row],[status]]="Entregue","Não","Sim")</f>
        <v>Sim</v>
      </c>
      <c r="L357">
        <f>VLOOKUP(entregas[[#This Row],[id_cliente]],pedidos[[#All],[id_cliente]:[Recompra?]],5,0)</f>
        <v>1</v>
      </c>
      <c r="M357">
        <f>IF(entregas[[#This Row],[data_entrega]]=""=TRUE,0,MAX(entregas[[#This Row],[data_entrega]]-entregas[[#This Row],[prazo_estimado]],0))</f>
        <v>0</v>
      </c>
    </row>
    <row r="358" spans="1:13" x14ac:dyDescent="0.35">
      <c r="A358" s="2">
        <v>357</v>
      </c>
      <c r="B358" t="s">
        <v>414</v>
      </c>
      <c r="C358" t="s">
        <v>412</v>
      </c>
      <c r="D358" s="1">
        <v>45700</v>
      </c>
      <c r="E358" s="1">
        <v>45700</v>
      </c>
      <c r="F358" t="s">
        <v>413</v>
      </c>
      <c r="G358">
        <f>VLOOKUP(entregas[[#This Row],[id_pedido]],pedidos[[id]:[id_cliente]],2,0)</f>
        <v>102</v>
      </c>
      <c r="H358" t="str">
        <f>VLOOKUP(entregas[[#This Row],[id_cliente]],clientes[],2,0)</f>
        <v>Anthony da Paz</v>
      </c>
      <c r="I358" t="str">
        <f>VLOOKUP(entregas[[#This Row],[id_cliente]],clientes[],7,0)</f>
        <v>Nordeste</v>
      </c>
      <c r="J358">
        <f>VLOOKUP(entregas[[#This Row],[id_cliente]],nps[],3,0)</f>
        <v>7</v>
      </c>
      <c r="K358" t="str">
        <f>IF(entregas[[#This Row],[status]]="Entregue","Não","Sim")</f>
        <v>Não</v>
      </c>
      <c r="L358">
        <f>VLOOKUP(entregas[[#This Row],[id_cliente]],pedidos[[#All],[id_cliente]:[Recompra?]],5,0)</f>
        <v>1</v>
      </c>
      <c r="M358">
        <f>IF(entregas[[#This Row],[data_entrega]]=""=TRUE,0,MAX(entregas[[#This Row],[data_entrega]]-entregas[[#This Row],[prazo_estimado]],0))</f>
        <v>0</v>
      </c>
    </row>
    <row r="359" spans="1:13" x14ac:dyDescent="0.35">
      <c r="A359" s="2">
        <v>358</v>
      </c>
      <c r="B359" t="s">
        <v>419</v>
      </c>
      <c r="C359" t="s">
        <v>412</v>
      </c>
      <c r="D359" s="1">
        <v>45768</v>
      </c>
      <c r="E359" s="1">
        <v>45767</v>
      </c>
      <c r="F359" t="s">
        <v>413</v>
      </c>
      <c r="G359">
        <f>VLOOKUP(entregas[[#This Row],[id_pedido]],pedidos[[id]:[id_cliente]],2,0)</f>
        <v>19</v>
      </c>
      <c r="H359" t="str">
        <f>VLOOKUP(entregas[[#This Row],[id_cliente]],clientes[],2,0)</f>
        <v>Sr. Eduardo Pereira</v>
      </c>
      <c r="I359" t="str">
        <f>VLOOKUP(entregas[[#This Row],[id_cliente]],clientes[],7,0)</f>
        <v>Sudeste</v>
      </c>
      <c r="J359">
        <f>VLOOKUP(entregas[[#This Row],[id_cliente]],nps[],3,0)</f>
        <v>9</v>
      </c>
      <c r="K359" t="str">
        <f>IF(entregas[[#This Row],[status]]="Entregue","Não","Sim")</f>
        <v>Não</v>
      </c>
      <c r="L359">
        <f>VLOOKUP(entregas[[#This Row],[id_cliente]],pedidos[[#All],[id_cliente]:[Recompra?]],5,0)</f>
        <v>1</v>
      </c>
      <c r="M359">
        <f>IF(entregas[[#This Row],[data_entrega]]=""=TRUE,0,MAX(entregas[[#This Row],[data_entrega]]-entregas[[#This Row],[prazo_estimado]],0))</f>
        <v>1</v>
      </c>
    </row>
    <row r="360" spans="1:13" x14ac:dyDescent="0.35">
      <c r="A360" s="2">
        <v>359</v>
      </c>
      <c r="B360" t="s">
        <v>411</v>
      </c>
      <c r="C360" t="s">
        <v>412</v>
      </c>
      <c r="D360" s="1">
        <v>45591</v>
      </c>
      <c r="E360" s="1">
        <v>45590</v>
      </c>
      <c r="F360" t="s">
        <v>413</v>
      </c>
      <c r="G360">
        <f>VLOOKUP(entregas[[#This Row],[id_pedido]],pedidos[[id]:[id_cliente]],2,0)</f>
        <v>79</v>
      </c>
      <c r="H360" t="str">
        <f>VLOOKUP(entregas[[#This Row],[id_cliente]],clientes[],2,0)</f>
        <v>Vicente Fogaça</v>
      </c>
      <c r="I360" t="str">
        <f>VLOOKUP(entregas[[#This Row],[id_cliente]],clientes[],7,0)</f>
        <v>Nordeste</v>
      </c>
      <c r="J360">
        <f>VLOOKUP(entregas[[#This Row],[id_cliente]],nps[],3,0)</f>
        <v>5</v>
      </c>
      <c r="K360" t="str">
        <f>IF(entregas[[#This Row],[status]]="Entregue","Não","Sim")</f>
        <v>Não</v>
      </c>
      <c r="L360">
        <f>VLOOKUP(entregas[[#This Row],[id_cliente]],pedidos[[#All],[id_cliente]:[Recompra?]],5,0)</f>
        <v>1</v>
      </c>
      <c r="M360">
        <f>IF(entregas[[#This Row],[data_entrega]]=""=TRUE,0,MAX(entregas[[#This Row],[data_entrega]]-entregas[[#This Row],[prazo_estimado]],0))</f>
        <v>1</v>
      </c>
    </row>
    <row r="361" spans="1:13" x14ac:dyDescent="0.35">
      <c r="A361" s="2">
        <v>360</v>
      </c>
      <c r="B361" t="s">
        <v>408</v>
      </c>
      <c r="C361" t="s">
        <v>412</v>
      </c>
      <c r="D361" s="1">
        <v>45662</v>
      </c>
      <c r="E361" s="1">
        <v>45664</v>
      </c>
      <c r="F361" t="s">
        <v>413</v>
      </c>
      <c r="G361">
        <f>VLOOKUP(entregas[[#This Row],[id_pedido]],pedidos[[id]:[id_cliente]],2,0)</f>
        <v>84</v>
      </c>
      <c r="H361" t="str">
        <f>VLOOKUP(entregas[[#This Row],[id_cliente]],clientes[],2,0)</f>
        <v>Raul da Conceição</v>
      </c>
      <c r="I361" t="str">
        <f>VLOOKUP(entregas[[#This Row],[id_cliente]],clientes[],7,0)</f>
        <v>Nordeste</v>
      </c>
      <c r="J361">
        <f>VLOOKUP(entregas[[#This Row],[id_cliente]],nps[],3,0)</f>
        <v>10</v>
      </c>
      <c r="K361" t="str">
        <f>IF(entregas[[#This Row],[status]]="Entregue","Não","Sim")</f>
        <v>Não</v>
      </c>
      <c r="L361">
        <f>VLOOKUP(entregas[[#This Row],[id_cliente]],pedidos[[#All],[id_cliente]:[Recompra?]],5,0)</f>
        <v>1</v>
      </c>
      <c r="M361">
        <f>IF(entregas[[#This Row],[data_entrega]]=""=TRUE,0,MAX(entregas[[#This Row],[data_entrega]]-entregas[[#This Row],[prazo_estimado]],0))</f>
        <v>0</v>
      </c>
    </row>
    <row r="362" spans="1:13" x14ac:dyDescent="0.35">
      <c r="A362" s="2">
        <v>361</v>
      </c>
      <c r="B362" t="s">
        <v>414</v>
      </c>
      <c r="C362" t="s">
        <v>412</v>
      </c>
      <c r="D362" s="1">
        <v>45758</v>
      </c>
      <c r="E362" s="1">
        <v>45753</v>
      </c>
      <c r="F362" t="s">
        <v>413</v>
      </c>
      <c r="G362">
        <f>VLOOKUP(entregas[[#This Row],[id_pedido]],pedidos[[id]:[id_cliente]],2,0)</f>
        <v>137</v>
      </c>
      <c r="H362" t="str">
        <f>VLOOKUP(entregas[[#This Row],[id_cliente]],clientes[],2,0)</f>
        <v>Sra. Lívia Pinto</v>
      </c>
      <c r="I362" t="str">
        <f>VLOOKUP(entregas[[#This Row],[id_cliente]],clientes[],7,0)</f>
        <v>Nordeste</v>
      </c>
      <c r="J362">
        <f>VLOOKUP(entregas[[#This Row],[id_cliente]],nps[],3,0)</f>
        <v>8</v>
      </c>
      <c r="K362" t="str">
        <f>IF(entregas[[#This Row],[status]]="Entregue","Não","Sim")</f>
        <v>Não</v>
      </c>
      <c r="L362">
        <f>VLOOKUP(entregas[[#This Row],[id_cliente]],pedidos[[#All],[id_cliente]:[Recompra?]],5,0)</f>
        <v>1</v>
      </c>
      <c r="M362">
        <f>IF(entregas[[#This Row],[data_entrega]]=""=TRUE,0,MAX(entregas[[#This Row],[data_entrega]]-entregas[[#This Row],[prazo_estimado]],0))</f>
        <v>5</v>
      </c>
    </row>
    <row r="363" spans="1:13" x14ac:dyDescent="0.35">
      <c r="A363" s="2">
        <v>362</v>
      </c>
      <c r="B363" t="s">
        <v>411</v>
      </c>
      <c r="C363" t="s">
        <v>415</v>
      </c>
      <c r="E363" s="1">
        <v>45727</v>
      </c>
      <c r="F363" t="s">
        <v>416</v>
      </c>
      <c r="G363">
        <f>VLOOKUP(entregas[[#This Row],[id_pedido]],pedidos[[id]:[id_cliente]],2,0)</f>
        <v>156</v>
      </c>
      <c r="H363" t="str">
        <f>VLOOKUP(entregas[[#This Row],[id_cliente]],clientes[],2,0)</f>
        <v>Sr. Benício Viana</v>
      </c>
      <c r="I363" t="str">
        <f>VLOOKUP(entregas[[#This Row],[id_cliente]],clientes[],7,0)</f>
        <v>Nordeste</v>
      </c>
      <c r="J363">
        <f>VLOOKUP(entregas[[#This Row],[id_cliente]],nps[],3,0)</f>
        <v>8</v>
      </c>
      <c r="K363" t="str">
        <f>IF(entregas[[#This Row],[status]]="Entregue","Não","Sim")</f>
        <v>Sim</v>
      </c>
      <c r="L363">
        <f>VLOOKUP(entregas[[#This Row],[id_cliente]],pedidos[[#All],[id_cliente]:[Recompra?]],5,0)</f>
        <v>1</v>
      </c>
      <c r="M363">
        <f>IF(entregas[[#This Row],[data_entrega]]=""=TRUE,0,MAX(entregas[[#This Row],[data_entrega]]-entregas[[#This Row],[prazo_estimado]],0))</f>
        <v>0</v>
      </c>
    </row>
    <row r="364" spans="1:13" x14ac:dyDescent="0.35">
      <c r="A364" s="2">
        <v>363</v>
      </c>
      <c r="B364" t="s">
        <v>414</v>
      </c>
      <c r="C364" t="s">
        <v>412</v>
      </c>
      <c r="D364" s="1">
        <v>45525</v>
      </c>
      <c r="E364" s="1">
        <v>45521</v>
      </c>
      <c r="F364" t="s">
        <v>413</v>
      </c>
      <c r="G364">
        <f>VLOOKUP(entregas[[#This Row],[id_pedido]],pedidos[[id]:[id_cliente]],2,0)</f>
        <v>158</v>
      </c>
      <c r="H364" t="str">
        <f>VLOOKUP(entregas[[#This Row],[id_cliente]],clientes[],2,0)</f>
        <v>Milena Pereira</v>
      </c>
      <c r="I364" t="str">
        <f>VLOOKUP(entregas[[#This Row],[id_cliente]],clientes[],7,0)</f>
        <v>Norte</v>
      </c>
      <c r="J364">
        <f>VLOOKUP(entregas[[#This Row],[id_cliente]],nps[],3,0)</f>
        <v>4</v>
      </c>
      <c r="K364" t="str">
        <f>IF(entregas[[#This Row],[status]]="Entregue","Não","Sim")</f>
        <v>Não</v>
      </c>
      <c r="L364">
        <f>VLOOKUP(entregas[[#This Row],[id_cliente]],pedidos[[#All],[id_cliente]:[Recompra?]],5,0)</f>
        <v>1</v>
      </c>
      <c r="M364">
        <f>IF(entregas[[#This Row],[data_entrega]]=""=TRUE,0,MAX(entregas[[#This Row],[data_entrega]]-entregas[[#This Row],[prazo_estimado]],0))</f>
        <v>4</v>
      </c>
    </row>
    <row r="365" spans="1:13" x14ac:dyDescent="0.35">
      <c r="A365" s="2">
        <v>364</v>
      </c>
      <c r="B365" t="s">
        <v>419</v>
      </c>
      <c r="C365" t="s">
        <v>412</v>
      </c>
      <c r="D365" s="1">
        <v>45566</v>
      </c>
      <c r="E365" s="1">
        <v>45567</v>
      </c>
      <c r="F365" t="s">
        <v>413</v>
      </c>
      <c r="G365">
        <f>VLOOKUP(entregas[[#This Row],[id_pedido]],pedidos[[id]:[id_cliente]],2,0)</f>
        <v>160</v>
      </c>
      <c r="H365" t="str">
        <f>VLOOKUP(entregas[[#This Row],[id_cliente]],clientes[],2,0)</f>
        <v>Lara Rocha</v>
      </c>
      <c r="I365" t="str">
        <f>VLOOKUP(entregas[[#This Row],[id_cliente]],clientes[],7,0)</f>
        <v>Centro-Oeste</v>
      </c>
      <c r="J365">
        <f>VLOOKUP(entregas[[#This Row],[id_cliente]],nps[],3,0)</f>
        <v>9</v>
      </c>
      <c r="K365" t="str">
        <f>IF(entregas[[#This Row],[status]]="Entregue","Não","Sim")</f>
        <v>Não</v>
      </c>
      <c r="L365">
        <f>VLOOKUP(entregas[[#This Row],[id_cliente]],pedidos[[#All],[id_cliente]:[Recompra?]],5,0)</f>
        <v>1</v>
      </c>
      <c r="M365">
        <f>IF(entregas[[#This Row],[data_entrega]]=""=TRUE,0,MAX(entregas[[#This Row],[data_entrega]]-entregas[[#This Row],[prazo_estimado]],0))</f>
        <v>0</v>
      </c>
    </row>
    <row r="366" spans="1:13" x14ac:dyDescent="0.35">
      <c r="A366" s="2">
        <v>365</v>
      </c>
      <c r="B366" t="s">
        <v>411</v>
      </c>
      <c r="C366" t="s">
        <v>412</v>
      </c>
      <c r="D366" s="1">
        <v>45712</v>
      </c>
      <c r="E366" s="1">
        <v>45708</v>
      </c>
      <c r="F366" t="s">
        <v>413</v>
      </c>
      <c r="G366">
        <f>VLOOKUP(entregas[[#This Row],[id_pedido]],pedidos[[id]:[id_cliente]],2,0)</f>
        <v>64</v>
      </c>
      <c r="H366" t="str">
        <f>VLOOKUP(entregas[[#This Row],[id_cliente]],clientes[],2,0)</f>
        <v>Sra. Ana Beatriz Rocha</v>
      </c>
      <c r="I366" t="str">
        <f>VLOOKUP(entregas[[#This Row],[id_cliente]],clientes[],7,0)</f>
        <v>Norte</v>
      </c>
      <c r="J366">
        <f>VLOOKUP(entregas[[#This Row],[id_cliente]],nps[],3,0)</f>
        <v>0</v>
      </c>
      <c r="K366" t="str">
        <f>IF(entregas[[#This Row],[status]]="Entregue","Não","Sim")</f>
        <v>Não</v>
      </c>
      <c r="L366">
        <f>VLOOKUP(entregas[[#This Row],[id_cliente]],pedidos[[#All],[id_cliente]:[Recompra?]],5,0)</f>
        <v>1</v>
      </c>
      <c r="M366">
        <f>IF(entregas[[#This Row],[data_entrega]]=""=TRUE,0,MAX(entregas[[#This Row],[data_entrega]]-entregas[[#This Row],[prazo_estimado]],0))</f>
        <v>4</v>
      </c>
    </row>
    <row r="367" spans="1:13" x14ac:dyDescent="0.35">
      <c r="A367" s="2">
        <v>366</v>
      </c>
      <c r="B367" t="s">
        <v>414</v>
      </c>
      <c r="C367" t="s">
        <v>412</v>
      </c>
      <c r="D367" s="1">
        <v>45767</v>
      </c>
      <c r="E367" s="1">
        <v>45764</v>
      </c>
      <c r="F367" t="s">
        <v>413</v>
      </c>
      <c r="G367">
        <f>VLOOKUP(entregas[[#This Row],[id_pedido]],pedidos[[id]:[id_cliente]],2,0)</f>
        <v>88</v>
      </c>
      <c r="H367" t="str">
        <f>VLOOKUP(entregas[[#This Row],[id_cliente]],clientes[],2,0)</f>
        <v>Emilly Carvalho</v>
      </c>
      <c r="I367" t="str">
        <f>VLOOKUP(entregas[[#This Row],[id_cliente]],clientes[],7,0)</f>
        <v>Nordeste</v>
      </c>
      <c r="J367">
        <f>VLOOKUP(entregas[[#This Row],[id_cliente]],nps[],3,0)</f>
        <v>4</v>
      </c>
      <c r="K367" t="str">
        <f>IF(entregas[[#This Row],[status]]="Entregue","Não","Sim")</f>
        <v>Não</v>
      </c>
      <c r="L367">
        <f>VLOOKUP(entregas[[#This Row],[id_cliente]],pedidos[[#All],[id_cliente]:[Recompra?]],5,0)</f>
        <v>0</v>
      </c>
      <c r="M367">
        <f>IF(entregas[[#This Row],[data_entrega]]=""=TRUE,0,MAX(entregas[[#This Row],[data_entrega]]-entregas[[#This Row],[prazo_estimado]],0))</f>
        <v>3</v>
      </c>
    </row>
    <row r="368" spans="1:13" x14ac:dyDescent="0.35">
      <c r="A368" s="2">
        <v>367</v>
      </c>
      <c r="B368" t="s">
        <v>419</v>
      </c>
      <c r="C368" t="s">
        <v>412</v>
      </c>
      <c r="D368" s="1">
        <v>45670</v>
      </c>
      <c r="E368" s="1">
        <v>45672</v>
      </c>
      <c r="F368" t="s">
        <v>413</v>
      </c>
      <c r="G368">
        <f>VLOOKUP(entregas[[#This Row],[id_pedido]],pedidos[[id]:[id_cliente]],2,0)</f>
        <v>17</v>
      </c>
      <c r="H368" t="str">
        <f>VLOOKUP(entregas[[#This Row],[id_cliente]],clientes[],2,0)</f>
        <v>Ana Beatriz Freitas</v>
      </c>
      <c r="I368" t="str">
        <f>VLOOKUP(entregas[[#This Row],[id_cliente]],clientes[],7,0)</f>
        <v>Norte</v>
      </c>
      <c r="J368">
        <f>VLOOKUP(entregas[[#This Row],[id_cliente]],nps[],3,0)</f>
        <v>4</v>
      </c>
      <c r="K368" t="str">
        <f>IF(entregas[[#This Row],[status]]="Entregue","Não","Sim")</f>
        <v>Não</v>
      </c>
      <c r="L368">
        <f>VLOOKUP(entregas[[#This Row],[id_cliente]],pedidos[[#All],[id_cliente]:[Recompra?]],5,0)</f>
        <v>1</v>
      </c>
      <c r="M368">
        <f>IF(entregas[[#This Row],[data_entrega]]=""=TRUE,0,MAX(entregas[[#This Row],[data_entrega]]-entregas[[#This Row],[prazo_estimado]],0))</f>
        <v>0</v>
      </c>
    </row>
    <row r="369" spans="1:13" x14ac:dyDescent="0.35">
      <c r="A369" s="2">
        <v>368</v>
      </c>
      <c r="B369" t="s">
        <v>419</v>
      </c>
      <c r="C369" t="s">
        <v>412</v>
      </c>
      <c r="D369" s="1">
        <v>45796</v>
      </c>
      <c r="E369" s="1">
        <v>45793</v>
      </c>
      <c r="F369" t="s">
        <v>413</v>
      </c>
      <c r="G369">
        <f>VLOOKUP(entregas[[#This Row],[id_pedido]],pedidos[[id]:[id_cliente]],2,0)</f>
        <v>37</v>
      </c>
      <c r="H369" t="str">
        <f>VLOOKUP(entregas[[#This Row],[id_cliente]],clientes[],2,0)</f>
        <v>Maria Julia Jesus</v>
      </c>
      <c r="I369" t="str">
        <f>VLOOKUP(entregas[[#This Row],[id_cliente]],clientes[],7,0)</f>
        <v>Sul</v>
      </c>
      <c r="J369">
        <f>VLOOKUP(entregas[[#This Row],[id_cliente]],nps[],3,0)</f>
        <v>4</v>
      </c>
      <c r="K369" t="str">
        <f>IF(entregas[[#This Row],[status]]="Entregue","Não","Sim")</f>
        <v>Não</v>
      </c>
      <c r="L369">
        <f>VLOOKUP(entregas[[#This Row],[id_cliente]],pedidos[[#All],[id_cliente]:[Recompra?]],5,0)</f>
        <v>1</v>
      </c>
      <c r="M369">
        <f>IF(entregas[[#This Row],[data_entrega]]=""=TRUE,0,MAX(entregas[[#This Row],[data_entrega]]-entregas[[#This Row],[prazo_estimado]],0))</f>
        <v>3</v>
      </c>
    </row>
    <row r="370" spans="1:13" x14ac:dyDescent="0.35">
      <c r="A370" s="2">
        <v>369</v>
      </c>
      <c r="B370" t="s">
        <v>408</v>
      </c>
      <c r="C370" t="s">
        <v>415</v>
      </c>
      <c r="E370" s="1">
        <v>45499</v>
      </c>
      <c r="F370" t="s">
        <v>416</v>
      </c>
      <c r="G370">
        <f>VLOOKUP(entregas[[#This Row],[id_pedido]],pedidos[[id]:[id_cliente]],2,0)</f>
        <v>62</v>
      </c>
      <c r="H370" t="str">
        <f>VLOOKUP(entregas[[#This Row],[id_cliente]],clientes[],2,0)</f>
        <v>Marina da Paz</v>
      </c>
      <c r="I370" t="str">
        <f>VLOOKUP(entregas[[#This Row],[id_cliente]],clientes[],7,0)</f>
        <v>Sudeste</v>
      </c>
      <c r="J370">
        <f>VLOOKUP(entregas[[#This Row],[id_cliente]],nps[],3,0)</f>
        <v>5</v>
      </c>
      <c r="K370" t="str">
        <f>IF(entregas[[#This Row],[status]]="Entregue","Não","Sim")</f>
        <v>Sim</v>
      </c>
      <c r="L370">
        <f>VLOOKUP(entregas[[#This Row],[id_cliente]],pedidos[[#All],[id_cliente]:[Recompra?]],5,0)</f>
        <v>1</v>
      </c>
      <c r="M370">
        <f>IF(entregas[[#This Row],[data_entrega]]=""=TRUE,0,MAX(entregas[[#This Row],[data_entrega]]-entregas[[#This Row],[prazo_estimado]],0))</f>
        <v>0</v>
      </c>
    </row>
    <row r="371" spans="1:13" x14ac:dyDescent="0.35">
      <c r="A371" s="2">
        <v>370</v>
      </c>
      <c r="B371" t="s">
        <v>419</v>
      </c>
      <c r="C371" t="s">
        <v>412</v>
      </c>
      <c r="D371" s="1">
        <v>45739</v>
      </c>
      <c r="E371" s="1">
        <v>45736</v>
      </c>
      <c r="F371" t="s">
        <v>413</v>
      </c>
      <c r="G371">
        <f>VLOOKUP(entregas[[#This Row],[id_pedido]],pedidos[[id]:[id_cliente]],2,0)</f>
        <v>164</v>
      </c>
      <c r="H371" t="str">
        <f>VLOOKUP(entregas[[#This Row],[id_cliente]],clientes[],2,0)</f>
        <v>Cecília Costela</v>
      </c>
      <c r="I371" t="str">
        <f>VLOOKUP(entregas[[#This Row],[id_cliente]],clientes[],7,0)</f>
        <v>Nordeste</v>
      </c>
      <c r="J371">
        <f>VLOOKUP(entregas[[#This Row],[id_cliente]],nps[],3,0)</f>
        <v>7</v>
      </c>
      <c r="K371" t="str">
        <f>IF(entregas[[#This Row],[status]]="Entregue","Não","Sim")</f>
        <v>Não</v>
      </c>
      <c r="L371">
        <f>VLOOKUP(entregas[[#This Row],[id_cliente]],pedidos[[#All],[id_cliente]:[Recompra?]],5,0)</f>
        <v>1</v>
      </c>
      <c r="M371">
        <f>IF(entregas[[#This Row],[data_entrega]]=""=TRUE,0,MAX(entregas[[#This Row],[data_entrega]]-entregas[[#This Row],[prazo_estimado]],0))</f>
        <v>3</v>
      </c>
    </row>
    <row r="372" spans="1:13" x14ac:dyDescent="0.35">
      <c r="A372" s="2">
        <v>371</v>
      </c>
      <c r="B372" t="s">
        <v>419</v>
      </c>
      <c r="C372" t="s">
        <v>412</v>
      </c>
      <c r="D372" s="1">
        <v>45773</v>
      </c>
      <c r="E372" s="1">
        <v>45770</v>
      </c>
      <c r="F372" t="s">
        <v>413</v>
      </c>
      <c r="G372">
        <f>VLOOKUP(entregas[[#This Row],[id_pedido]],pedidos[[id]:[id_cliente]],2,0)</f>
        <v>125</v>
      </c>
      <c r="H372" t="str">
        <f>VLOOKUP(entregas[[#This Row],[id_cliente]],clientes[],2,0)</f>
        <v>Dra. Mariane Rodrigues</v>
      </c>
      <c r="I372" t="str">
        <f>VLOOKUP(entregas[[#This Row],[id_cliente]],clientes[],7,0)</f>
        <v>Sudeste</v>
      </c>
      <c r="J372">
        <f>VLOOKUP(entregas[[#This Row],[id_cliente]],nps[],3,0)</f>
        <v>10</v>
      </c>
      <c r="K372" t="str">
        <f>IF(entregas[[#This Row],[status]]="Entregue","Não","Sim")</f>
        <v>Não</v>
      </c>
      <c r="L372">
        <f>VLOOKUP(entregas[[#This Row],[id_cliente]],pedidos[[#All],[id_cliente]:[Recompra?]],5,0)</f>
        <v>1</v>
      </c>
      <c r="M372">
        <f>IF(entregas[[#This Row],[data_entrega]]=""=TRUE,0,MAX(entregas[[#This Row],[data_entrega]]-entregas[[#This Row],[prazo_estimado]],0))</f>
        <v>3</v>
      </c>
    </row>
    <row r="373" spans="1:13" x14ac:dyDescent="0.35">
      <c r="A373" s="2">
        <v>372</v>
      </c>
      <c r="B373" t="s">
        <v>419</v>
      </c>
      <c r="C373" t="s">
        <v>412</v>
      </c>
      <c r="D373" s="1">
        <v>45721</v>
      </c>
      <c r="E373" s="1">
        <v>45717</v>
      </c>
      <c r="F373" t="s">
        <v>413</v>
      </c>
      <c r="G373">
        <f>VLOOKUP(entregas[[#This Row],[id_pedido]],pedidos[[id]:[id_cliente]],2,0)</f>
        <v>48</v>
      </c>
      <c r="H373" t="str">
        <f>VLOOKUP(entregas[[#This Row],[id_cliente]],clientes[],2,0)</f>
        <v>Sr. Heitor Cunha</v>
      </c>
      <c r="I373" t="str">
        <f>VLOOKUP(entregas[[#This Row],[id_cliente]],clientes[],7,0)</f>
        <v>Sul</v>
      </c>
      <c r="J373">
        <f>VLOOKUP(entregas[[#This Row],[id_cliente]],nps[],3,0)</f>
        <v>1</v>
      </c>
      <c r="K373" t="str">
        <f>IF(entregas[[#This Row],[status]]="Entregue","Não","Sim")</f>
        <v>Não</v>
      </c>
      <c r="L373">
        <f>VLOOKUP(entregas[[#This Row],[id_cliente]],pedidos[[#All],[id_cliente]:[Recompra?]],5,0)</f>
        <v>1</v>
      </c>
      <c r="M373">
        <f>IF(entregas[[#This Row],[data_entrega]]=""=TRUE,0,MAX(entregas[[#This Row],[data_entrega]]-entregas[[#This Row],[prazo_estimado]],0))</f>
        <v>4</v>
      </c>
    </row>
    <row r="374" spans="1:13" x14ac:dyDescent="0.35">
      <c r="A374" s="2">
        <v>373</v>
      </c>
      <c r="B374" t="s">
        <v>414</v>
      </c>
      <c r="C374" t="s">
        <v>412</v>
      </c>
      <c r="D374" s="1">
        <v>45578</v>
      </c>
      <c r="E374" s="1">
        <v>45575</v>
      </c>
      <c r="F374" t="s">
        <v>413</v>
      </c>
      <c r="G374">
        <f>VLOOKUP(entregas[[#This Row],[id_pedido]],pedidos[[id]:[id_cliente]],2,0)</f>
        <v>27</v>
      </c>
      <c r="H374" t="str">
        <f>VLOOKUP(entregas[[#This Row],[id_cliente]],clientes[],2,0)</f>
        <v>Evelyn Aragão</v>
      </c>
      <c r="I374" t="str">
        <f>VLOOKUP(entregas[[#This Row],[id_cliente]],clientes[],7,0)</f>
        <v>Norte</v>
      </c>
      <c r="J374">
        <f>VLOOKUP(entregas[[#This Row],[id_cliente]],nps[],3,0)</f>
        <v>9</v>
      </c>
      <c r="K374" t="str">
        <f>IF(entregas[[#This Row],[status]]="Entregue","Não","Sim")</f>
        <v>Não</v>
      </c>
      <c r="L374">
        <f>VLOOKUP(entregas[[#This Row],[id_cliente]],pedidos[[#All],[id_cliente]:[Recompra?]],5,0)</f>
        <v>1</v>
      </c>
      <c r="M374">
        <f>IF(entregas[[#This Row],[data_entrega]]=""=TRUE,0,MAX(entregas[[#This Row],[data_entrega]]-entregas[[#This Row],[prazo_estimado]],0))</f>
        <v>3</v>
      </c>
    </row>
    <row r="375" spans="1:13" x14ac:dyDescent="0.35">
      <c r="A375" s="2">
        <v>374</v>
      </c>
      <c r="B375" t="s">
        <v>411</v>
      </c>
      <c r="C375" t="s">
        <v>412</v>
      </c>
      <c r="D375" s="1">
        <v>45740</v>
      </c>
      <c r="E375" s="1">
        <v>45738</v>
      </c>
      <c r="F375" t="s">
        <v>413</v>
      </c>
      <c r="G375">
        <f>VLOOKUP(entregas[[#This Row],[id_pedido]],pedidos[[id]:[id_cliente]],2,0)</f>
        <v>85</v>
      </c>
      <c r="H375" t="str">
        <f>VLOOKUP(entregas[[#This Row],[id_cliente]],clientes[],2,0)</f>
        <v>Yuri da Costa</v>
      </c>
      <c r="I375" t="str">
        <f>VLOOKUP(entregas[[#This Row],[id_cliente]],clientes[],7,0)</f>
        <v>Nordeste</v>
      </c>
      <c r="J375">
        <f>VLOOKUP(entregas[[#This Row],[id_cliente]],nps[],3,0)</f>
        <v>8</v>
      </c>
      <c r="K375" t="str">
        <f>IF(entregas[[#This Row],[status]]="Entregue","Não","Sim")</f>
        <v>Não</v>
      </c>
      <c r="L375">
        <f>VLOOKUP(entregas[[#This Row],[id_cliente]],pedidos[[#All],[id_cliente]:[Recompra?]],5,0)</f>
        <v>1</v>
      </c>
      <c r="M375">
        <f>IF(entregas[[#This Row],[data_entrega]]=""=TRUE,0,MAX(entregas[[#This Row],[data_entrega]]-entregas[[#This Row],[prazo_estimado]],0))</f>
        <v>2</v>
      </c>
    </row>
    <row r="376" spans="1:13" x14ac:dyDescent="0.35">
      <c r="A376" s="2">
        <v>375</v>
      </c>
      <c r="B376" t="s">
        <v>411</v>
      </c>
      <c r="C376" t="s">
        <v>412</v>
      </c>
      <c r="D376" s="1">
        <v>45688</v>
      </c>
      <c r="E376" s="1">
        <v>45688</v>
      </c>
      <c r="F376" t="s">
        <v>413</v>
      </c>
      <c r="G376">
        <f>VLOOKUP(entregas[[#This Row],[id_pedido]],pedidos[[id]:[id_cliente]],2,0)</f>
        <v>157</v>
      </c>
      <c r="H376" t="str">
        <f>VLOOKUP(entregas[[#This Row],[id_cliente]],clientes[],2,0)</f>
        <v>Luiza da Luz</v>
      </c>
      <c r="I376" t="str">
        <f>VLOOKUP(entregas[[#This Row],[id_cliente]],clientes[],7,0)</f>
        <v>Norte</v>
      </c>
      <c r="J376">
        <f>VLOOKUP(entregas[[#This Row],[id_cliente]],nps[],3,0)</f>
        <v>6</v>
      </c>
      <c r="K376" t="str">
        <f>IF(entregas[[#This Row],[status]]="Entregue","Não","Sim")</f>
        <v>Não</v>
      </c>
      <c r="L376">
        <f>VLOOKUP(entregas[[#This Row],[id_cliente]],pedidos[[#All],[id_cliente]:[Recompra?]],5,0)</f>
        <v>1</v>
      </c>
      <c r="M376">
        <f>IF(entregas[[#This Row],[data_entrega]]=""=TRUE,0,MAX(entregas[[#This Row],[data_entrega]]-entregas[[#This Row],[prazo_estimado]],0))</f>
        <v>0</v>
      </c>
    </row>
    <row r="377" spans="1:13" x14ac:dyDescent="0.35">
      <c r="A377" s="2">
        <v>376</v>
      </c>
      <c r="B377" t="s">
        <v>414</v>
      </c>
      <c r="C377" t="s">
        <v>412</v>
      </c>
      <c r="D377" s="1">
        <v>45623</v>
      </c>
      <c r="E377" s="1">
        <v>45622</v>
      </c>
      <c r="F377" t="s">
        <v>413</v>
      </c>
      <c r="G377">
        <f>VLOOKUP(entregas[[#This Row],[id_pedido]],pedidos[[id]:[id_cliente]],2,0)</f>
        <v>139</v>
      </c>
      <c r="H377" t="str">
        <f>VLOOKUP(entregas[[#This Row],[id_cliente]],clientes[],2,0)</f>
        <v>João Felipe Barros</v>
      </c>
      <c r="I377" t="str">
        <f>VLOOKUP(entregas[[#This Row],[id_cliente]],clientes[],7,0)</f>
        <v>Norte</v>
      </c>
      <c r="J377">
        <f>VLOOKUP(entregas[[#This Row],[id_cliente]],nps[],3,0)</f>
        <v>0</v>
      </c>
      <c r="K377" t="str">
        <f>IF(entregas[[#This Row],[status]]="Entregue","Não","Sim")</f>
        <v>Não</v>
      </c>
      <c r="L377">
        <f>VLOOKUP(entregas[[#This Row],[id_cliente]],pedidos[[#All],[id_cliente]:[Recompra?]],5,0)</f>
        <v>1</v>
      </c>
      <c r="M377">
        <f>IF(entregas[[#This Row],[data_entrega]]=""=TRUE,0,MAX(entregas[[#This Row],[data_entrega]]-entregas[[#This Row],[prazo_estimado]],0))</f>
        <v>1</v>
      </c>
    </row>
    <row r="378" spans="1:13" x14ac:dyDescent="0.35">
      <c r="A378" s="2">
        <v>377</v>
      </c>
      <c r="B378" t="s">
        <v>419</v>
      </c>
      <c r="C378" t="s">
        <v>412</v>
      </c>
      <c r="D378" s="1">
        <v>45597</v>
      </c>
      <c r="E378" s="1">
        <v>45593</v>
      </c>
      <c r="F378" t="s">
        <v>413</v>
      </c>
      <c r="G378">
        <f>VLOOKUP(entregas[[#This Row],[id_pedido]],pedidos[[id]:[id_cliente]],2,0)</f>
        <v>68</v>
      </c>
      <c r="H378" t="str">
        <f>VLOOKUP(entregas[[#This Row],[id_cliente]],clientes[],2,0)</f>
        <v>Murilo Santos</v>
      </c>
      <c r="I378" t="str">
        <f>VLOOKUP(entregas[[#This Row],[id_cliente]],clientes[],7,0)</f>
        <v>Norte</v>
      </c>
      <c r="J378">
        <f>VLOOKUP(entregas[[#This Row],[id_cliente]],nps[],3,0)</f>
        <v>8</v>
      </c>
      <c r="K378" t="str">
        <f>IF(entregas[[#This Row],[status]]="Entregue","Não","Sim")</f>
        <v>Não</v>
      </c>
      <c r="L378">
        <f>VLOOKUP(entregas[[#This Row],[id_cliente]],pedidos[[#All],[id_cliente]:[Recompra?]],5,0)</f>
        <v>1</v>
      </c>
      <c r="M378">
        <f>IF(entregas[[#This Row],[data_entrega]]=""=TRUE,0,MAX(entregas[[#This Row],[data_entrega]]-entregas[[#This Row],[prazo_estimado]],0))</f>
        <v>4</v>
      </c>
    </row>
    <row r="379" spans="1:13" x14ac:dyDescent="0.35">
      <c r="A379" s="2">
        <v>378</v>
      </c>
      <c r="B379" t="s">
        <v>411</v>
      </c>
      <c r="C379" t="s">
        <v>412</v>
      </c>
      <c r="D379" s="1">
        <v>45638</v>
      </c>
      <c r="E379" s="1">
        <v>45639</v>
      </c>
      <c r="F379" t="s">
        <v>413</v>
      </c>
      <c r="G379">
        <f>VLOOKUP(entregas[[#This Row],[id_pedido]],pedidos[[id]:[id_cliente]],2,0)</f>
        <v>75</v>
      </c>
      <c r="H379" t="str">
        <f>VLOOKUP(entregas[[#This Row],[id_cliente]],clientes[],2,0)</f>
        <v>Stephany Duarte</v>
      </c>
      <c r="I379" t="str">
        <f>VLOOKUP(entregas[[#This Row],[id_cliente]],clientes[],7,0)</f>
        <v>Nordeste</v>
      </c>
      <c r="J379">
        <f>VLOOKUP(entregas[[#This Row],[id_cliente]],nps[],3,0)</f>
        <v>6</v>
      </c>
      <c r="K379" t="str">
        <f>IF(entregas[[#This Row],[status]]="Entregue","Não","Sim")</f>
        <v>Não</v>
      </c>
      <c r="L379">
        <f>VLOOKUP(entregas[[#This Row],[id_cliente]],pedidos[[#All],[id_cliente]:[Recompra?]],5,0)</f>
        <v>1</v>
      </c>
      <c r="M379">
        <f>IF(entregas[[#This Row],[data_entrega]]=""=TRUE,0,MAX(entregas[[#This Row],[data_entrega]]-entregas[[#This Row],[prazo_estimado]],0))</f>
        <v>0</v>
      </c>
    </row>
    <row r="380" spans="1:13" x14ac:dyDescent="0.35">
      <c r="A380" s="2">
        <v>379</v>
      </c>
      <c r="B380" t="s">
        <v>419</v>
      </c>
      <c r="C380" t="s">
        <v>415</v>
      </c>
      <c r="E380" s="1">
        <v>45444</v>
      </c>
      <c r="F380" t="s">
        <v>416</v>
      </c>
      <c r="G380">
        <f>VLOOKUP(entregas[[#This Row],[id_pedido]],pedidos[[id]:[id_cliente]],2,0)</f>
        <v>67</v>
      </c>
      <c r="H380" t="str">
        <f>VLOOKUP(entregas[[#This Row],[id_cliente]],clientes[],2,0)</f>
        <v>Luna Jesus</v>
      </c>
      <c r="I380" t="str">
        <f>VLOOKUP(entregas[[#This Row],[id_cliente]],clientes[],7,0)</f>
        <v>Nordeste</v>
      </c>
      <c r="J380">
        <f>VLOOKUP(entregas[[#This Row],[id_cliente]],nps[],3,0)</f>
        <v>3</v>
      </c>
      <c r="K380" t="str">
        <f>IF(entregas[[#This Row],[status]]="Entregue","Não","Sim")</f>
        <v>Sim</v>
      </c>
      <c r="L380">
        <f>VLOOKUP(entregas[[#This Row],[id_cliente]],pedidos[[#All],[id_cliente]:[Recompra?]],5,0)</f>
        <v>1</v>
      </c>
      <c r="M380">
        <f>IF(entregas[[#This Row],[data_entrega]]=""=TRUE,0,MAX(entregas[[#This Row],[data_entrega]]-entregas[[#This Row],[prazo_estimado]],0))</f>
        <v>0</v>
      </c>
    </row>
    <row r="381" spans="1:13" x14ac:dyDescent="0.35">
      <c r="A381" s="2">
        <v>380</v>
      </c>
      <c r="B381" t="s">
        <v>411</v>
      </c>
      <c r="C381" t="s">
        <v>412</v>
      </c>
      <c r="D381" s="1">
        <v>45513</v>
      </c>
      <c r="E381" s="1">
        <v>45515</v>
      </c>
      <c r="F381" t="s">
        <v>413</v>
      </c>
      <c r="G381">
        <f>VLOOKUP(entregas[[#This Row],[id_pedido]],pedidos[[id]:[id_cliente]],2,0)</f>
        <v>15</v>
      </c>
      <c r="H381" t="str">
        <f>VLOOKUP(entregas[[#This Row],[id_cliente]],clientes[],2,0)</f>
        <v>Srta. Marina Novaes</v>
      </c>
      <c r="I381" t="str">
        <f>VLOOKUP(entregas[[#This Row],[id_cliente]],clientes[],7,0)</f>
        <v>Centro-Oeste</v>
      </c>
      <c r="J381">
        <f>VLOOKUP(entregas[[#This Row],[id_cliente]],nps[],3,0)</f>
        <v>3</v>
      </c>
      <c r="K381" t="str">
        <f>IF(entregas[[#This Row],[status]]="Entregue","Não","Sim")</f>
        <v>Não</v>
      </c>
      <c r="L381">
        <f>VLOOKUP(entregas[[#This Row],[id_cliente]],pedidos[[#All],[id_cliente]:[Recompra?]],5,0)</f>
        <v>1</v>
      </c>
      <c r="M381">
        <f>IF(entregas[[#This Row],[data_entrega]]=""=TRUE,0,MAX(entregas[[#This Row],[data_entrega]]-entregas[[#This Row],[prazo_estimado]],0))</f>
        <v>0</v>
      </c>
    </row>
    <row r="382" spans="1:13" x14ac:dyDescent="0.35">
      <c r="A382" s="2">
        <v>381</v>
      </c>
      <c r="B382" t="s">
        <v>411</v>
      </c>
      <c r="C382" t="s">
        <v>412</v>
      </c>
      <c r="D382" s="1">
        <v>45773</v>
      </c>
      <c r="E382" s="1">
        <v>45768</v>
      </c>
      <c r="F382" t="s">
        <v>413</v>
      </c>
      <c r="G382">
        <f>VLOOKUP(entregas[[#This Row],[id_pedido]],pedidos[[id]:[id_cliente]],2,0)</f>
        <v>146</v>
      </c>
      <c r="H382" t="str">
        <f>VLOOKUP(entregas[[#This Row],[id_cliente]],clientes[],2,0)</f>
        <v>Juliana Mendes</v>
      </c>
      <c r="I382" t="str">
        <f>VLOOKUP(entregas[[#This Row],[id_cliente]],clientes[],7,0)</f>
        <v>Nordeste</v>
      </c>
      <c r="J382">
        <f>VLOOKUP(entregas[[#This Row],[id_cliente]],nps[],3,0)</f>
        <v>1</v>
      </c>
      <c r="K382" t="str">
        <f>IF(entregas[[#This Row],[status]]="Entregue","Não","Sim")</f>
        <v>Não</v>
      </c>
      <c r="L382">
        <f>VLOOKUP(entregas[[#This Row],[id_cliente]],pedidos[[#All],[id_cliente]:[Recompra?]],5,0)</f>
        <v>1</v>
      </c>
      <c r="M382">
        <f>IF(entregas[[#This Row],[data_entrega]]=""=TRUE,0,MAX(entregas[[#This Row],[data_entrega]]-entregas[[#This Row],[prazo_estimado]],0))</f>
        <v>5</v>
      </c>
    </row>
    <row r="383" spans="1:13" x14ac:dyDescent="0.35">
      <c r="A383" s="2">
        <v>382</v>
      </c>
      <c r="B383" t="s">
        <v>414</v>
      </c>
      <c r="C383" t="s">
        <v>412</v>
      </c>
      <c r="D383" s="1">
        <v>45465</v>
      </c>
      <c r="E383" s="1">
        <v>45461</v>
      </c>
      <c r="F383" t="s">
        <v>413</v>
      </c>
      <c r="G383">
        <f>VLOOKUP(entregas[[#This Row],[id_pedido]],pedidos[[id]:[id_cliente]],2,0)</f>
        <v>10</v>
      </c>
      <c r="H383" t="str">
        <f>VLOOKUP(entregas[[#This Row],[id_cliente]],clientes[],2,0)</f>
        <v>Lucca Moraes</v>
      </c>
      <c r="I383" t="str">
        <f>VLOOKUP(entregas[[#This Row],[id_cliente]],clientes[],7,0)</f>
        <v>Sudeste</v>
      </c>
      <c r="J383">
        <f>VLOOKUP(entregas[[#This Row],[id_cliente]],nps[],3,0)</f>
        <v>6</v>
      </c>
      <c r="K383" t="str">
        <f>IF(entregas[[#This Row],[status]]="Entregue","Não","Sim")</f>
        <v>Não</v>
      </c>
      <c r="L383">
        <f>VLOOKUP(entregas[[#This Row],[id_cliente]],pedidos[[#All],[id_cliente]:[Recompra?]],5,0)</f>
        <v>1</v>
      </c>
      <c r="M383">
        <f>IF(entregas[[#This Row],[data_entrega]]=""=TRUE,0,MAX(entregas[[#This Row],[data_entrega]]-entregas[[#This Row],[prazo_estimado]],0))</f>
        <v>4</v>
      </c>
    </row>
    <row r="384" spans="1:13" x14ac:dyDescent="0.35">
      <c r="A384" s="2">
        <v>383</v>
      </c>
      <c r="B384" t="s">
        <v>411</v>
      </c>
      <c r="C384" t="s">
        <v>412</v>
      </c>
      <c r="D384" s="1">
        <v>45657</v>
      </c>
      <c r="E384" s="1">
        <v>45658</v>
      </c>
      <c r="F384" t="s">
        <v>413</v>
      </c>
      <c r="G384">
        <f>VLOOKUP(entregas[[#This Row],[id_pedido]],pedidos[[id]:[id_cliente]],2,0)</f>
        <v>23</v>
      </c>
      <c r="H384" t="str">
        <f>VLOOKUP(entregas[[#This Row],[id_cliente]],clientes[],2,0)</f>
        <v>Srta. Clarice Barbosa</v>
      </c>
      <c r="I384" t="str">
        <f>VLOOKUP(entregas[[#This Row],[id_cliente]],clientes[],7,0)</f>
        <v>Norte</v>
      </c>
      <c r="J384">
        <f>VLOOKUP(entregas[[#This Row],[id_cliente]],nps[],3,0)</f>
        <v>10</v>
      </c>
      <c r="K384" t="str">
        <f>IF(entregas[[#This Row],[status]]="Entregue","Não","Sim")</f>
        <v>Não</v>
      </c>
      <c r="L384">
        <f>VLOOKUP(entregas[[#This Row],[id_cliente]],pedidos[[#All],[id_cliente]:[Recompra?]],5,0)</f>
        <v>1</v>
      </c>
      <c r="M384">
        <f>IF(entregas[[#This Row],[data_entrega]]=""=TRUE,0,MAX(entregas[[#This Row],[data_entrega]]-entregas[[#This Row],[prazo_estimado]],0))</f>
        <v>0</v>
      </c>
    </row>
    <row r="385" spans="1:13" x14ac:dyDescent="0.35">
      <c r="A385" s="2">
        <v>384</v>
      </c>
      <c r="B385" t="s">
        <v>414</v>
      </c>
      <c r="C385" t="s">
        <v>412</v>
      </c>
      <c r="D385" s="1">
        <v>45721</v>
      </c>
      <c r="E385" s="1">
        <v>45718</v>
      </c>
      <c r="F385" t="s">
        <v>413</v>
      </c>
      <c r="G385">
        <f>VLOOKUP(entregas[[#This Row],[id_pedido]],pedidos[[id]:[id_cliente]],2,0)</f>
        <v>8</v>
      </c>
      <c r="H385" t="str">
        <f>VLOOKUP(entregas[[#This Row],[id_cliente]],clientes[],2,0)</f>
        <v>Marina Caldeira</v>
      </c>
      <c r="I385" t="str">
        <f>VLOOKUP(entregas[[#This Row],[id_cliente]],clientes[],7,0)</f>
        <v>Nordeste</v>
      </c>
      <c r="J385">
        <f>VLOOKUP(entregas[[#This Row],[id_cliente]],nps[],3,0)</f>
        <v>6</v>
      </c>
      <c r="K385" t="str">
        <f>IF(entregas[[#This Row],[status]]="Entregue","Não","Sim")</f>
        <v>Não</v>
      </c>
      <c r="L385">
        <f>VLOOKUP(entregas[[#This Row],[id_cliente]],pedidos[[#All],[id_cliente]:[Recompra?]],5,0)</f>
        <v>1</v>
      </c>
      <c r="M385">
        <f>IF(entregas[[#This Row],[data_entrega]]=""=TRUE,0,MAX(entregas[[#This Row],[data_entrega]]-entregas[[#This Row],[prazo_estimado]],0))</f>
        <v>3</v>
      </c>
    </row>
    <row r="386" spans="1:13" x14ac:dyDescent="0.35">
      <c r="A386" s="2">
        <v>385</v>
      </c>
      <c r="B386" t="s">
        <v>419</v>
      </c>
      <c r="C386" t="s">
        <v>412</v>
      </c>
      <c r="D386" s="1">
        <v>45592</v>
      </c>
      <c r="E386" s="1">
        <v>45590</v>
      </c>
      <c r="F386" t="s">
        <v>413</v>
      </c>
      <c r="G386">
        <f>VLOOKUP(entregas[[#This Row],[id_pedido]],pedidos[[id]:[id_cliente]],2,0)</f>
        <v>56</v>
      </c>
      <c r="H386" t="str">
        <f>VLOOKUP(entregas[[#This Row],[id_cliente]],clientes[],2,0)</f>
        <v>Nathan Cunha</v>
      </c>
      <c r="I386" t="str">
        <f>VLOOKUP(entregas[[#This Row],[id_cliente]],clientes[],7,0)</f>
        <v>Centro-Oeste</v>
      </c>
      <c r="J386">
        <f>VLOOKUP(entregas[[#This Row],[id_cliente]],nps[],3,0)</f>
        <v>3</v>
      </c>
      <c r="K386" t="str">
        <f>IF(entregas[[#This Row],[status]]="Entregue","Não","Sim")</f>
        <v>Não</v>
      </c>
      <c r="L386">
        <f>VLOOKUP(entregas[[#This Row],[id_cliente]],pedidos[[#All],[id_cliente]:[Recompra?]],5,0)</f>
        <v>1</v>
      </c>
      <c r="M386">
        <f>IF(entregas[[#This Row],[data_entrega]]=""=TRUE,0,MAX(entregas[[#This Row],[data_entrega]]-entregas[[#This Row],[prazo_estimado]],0))</f>
        <v>2</v>
      </c>
    </row>
    <row r="387" spans="1:13" x14ac:dyDescent="0.35">
      <c r="A387" s="2">
        <v>386</v>
      </c>
      <c r="B387" t="s">
        <v>419</v>
      </c>
      <c r="C387" t="s">
        <v>415</v>
      </c>
      <c r="E387" s="1">
        <v>45534</v>
      </c>
      <c r="F387" t="s">
        <v>416</v>
      </c>
      <c r="G387">
        <f>VLOOKUP(entregas[[#This Row],[id_pedido]],pedidos[[id]:[id_cliente]],2,0)</f>
        <v>165</v>
      </c>
      <c r="H387" t="str">
        <f>VLOOKUP(entregas[[#This Row],[id_cliente]],clientes[],2,0)</f>
        <v>Sr. Pedro Lucas Azevedo</v>
      </c>
      <c r="I387" t="str">
        <f>VLOOKUP(entregas[[#This Row],[id_cliente]],clientes[],7,0)</f>
        <v>Sul</v>
      </c>
      <c r="J387">
        <f>VLOOKUP(entregas[[#This Row],[id_cliente]],nps[],3,0)</f>
        <v>10</v>
      </c>
      <c r="K387" t="str">
        <f>IF(entregas[[#This Row],[status]]="Entregue","Não","Sim")</f>
        <v>Sim</v>
      </c>
      <c r="L387">
        <f>VLOOKUP(entregas[[#This Row],[id_cliente]],pedidos[[#All],[id_cliente]:[Recompra?]],5,0)</f>
        <v>1</v>
      </c>
      <c r="M387">
        <f>IF(entregas[[#This Row],[data_entrega]]=""=TRUE,0,MAX(entregas[[#This Row],[data_entrega]]-entregas[[#This Row],[prazo_estimado]],0))</f>
        <v>0</v>
      </c>
    </row>
    <row r="388" spans="1:13" x14ac:dyDescent="0.35">
      <c r="A388" s="2">
        <v>387</v>
      </c>
      <c r="B388" t="s">
        <v>408</v>
      </c>
      <c r="C388" t="s">
        <v>412</v>
      </c>
      <c r="D388" s="1">
        <v>45476</v>
      </c>
      <c r="E388" s="1">
        <v>45477</v>
      </c>
      <c r="F388" t="s">
        <v>413</v>
      </c>
      <c r="G388">
        <f>VLOOKUP(entregas[[#This Row],[id_pedido]],pedidos[[id]:[id_cliente]],2,0)</f>
        <v>139</v>
      </c>
      <c r="H388" t="str">
        <f>VLOOKUP(entregas[[#This Row],[id_cliente]],clientes[],2,0)</f>
        <v>João Felipe Barros</v>
      </c>
      <c r="I388" t="str">
        <f>VLOOKUP(entregas[[#This Row],[id_cliente]],clientes[],7,0)</f>
        <v>Norte</v>
      </c>
      <c r="J388">
        <f>VLOOKUP(entregas[[#This Row],[id_cliente]],nps[],3,0)</f>
        <v>0</v>
      </c>
      <c r="K388" t="str">
        <f>IF(entregas[[#This Row],[status]]="Entregue","Não","Sim")</f>
        <v>Não</v>
      </c>
      <c r="L388">
        <f>VLOOKUP(entregas[[#This Row],[id_cliente]],pedidos[[#All],[id_cliente]:[Recompra?]],5,0)</f>
        <v>1</v>
      </c>
      <c r="M388">
        <f>IF(entregas[[#This Row],[data_entrega]]=""=TRUE,0,MAX(entregas[[#This Row],[data_entrega]]-entregas[[#This Row],[prazo_estimado]],0))</f>
        <v>0</v>
      </c>
    </row>
    <row r="389" spans="1:13" x14ac:dyDescent="0.35">
      <c r="A389" s="2">
        <v>388</v>
      </c>
      <c r="B389" t="s">
        <v>414</v>
      </c>
      <c r="C389" t="s">
        <v>412</v>
      </c>
      <c r="D389" s="1">
        <v>45507</v>
      </c>
      <c r="E389" s="1">
        <v>45502</v>
      </c>
      <c r="F389" t="s">
        <v>413</v>
      </c>
      <c r="G389">
        <f>VLOOKUP(entregas[[#This Row],[id_pedido]],pedidos[[id]:[id_cliente]],2,0)</f>
        <v>154</v>
      </c>
      <c r="H389" t="str">
        <f>VLOOKUP(entregas[[#This Row],[id_cliente]],clientes[],2,0)</f>
        <v>João Guilherme da Paz</v>
      </c>
      <c r="I389" t="str">
        <f>VLOOKUP(entregas[[#This Row],[id_cliente]],clientes[],7,0)</f>
        <v>Nordeste</v>
      </c>
      <c r="J389">
        <f>VLOOKUP(entregas[[#This Row],[id_cliente]],nps[],3,0)</f>
        <v>1</v>
      </c>
      <c r="K389" t="str">
        <f>IF(entregas[[#This Row],[status]]="Entregue","Não","Sim")</f>
        <v>Não</v>
      </c>
      <c r="L389">
        <f>VLOOKUP(entregas[[#This Row],[id_cliente]],pedidos[[#All],[id_cliente]:[Recompra?]],5,0)</f>
        <v>1</v>
      </c>
      <c r="M389">
        <f>IF(entregas[[#This Row],[data_entrega]]=""=TRUE,0,MAX(entregas[[#This Row],[data_entrega]]-entregas[[#This Row],[prazo_estimado]],0))</f>
        <v>5</v>
      </c>
    </row>
    <row r="390" spans="1:13" x14ac:dyDescent="0.35">
      <c r="A390" s="2">
        <v>389</v>
      </c>
      <c r="B390" t="s">
        <v>411</v>
      </c>
      <c r="C390" t="s">
        <v>412</v>
      </c>
      <c r="D390" s="1">
        <v>45568</v>
      </c>
      <c r="E390" s="1">
        <v>45569</v>
      </c>
      <c r="F390" t="s">
        <v>413</v>
      </c>
      <c r="G390">
        <f>VLOOKUP(entregas[[#This Row],[id_pedido]],pedidos[[id]:[id_cliente]],2,0)</f>
        <v>115</v>
      </c>
      <c r="H390" t="str">
        <f>VLOOKUP(entregas[[#This Row],[id_cliente]],clientes[],2,0)</f>
        <v>Laís Nunes</v>
      </c>
      <c r="I390" t="str">
        <f>VLOOKUP(entregas[[#This Row],[id_cliente]],clientes[],7,0)</f>
        <v>Norte</v>
      </c>
      <c r="J390">
        <f>VLOOKUP(entregas[[#This Row],[id_cliente]],nps[],3,0)</f>
        <v>4</v>
      </c>
      <c r="K390" t="str">
        <f>IF(entregas[[#This Row],[status]]="Entregue","Não","Sim")</f>
        <v>Não</v>
      </c>
      <c r="L390">
        <f>VLOOKUP(entregas[[#This Row],[id_cliente]],pedidos[[#All],[id_cliente]:[Recompra?]],5,0)</f>
        <v>1</v>
      </c>
      <c r="M390">
        <f>IF(entregas[[#This Row],[data_entrega]]=""=TRUE,0,MAX(entregas[[#This Row],[data_entrega]]-entregas[[#This Row],[prazo_estimado]],0))</f>
        <v>0</v>
      </c>
    </row>
    <row r="391" spans="1:13" x14ac:dyDescent="0.35">
      <c r="A391" s="2">
        <v>390</v>
      </c>
      <c r="B391" t="s">
        <v>408</v>
      </c>
      <c r="C391" t="s">
        <v>412</v>
      </c>
      <c r="D391" s="1">
        <v>45531</v>
      </c>
      <c r="E391" s="1">
        <v>45530</v>
      </c>
      <c r="F391" t="s">
        <v>413</v>
      </c>
      <c r="G391">
        <f>VLOOKUP(entregas[[#This Row],[id_pedido]],pedidos[[id]:[id_cliente]],2,0)</f>
        <v>68</v>
      </c>
      <c r="H391" t="str">
        <f>VLOOKUP(entregas[[#This Row],[id_cliente]],clientes[],2,0)</f>
        <v>Murilo Santos</v>
      </c>
      <c r="I391" t="str">
        <f>VLOOKUP(entregas[[#This Row],[id_cliente]],clientes[],7,0)</f>
        <v>Norte</v>
      </c>
      <c r="J391">
        <f>VLOOKUP(entregas[[#This Row],[id_cliente]],nps[],3,0)</f>
        <v>8</v>
      </c>
      <c r="K391" t="str">
        <f>IF(entregas[[#This Row],[status]]="Entregue","Não","Sim")</f>
        <v>Não</v>
      </c>
      <c r="L391">
        <f>VLOOKUP(entregas[[#This Row],[id_cliente]],pedidos[[#All],[id_cliente]:[Recompra?]],5,0)</f>
        <v>1</v>
      </c>
      <c r="M391">
        <f>IF(entregas[[#This Row],[data_entrega]]=""=TRUE,0,MAX(entregas[[#This Row],[data_entrega]]-entregas[[#This Row],[prazo_estimado]],0))</f>
        <v>1</v>
      </c>
    </row>
    <row r="392" spans="1:13" x14ac:dyDescent="0.35">
      <c r="A392" s="2">
        <v>391</v>
      </c>
      <c r="B392" t="s">
        <v>414</v>
      </c>
      <c r="C392" t="s">
        <v>415</v>
      </c>
      <c r="E392" s="1">
        <v>45780</v>
      </c>
      <c r="F392" t="s">
        <v>416</v>
      </c>
      <c r="G392">
        <f>VLOOKUP(entregas[[#This Row],[id_pedido]],pedidos[[id]:[id_cliente]],2,0)</f>
        <v>107</v>
      </c>
      <c r="H392" t="str">
        <f>VLOOKUP(entregas[[#This Row],[id_cliente]],clientes[],2,0)</f>
        <v>Agatha Costa</v>
      </c>
      <c r="I392" t="str">
        <f>VLOOKUP(entregas[[#This Row],[id_cliente]],clientes[],7,0)</f>
        <v>Norte</v>
      </c>
      <c r="J392">
        <f>VLOOKUP(entregas[[#This Row],[id_cliente]],nps[],3,0)</f>
        <v>3</v>
      </c>
      <c r="K392" t="str">
        <f>IF(entregas[[#This Row],[status]]="Entregue","Não","Sim")</f>
        <v>Sim</v>
      </c>
      <c r="L392">
        <f>VLOOKUP(entregas[[#This Row],[id_cliente]],pedidos[[#All],[id_cliente]:[Recompra?]],5,0)</f>
        <v>1</v>
      </c>
      <c r="M392">
        <f>IF(entregas[[#This Row],[data_entrega]]=""=TRUE,0,MAX(entregas[[#This Row],[data_entrega]]-entregas[[#This Row],[prazo_estimado]],0))</f>
        <v>0</v>
      </c>
    </row>
    <row r="393" spans="1:13" x14ac:dyDescent="0.35">
      <c r="A393" s="2">
        <v>392</v>
      </c>
      <c r="B393" t="s">
        <v>408</v>
      </c>
      <c r="C393" t="s">
        <v>415</v>
      </c>
      <c r="E393" s="1">
        <v>45672</v>
      </c>
      <c r="F393" t="s">
        <v>416</v>
      </c>
      <c r="G393">
        <f>VLOOKUP(entregas[[#This Row],[id_pedido]],pedidos[[id]:[id_cliente]],2,0)</f>
        <v>111</v>
      </c>
      <c r="H393" t="str">
        <f>VLOOKUP(entregas[[#This Row],[id_cliente]],clientes[],2,0)</f>
        <v>Nathan da Rocha</v>
      </c>
      <c r="I393" t="str">
        <f>VLOOKUP(entregas[[#This Row],[id_cliente]],clientes[],7,0)</f>
        <v>Nordeste</v>
      </c>
      <c r="J393">
        <f>VLOOKUP(entregas[[#This Row],[id_cliente]],nps[],3,0)</f>
        <v>10</v>
      </c>
      <c r="K393" t="str">
        <f>IF(entregas[[#This Row],[status]]="Entregue","Não","Sim")</f>
        <v>Sim</v>
      </c>
      <c r="L393">
        <f>VLOOKUP(entregas[[#This Row],[id_cliente]],pedidos[[#All],[id_cliente]:[Recompra?]],5,0)</f>
        <v>1</v>
      </c>
      <c r="M393">
        <f>IF(entregas[[#This Row],[data_entrega]]=""=TRUE,0,MAX(entregas[[#This Row],[data_entrega]]-entregas[[#This Row],[prazo_estimado]],0))</f>
        <v>0</v>
      </c>
    </row>
    <row r="394" spans="1:13" x14ac:dyDescent="0.35">
      <c r="A394" s="2">
        <v>393</v>
      </c>
      <c r="B394" t="s">
        <v>411</v>
      </c>
      <c r="C394" t="s">
        <v>412</v>
      </c>
      <c r="D394" s="1">
        <v>45623</v>
      </c>
      <c r="E394" s="1">
        <v>45622</v>
      </c>
      <c r="F394" t="s">
        <v>413</v>
      </c>
      <c r="G394">
        <f>VLOOKUP(entregas[[#This Row],[id_pedido]],pedidos[[id]:[id_cliente]],2,0)</f>
        <v>97</v>
      </c>
      <c r="H394" t="str">
        <f>VLOOKUP(entregas[[#This Row],[id_cliente]],clientes[],2,0)</f>
        <v>João Felipe Fogaça</v>
      </c>
      <c r="I394" t="str">
        <f>VLOOKUP(entregas[[#This Row],[id_cliente]],clientes[],7,0)</f>
        <v>Norte</v>
      </c>
      <c r="J394">
        <f>VLOOKUP(entregas[[#This Row],[id_cliente]],nps[],3,0)</f>
        <v>4</v>
      </c>
      <c r="K394" t="str">
        <f>IF(entregas[[#This Row],[status]]="Entregue","Não","Sim")</f>
        <v>Não</v>
      </c>
      <c r="L394">
        <f>VLOOKUP(entregas[[#This Row],[id_cliente]],pedidos[[#All],[id_cliente]:[Recompra?]],5,0)</f>
        <v>1</v>
      </c>
      <c r="M394">
        <f>IF(entregas[[#This Row],[data_entrega]]=""=TRUE,0,MAX(entregas[[#This Row],[data_entrega]]-entregas[[#This Row],[prazo_estimado]],0))</f>
        <v>1</v>
      </c>
    </row>
    <row r="395" spans="1:13" x14ac:dyDescent="0.35">
      <c r="A395" s="2">
        <v>394</v>
      </c>
      <c r="B395" t="s">
        <v>419</v>
      </c>
      <c r="C395" t="s">
        <v>412</v>
      </c>
      <c r="D395" s="1">
        <v>45575</v>
      </c>
      <c r="E395" s="1">
        <v>45577</v>
      </c>
      <c r="F395" t="s">
        <v>413</v>
      </c>
      <c r="G395">
        <f>VLOOKUP(entregas[[#This Row],[id_pedido]],pedidos[[id]:[id_cliente]],2,0)</f>
        <v>168</v>
      </c>
      <c r="H395" t="str">
        <f>VLOOKUP(entregas[[#This Row],[id_cliente]],clientes[],2,0)</f>
        <v>Gabriel Moreira</v>
      </c>
      <c r="I395" t="str">
        <f>VLOOKUP(entregas[[#This Row],[id_cliente]],clientes[],7,0)</f>
        <v>Norte</v>
      </c>
      <c r="J395">
        <f>VLOOKUP(entregas[[#This Row],[id_cliente]],nps[],3,0)</f>
        <v>10</v>
      </c>
      <c r="K395" t="str">
        <f>IF(entregas[[#This Row],[status]]="Entregue","Não","Sim")</f>
        <v>Não</v>
      </c>
      <c r="L395">
        <f>VLOOKUP(entregas[[#This Row],[id_cliente]],pedidos[[#All],[id_cliente]:[Recompra?]],5,0)</f>
        <v>1</v>
      </c>
      <c r="M395">
        <f>IF(entregas[[#This Row],[data_entrega]]=""=TRUE,0,MAX(entregas[[#This Row],[data_entrega]]-entregas[[#This Row],[prazo_estimado]],0))</f>
        <v>0</v>
      </c>
    </row>
    <row r="396" spans="1:13" x14ac:dyDescent="0.35">
      <c r="A396" s="2">
        <v>395</v>
      </c>
      <c r="B396" t="s">
        <v>419</v>
      </c>
      <c r="C396" t="s">
        <v>415</v>
      </c>
      <c r="E396" s="1">
        <v>45485</v>
      </c>
      <c r="F396" t="s">
        <v>416</v>
      </c>
      <c r="G396">
        <f>VLOOKUP(entregas[[#This Row],[id_pedido]],pedidos[[id]:[id_cliente]],2,0)</f>
        <v>67</v>
      </c>
      <c r="H396" t="str">
        <f>VLOOKUP(entregas[[#This Row],[id_cliente]],clientes[],2,0)</f>
        <v>Luna Jesus</v>
      </c>
      <c r="I396" t="str">
        <f>VLOOKUP(entregas[[#This Row],[id_cliente]],clientes[],7,0)</f>
        <v>Nordeste</v>
      </c>
      <c r="J396">
        <f>VLOOKUP(entregas[[#This Row],[id_cliente]],nps[],3,0)</f>
        <v>3</v>
      </c>
      <c r="K396" t="str">
        <f>IF(entregas[[#This Row],[status]]="Entregue","Não","Sim")</f>
        <v>Sim</v>
      </c>
      <c r="L396">
        <f>VLOOKUP(entregas[[#This Row],[id_cliente]],pedidos[[#All],[id_cliente]:[Recompra?]],5,0)</f>
        <v>1</v>
      </c>
      <c r="M396">
        <f>IF(entregas[[#This Row],[data_entrega]]=""=TRUE,0,MAX(entregas[[#This Row],[data_entrega]]-entregas[[#This Row],[prazo_estimado]],0))</f>
        <v>0</v>
      </c>
    </row>
    <row r="397" spans="1:13" x14ac:dyDescent="0.35">
      <c r="A397" s="2">
        <v>396</v>
      </c>
      <c r="B397" t="s">
        <v>414</v>
      </c>
      <c r="C397" t="s">
        <v>412</v>
      </c>
      <c r="D397" s="1">
        <v>45645</v>
      </c>
      <c r="E397" s="1">
        <v>45647</v>
      </c>
      <c r="F397" t="s">
        <v>413</v>
      </c>
      <c r="G397">
        <f>VLOOKUP(entregas[[#This Row],[id_pedido]],pedidos[[id]:[id_cliente]],2,0)</f>
        <v>116</v>
      </c>
      <c r="H397" t="str">
        <f>VLOOKUP(entregas[[#This Row],[id_cliente]],clientes[],2,0)</f>
        <v>Maria Julia Alves</v>
      </c>
      <c r="I397" t="str">
        <f>VLOOKUP(entregas[[#This Row],[id_cliente]],clientes[],7,0)</f>
        <v>Nordeste</v>
      </c>
      <c r="J397">
        <f>VLOOKUP(entregas[[#This Row],[id_cliente]],nps[],3,0)</f>
        <v>4</v>
      </c>
      <c r="K397" t="str">
        <f>IF(entregas[[#This Row],[status]]="Entregue","Não","Sim")</f>
        <v>Não</v>
      </c>
      <c r="L397">
        <f>VLOOKUP(entregas[[#This Row],[id_cliente]],pedidos[[#All],[id_cliente]:[Recompra?]],5,0)</f>
        <v>1</v>
      </c>
      <c r="M397">
        <f>IF(entregas[[#This Row],[data_entrega]]=""=TRUE,0,MAX(entregas[[#This Row],[data_entrega]]-entregas[[#This Row],[prazo_estimado]],0))</f>
        <v>0</v>
      </c>
    </row>
    <row r="398" spans="1:13" x14ac:dyDescent="0.35">
      <c r="A398" s="2">
        <v>397</v>
      </c>
      <c r="B398" t="s">
        <v>419</v>
      </c>
      <c r="C398" t="s">
        <v>412</v>
      </c>
      <c r="D398" s="1">
        <v>45482</v>
      </c>
      <c r="E398" s="1">
        <v>45481</v>
      </c>
      <c r="F398" t="s">
        <v>413</v>
      </c>
      <c r="G398">
        <f>VLOOKUP(entregas[[#This Row],[id_pedido]],pedidos[[id]:[id_cliente]],2,0)</f>
        <v>23</v>
      </c>
      <c r="H398" t="str">
        <f>VLOOKUP(entregas[[#This Row],[id_cliente]],clientes[],2,0)</f>
        <v>Srta. Clarice Barbosa</v>
      </c>
      <c r="I398" t="str">
        <f>VLOOKUP(entregas[[#This Row],[id_cliente]],clientes[],7,0)</f>
        <v>Norte</v>
      </c>
      <c r="J398">
        <f>VLOOKUP(entregas[[#This Row],[id_cliente]],nps[],3,0)</f>
        <v>10</v>
      </c>
      <c r="K398" t="str">
        <f>IF(entregas[[#This Row],[status]]="Entregue","Não","Sim")</f>
        <v>Não</v>
      </c>
      <c r="L398">
        <f>VLOOKUP(entregas[[#This Row],[id_cliente]],pedidos[[#All],[id_cliente]:[Recompra?]],5,0)</f>
        <v>1</v>
      </c>
      <c r="M398">
        <f>IF(entregas[[#This Row],[data_entrega]]=""=TRUE,0,MAX(entregas[[#This Row],[data_entrega]]-entregas[[#This Row],[prazo_estimado]],0))</f>
        <v>1</v>
      </c>
    </row>
    <row r="399" spans="1:13" x14ac:dyDescent="0.35">
      <c r="A399" s="2">
        <v>398</v>
      </c>
      <c r="B399" t="s">
        <v>414</v>
      </c>
      <c r="C399" t="s">
        <v>412</v>
      </c>
      <c r="D399" s="1">
        <v>45771</v>
      </c>
      <c r="E399" s="1">
        <v>45769</v>
      </c>
      <c r="F399" t="s">
        <v>413</v>
      </c>
      <c r="G399">
        <f>VLOOKUP(entregas[[#This Row],[id_pedido]],pedidos[[id]:[id_cliente]],2,0)</f>
        <v>128</v>
      </c>
      <c r="H399" t="str">
        <f>VLOOKUP(entregas[[#This Row],[id_cliente]],clientes[],2,0)</f>
        <v>Enrico Vieira</v>
      </c>
      <c r="I399" t="str">
        <f>VLOOKUP(entregas[[#This Row],[id_cliente]],clientes[],7,0)</f>
        <v>Sul</v>
      </c>
      <c r="J399">
        <f>VLOOKUP(entregas[[#This Row],[id_cliente]],nps[],3,0)</f>
        <v>5</v>
      </c>
      <c r="K399" t="str">
        <f>IF(entregas[[#This Row],[status]]="Entregue","Não","Sim")</f>
        <v>Não</v>
      </c>
      <c r="L399">
        <f>VLOOKUP(entregas[[#This Row],[id_cliente]],pedidos[[#All],[id_cliente]:[Recompra?]],5,0)</f>
        <v>1</v>
      </c>
      <c r="M399">
        <f>IF(entregas[[#This Row],[data_entrega]]=""=TRUE,0,MAX(entregas[[#This Row],[data_entrega]]-entregas[[#This Row],[prazo_estimado]],0))</f>
        <v>2</v>
      </c>
    </row>
    <row r="400" spans="1:13" x14ac:dyDescent="0.35">
      <c r="A400" s="2">
        <v>399</v>
      </c>
      <c r="B400" t="s">
        <v>419</v>
      </c>
      <c r="C400" t="s">
        <v>412</v>
      </c>
      <c r="D400" s="1">
        <v>45614</v>
      </c>
      <c r="E400" s="1">
        <v>45609</v>
      </c>
      <c r="F400" t="s">
        <v>413</v>
      </c>
      <c r="G400">
        <f>VLOOKUP(entregas[[#This Row],[id_pedido]],pedidos[[id]:[id_cliente]],2,0)</f>
        <v>186</v>
      </c>
      <c r="H400" t="str">
        <f>VLOOKUP(entregas[[#This Row],[id_cliente]],clientes[],2,0)</f>
        <v>Srta. Laura Fernandes</v>
      </c>
      <c r="I400" t="str">
        <f>VLOOKUP(entregas[[#This Row],[id_cliente]],clientes[],7,0)</f>
        <v>Nordeste</v>
      </c>
      <c r="J400">
        <f>VLOOKUP(entregas[[#This Row],[id_cliente]],nps[],3,0)</f>
        <v>10</v>
      </c>
      <c r="K400" t="str">
        <f>IF(entregas[[#This Row],[status]]="Entregue","Não","Sim")</f>
        <v>Não</v>
      </c>
      <c r="L400">
        <f>VLOOKUP(entregas[[#This Row],[id_cliente]],pedidos[[#All],[id_cliente]:[Recompra?]],5,0)</f>
        <v>1</v>
      </c>
      <c r="M400">
        <f>IF(entregas[[#This Row],[data_entrega]]=""=TRUE,0,MAX(entregas[[#This Row],[data_entrega]]-entregas[[#This Row],[prazo_estimado]],0))</f>
        <v>5</v>
      </c>
    </row>
    <row r="401" spans="1:13" x14ac:dyDescent="0.35">
      <c r="A401" s="2">
        <v>400</v>
      </c>
      <c r="B401" t="s">
        <v>414</v>
      </c>
      <c r="C401" t="s">
        <v>412</v>
      </c>
      <c r="D401" s="1">
        <v>45463</v>
      </c>
      <c r="E401" s="1">
        <v>45459</v>
      </c>
      <c r="F401" t="s">
        <v>413</v>
      </c>
      <c r="G401">
        <f>VLOOKUP(entregas[[#This Row],[id_pedido]],pedidos[[id]:[id_cliente]],2,0)</f>
        <v>199</v>
      </c>
      <c r="H401" t="str">
        <f>VLOOKUP(entregas[[#This Row],[id_cliente]],clientes[],2,0)</f>
        <v>Isabelly Fernandes</v>
      </c>
      <c r="I401" t="str">
        <f>VLOOKUP(entregas[[#This Row],[id_cliente]],clientes[],7,0)</f>
        <v>Nordeste</v>
      </c>
      <c r="J401">
        <f>VLOOKUP(entregas[[#This Row],[id_cliente]],nps[],3,0)</f>
        <v>1</v>
      </c>
      <c r="K401" t="str">
        <f>IF(entregas[[#This Row],[status]]="Entregue","Não","Sim")</f>
        <v>Não</v>
      </c>
      <c r="L401">
        <f>VLOOKUP(entregas[[#This Row],[id_cliente]],pedidos[[#All],[id_cliente]:[Recompra?]],5,0)</f>
        <v>1</v>
      </c>
      <c r="M401">
        <f>IF(entregas[[#This Row],[data_entrega]]=""=TRUE,0,MAX(entregas[[#This Row],[data_entrega]]-entregas[[#This Row],[prazo_estimado]],0))</f>
        <v>4</v>
      </c>
    </row>
    <row r="402" spans="1:13" x14ac:dyDescent="0.35">
      <c r="A402" s="2">
        <v>401</v>
      </c>
      <c r="B402" t="s">
        <v>419</v>
      </c>
      <c r="C402" t="s">
        <v>412</v>
      </c>
      <c r="D402" s="1">
        <v>45447</v>
      </c>
      <c r="E402" s="1">
        <v>45444</v>
      </c>
      <c r="F402" t="s">
        <v>413</v>
      </c>
      <c r="G402">
        <f>VLOOKUP(entregas[[#This Row],[id_pedido]],pedidos[[id]:[id_cliente]],2,0)</f>
        <v>54</v>
      </c>
      <c r="H402" t="str">
        <f>VLOOKUP(entregas[[#This Row],[id_cliente]],clientes[],2,0)</f>
        <v>Bianca Freitas</v>
      </c>
      <c r="I402" t="str">
        <f>VLOOKUP(entregas[[#This Row],[id_cliente]],clientes[],7,0)</f>
        <v>Centro-Oeste</v>
      </c>
      <c r="J402">
        <f>VLOOKUP(entregas[[#This Row],[id_cliente]],nps[],3,0)</f>
        <v>10</v>
      </c>
      <c r="K402" t="str">
        <f>IF(entregas[[#This Row],[status]]="Entregue","Não","Sim")</f>
        <v>Não</v>
      </c>
      <c r="L402">
        <f>VLOOKUP(entregas[[#This Row],[id_cliente]],pedidos[[#All],[id_cliente]:[Recompra?]],5,0)</f>
        <v>1</v>
      </c>
      <c r="M402">
        <f>IF(entregas[[#This Row],[data_entrega]]=""=TRUE,0,MAX(entregas[[#This Row],[data_entrega]]-entregas[[#This Row],[prazo_estimado]],0))</f>
        <v>3</v>
      </c>
    </row>
    <row r="403" spans="1:13" x14ac:dyDescent="0.35">
      <c r="A403" s="2">
        <v>402</v>
      </c>
      <c r="B403" t="s">
        <v>411</v>
      </c>
      <c r="C403" t="s">
        <v>409</v>
      </c>
      <c r="E403" s="1">
        <v>45455</v>
      </c>
      <c r="F403" t="s">
        <v>410</v>
      </c>
      <c r="G403">
        <f>VLOOKUP(entregas[[#This Row],[id_pedido]],pedidos[[id]:[id_cliente]],2,0)</f>
        <v>151</v>
      </c>
      <c r="H403" t="str">
        <f>VLOOKUP(entregas[[#This Row],[id_cliente]],clientes[],2,0)</f>
        <v>Sophia Souza</v>
      </c>
      <c r="I403" t="str">
        <f>VLOOKUP(entregas[[#This Row],[id_cliente]],clientes[],7,0)</f>
        <v>Norte</v>
      </c>
      <c r="J403">
        <f>VLOOKUP(entregas[[#This Row],[id_cliente]],nps[],3,0)</f>
        <v>3</v>
      </c>
      <c r="K403" t="str">
        <f>IF(entregas[[#This Row],[status]]="Entregue","Não","Sim")</f>
        <v>Sim</v>
      </c>
      <c r="L403">
        <f>VLOOKUP(entregas[[#This Row],[id_cliente]],pedidos[[#All],[id_cliente]:[Recompra?]],5,0)</f>
        <v>1</v>
      </c>
      <c r="M403">
        <f>IF(entregas[[#This Row],[data_entrega]]=""=TRUE,0,MAX(entregas[[#This Row],[data_entrega]]-entregas[[#This Row],[prazo_estimado]],0))</f>
        <v>0</v>
      </c>
    </row>
    <row r="404" spans="1:13" x14ac:dyDescent="0.35">
      <c r="A404" s="2">
        <v>403</v>
      </c>
      <c r="B404" t="s">
        <v>408</v>
      </c>
      <c r="C404" t="s">
        <v>409</v>
      </c>
      <c r="E404" s="1">
        <v>45658</v>
      </c>
      <c r="F404" t="s">
        <v>410</v>
      </c>
      <c r="G404">
        <f>VLOOKUP(entregas[[#This Row],[id_pedido]],pedidos[[id]:[id_cliente]],2,0)</f>
        <v>164</v>
      </c>
      <c r="H404" t="str">
        <f>VLOOKUP(entregas[[#This Row],[id_cliente]],clientes[],2,0)</f>
        <v>Cecília Costela</v>
      </c>
      <c r="I404" t="str">
        <f>VLOOKUP(entregas[[#This Row],[id_cliente]],clientes[],7,0)</f>
        <v>Nordeste</v>
      </c>
      <c r="J404">
        <f>VLOOKUP(entregas[[#This Row],[id_cliente]],nps[],3,0)</f>
        <v>7</v>
      </c>
      <c r="K404" t="str">
        <f>IF(entregas[[#This Row],[status]]="Entregue","Não","Sim")</f>
        <v>Sim</v>
      </c>
      <c r="L404">
        <f>VLOOKUP(entregas[[#This Row],[id_cliente]],pedidos[[#All],[id_cliente]:[Recompra?]],5,0)</f>
        <v>1</v>
      </c>
      <c r="M404">
        <f>IF(entregas[[#This Row],[data_entrega]]=""=TRUE,0,MAX(entregas[[#This Row],[data_entrega]]-entregas[[#This Row],[prazo_estimado]],0))</f>
        <v>0</v>
      </c>
    </row>
    <row r="405" spans="1:13" x14ac:dyDescent="0.35">
      <c r="A405" s="2">
        <v>404</v>
      </c>
      <c r="B405" t="s">
        <v>414</v>
      </c>
      <c r="C405" t="s">
        <v>417</v>
      </c>
      <c r="E405" s="1">
        <v>45512</v>
      </c>
      <c r="F405" t="s">
        <v>418</v>
      </c>
      <c r="G405">
        <f>VLOOKUP(entregas[[#This Row],[id_pedido]],pedidos[[id]:[id_cliente]],2,0)</f>
        <v>142</v>
      </c>
      <c r="H405" t="str">
        <f>VLOOKUP(entregas[[#This Row],[id_cliente]],clientes[],2,0)</f>
        <v>Henrique da Luz</v>
      </c>
      <c r="I405" t="str">
        <f>VLOOKUP(entregas[[#This Row],[id_cliente]],clientes[],7,0)</f>
        <v>Norte</v>
      </c>
      <c r="J405">
        <f>VLOOKUP(entregas[[#This Row],[id_cliente]],nps[],3,0)</f>
        <v>7</v>
      </c>
      <c r="K405" t="str">
        <f>IF(entregas[[#This Row],[status]]="Entregue","Não","Sim")</f>
        <v>Sim</v>
      </c>
      <c r="L405">
        <f>VLOOKUP(entregas[[#This Row],[id_cliente]],pedidos[[#All],[id_cliente]:[Recompra?]],5,0)</f>
        <v>1</v>
      </c>
      <c r="M405">
        <f>IF(entregas[[#This Row],[data_entrega]]=""=TRUE,0,MAX(entregas[[#This Row],[data_entrega]]-entregas[[#This Row],[prazo_estimado]],0))</f>
        <v>0</v>
      </c>
    </row>
    <row r="406" spans="1:13" x14ac:dyDescent="0.35">
      <c r="A406" s="2">
        <v>405</v>
      </c>
      <c r="B406" t="s">
        <v>419</v>
      </c>
      <c r="C406" t="s">
        <v>409</v>
      </c>
      <c r="E406" s="1">
        <v>45689</v>
      </c>
      <c r="F406" t="s">
        <v>410</v>
      </c>
      <c r="G406">
        <f>VLOOKUP(entregas[[#This Row],[id_pedido]],pedidos[[id]:[id_cliente]],2,0)</f>
        <v>75</v>
      </c>
      <c r="H406" t="str">
        <f>VLOOKUP(entregas[[#This Row],[id_cliente]],clientes[],2,0)</f>
        <v>Stephany Duarte</v>
      </c>
      <c r="I406" t="str">
        <f>VLOOKUP(entregas[[#This Row],[id_cliente]],clientes[],7,0)</f>
        <v>Nordeste</v>
      </c>
      <c r="J406">
        <f>VLOOKUP(entregas[[#This Row],[id_cliente]],nps[],3,0)</f>
        <v>6</v>
      </c>
      <c r="K406" t="str">
        <f>IF(entregas[[#This Row],[status]]="Entregue","Não","Sim")</f>
        <v>Sim</v>
      </c>
      <c r="L406">
        <f>VLOOKUP(entregas[[#This Row],[id_cliente]],pedidos[[#All],[id_cliente]:[Recompra?]],5,0)</f>
        <v>1</v>
      </c>
      <c r="M406">
        <f>IF(entregas[[#This Row],[data_entrega]]=""=TRUE,0,MAX(entregas[[#This Row],[data_entrega]]-entregas[[#This Row],[prazo_estimado]],0))</f>
        <v>0</v>
      </c>
    </row>
    <row r="407" spans="1:13" x14ac:dyDescent="0.35">
      <c r="A407" s="2">
        <v>406</v>
      </c>
      <c r="B407" t="s">
        <v>414</v>
      </c>
      <c r="C407" t="s">
        <v>412</v>
      </c>
      <c r="D407" s="1">
        <v>45716</v>
      </c>
      <c r="E407" s="1">
        <v>45711</v>
      </c>
      <c r="F407" t="s">
        <v>413</v>
      </c>
      <c r="G407">
        <f>VLOOKUP(entregas[[#This Row],[id_pedido]],pedidos[[id]:[id_cliente]],2,0)</f>
        <v>103</v>
      </c>
      <c r="H407" t="str">
        <f>VLOOKUP(entregas[[#This Row],[id_cliente]],clientes[],2,0)</f>
        <v>Bruno Cunha</v>
      </c>
      <c r="I407" t="str">
        <f>VLOOKUP(entregas[[#This Row],[id_cliente]],clientes[],7,0)</f>
        <v>Nordeste</v>
      </c>
      <c r="J407">
        <f>VLOOKUP(entregas[[#This Row],[id_cliente]],nps[],3,0)</f>
        <v>0</v>
      </c>
      <c r="K407" t="str">
        <f>IF(entregas[[#This Row],[status]]="Entregue","Não","Sim")</f>
        <v>Não</v>
      </c>
      <c r="L407">
        <f>VLOOKUP(entregas[[#This Row],[id_cliente]],pedidos[[#All],[id_cliente]:[Recompra?]],5,0)</f>
        <v>1</v>
      </c>
      <c r="M407">
        <f>IF(entregas[[#This Row],[data_entrega]]=""=TRUE,0,MAX(entregas[[#This Row],[data_entrega]]-entregas[[#This Row],[prazo_estimado]],0))</f>
        <v>5</v>
      </c>
    </row>
    <row r="408" spans="1:13" x14ac:dyDescent="0.35">
      <c r="A408" s="2">
        <v>407</v>
      </c>
      <c r="B408" t="s">
        <v>414</v>
      </c>
      <c r="C408" t="s">
        <v>412</v>
      </c>
      <c r="D408" s="1">
        <v>45523</v>
      </c>
      <c r="E408" s="1">
        <v>45523</v>
      </c>
      <c r="F408" t="s">
        <v>413</v>
      </c>
      <c r="G408">
        <f>VLOOKUP(entregas[[#This Row],[id_pedido]],pedidos[[id]:[id_cliente]],2,0)</f>
        <v>16</v>
      </c>
      <c r="H408" t="str">
        <f>VLOOKUP(entregas[[#This Row],[id_cliente]],clientes[],2,0)</f>
        <v>Ana Carolina Souza</v>
      </c>
      <c r="I408" t="str">
        <f>VLOOKUP(entregas[[#This Row],[id_cliente]],clientes[],7,0)</f>
        <v>Sul</v>
      </c>
      <c r="J408">
        <f>VLOOKUP(entregas[[#This Row],[id_cliente]],nps[],3,0)</f>
        <v>5</v>
      </c>
      <c r="K408" t="str">
        <f>IF(entregas[[#This Row],[status]]="Entregue","Não","Sim")</f>
        <v>Não</v>
      </c>
      <c r="L408">
        <f>VLOOKUP(entregas[[#This Row],[id_cliente]],pedidos[[#All],[id_cliente]:[Recompra?]],5,0)</f>
        <v>1</v>
      </c>
      <c r="M408">
        <f>IF(entregas[[#This Row],[data_entrega]]=""=TRUE,0,MAX(entregas[[#This Row],[data_entrega]]-entregas[[#This Row],[prazo_estimado]],0))</f>
        <v>0</v>
      </c>
    </row>
    <row r="409" spans="1:13" x14ac:dyDescent="0.35">
      <c r="A409" s="2">
        <v>408</v>
      </c>
      <c r="B409" t="s">
        <v>419</v>
      </c>
      <c r="C409" t="s">
        <v>412</v>
      </c>
      <c r="D409" s="1">
        <v>45591</v>
      </c>
      <c r="E409" s="1">
        <v>45592</v>
      </c>
      <c r="F409" t="s">
        <v>413</v>
      </c>
      <c r="G409">
        <f>VLOOKUP(entregas[[#This Row],[id_pedido]],pedidos[[id]:[id_cliente]],2,0)</f>
        <v>145</v>
      </c>
      <c r="H409" t="str">
        <f>VLOOKUP(entregas[[#This Row],[id_cliente]],clientes[],2,0)</f>
        <v>João Miguel Aragão</v>
      </c>
      <c r="I409" t="str">
        <f>VLOOKUP(entregas[[#This Row],[id_cliente]],clientes[],7,0)</f>
        <v>Nordeste</v>
      </c>
      <c r="J409">
        <f>VLOOKUP(entregas[[#This Row],[id_cliente]],nps[],3,0)</f>
        <v>7</v>
      </c>
      <c r="K409" t="str">
        <f>IF(entregas[[#This Row],[status]]="Entregue","Não","Sim")</f>
        <v>Não</v>
      </c>
      <c r="L409">
        <f>VLOOKUP(entregas[[#This Row],[id_cliente]],pedidos[[#All],[id_cliente]:[Recompra?]],5,0)</f>
        <v>1</v>
      </c>
      <c r="M409">
        <f>IF(entregas[[#This Row],[data_entrega]]=""=TRUE,0,MAX(entregas[[#This Row],[data_entrega]]-entregas[[#This Row],[prazo_estimado]],0))</f>
        <v>0</v>
      </c>
    </row>
    <row r="410" spans="1:13" x14ac:dyDescent="0.35">
      <c r="A410" s="2">
        <v>409</v>
      </c>
      <c r="B410" t="s">
        <v>414</v>
      </c>
      <c r="C410" t="s">
        <v>409</v>
      </c>
      <c r="E410" s="1">
        <v>45670</v>
      </c>
      <c r="F410" t="s">
        <v>410</v>
      </c>
      <c r="G410">
        <f>VLOOKUP(entregas[[#This Row],[id_pedido]],pedidos[[id]:[id_cliente]],2,0)</f>
        <v>23</v>
      </c>
      <c r="H410" t="str">
        <f>VLOOKUP(entregas[[#This Row],[id_cliente]],clientes[],2,0)</f>
        <v>Srta. Clarice Barbosa</v>
      </c>
      <c r="I410" t="str">
        <f>VLOOKUP(entregas[[#This Row],[id_cliente]],clientes[],7,0)</f>
        <v>Norte</v>
      </c>
      <c r="J410">
        <f>VLOOKUP(entregas[[#This Row],[id_cliente]],nps[],3,0)</f>
        <v>10</v>
      </c>
      <c r="K410" t="str">
        <f>IF(entregas[[#This Row],[status]]="Entregue","Não","Sim")</f>
        <v>Sim</v>
      </c>
      <c r="L410">
        <f>VLOOKUP(entregas[[#This Row],[id_cliente]],pedidos[[#All],[id_cliente]:[Recompra?]],5,0)</f>
        <v>1</v>
      </c>
      <c r="M410">
        <f>IF(entregas[[#This Row],[data_entrega]]=""=TRUE,0,MAX(entregas[[#This Row],[data_entrega]]-entregas[[#This Row],[prazo_estimado]],0))</f>
        <v>0</v>
      </c>
    </row>
    <row r="411" spans="1:13" x14ac:dyDescent="0.35">
      <c r="A411" s="2">
        <v>410</v>
      </c>
      <c r="B411" t="s">
        <v>411</v>
      </c>
      <c r="C411" t="s">
        <v>412</v>
      </c>
      <c r="D411" s="1">
        <v>45565</v>
      </c>
      <c r="E411" s="1">
        <v>45565</v>
      </c>
      <c r="F411" t="s">
        <v>413</v>
      </c>
      <c r="G411">
        <f>VLOOKUP(entregas[[#This Row],[id_pedido]],pedidos[[id]:[id_cliente]],2,0)</f>
        <v>3</v>
      </c>
      <c r="H411" t="str">
        <f>VLOOKUP(entregas[[#This Row],[id_cliente]],clientes[],2,0)</f>
        <v>Rafaela Souza</v>
      </c>
      <c r="I411" t="str">
        <f>VLOOKUP(entregas[[#This Row],[id_cliente]],clientes[],7,0)</f>
        <v>Centro-Oeste</v>
      </c>
      <c r="J411">
        <f>VLOOKUP(entregas[[#This Row],[id_cliente]],nps[],3,0)</f>
        <v>8</v>
      </c>
      <c r="K411" t="str">
        <f>IF(entregas[[#This Row],[status]]="Entregue","Não","Sim")</f>
        <v>Não</v>
      </c>
      <c r="L411">
        <f>VLOOKUP(entregas[[#This Row],[id_cliente]],pedidos[[#All],[id_cliente]:[Recompra?]],5,0)</f>
        <v>1</v>
      </c>
      <c r="M411">
        <f>IF(entregas[[#This Row],[data_entrega]]=""=TRUE,0,MAX(entregas[[#This Row],[data_entrega]]-entregas[[#This Row],[prazo_estimado]],0))</f>
        <v>0</v>
      </c>
    </row>
    <row r="412" spans="1:13" x14ac:dyDescent="0.35">
      <c r="A412" s="2">
        <v>411</v>
      </c>
      <c r="B412" t="s">
        <v>419</v>
      </c>
      <c r="C412" t="s">
        <v>412</v>
      </c>
      <c r="D412" s="1">
        <v>45757</v>
      </c>
      <c r="E412" s="1">
        <v>45755</v>
      </c>
      <c r="F412" t="s">
        <v>413</v>
      </c>
      <c r="G412">
        <f>VLOOKUP(entregas[[#This Row],[id_pedido]],pedidos[[id]:[id_cliente]],2,0)</f>
        <v>49</v>
      </c>
      <c r="H412" t="str">
        <f>VLOOKUP(entregas[[#This Row],[id_cliente]],clientes[],2,0)</f>
        <v>Felipe Monteiro</v>
      </c>
      <c r="I412" t="str">
        <f>VLOOKUP(entregas[[#This Row],[id_cliente]],clientes[],7,0)</f>
        <v>Sudeste</v>
      </c>
      <c r="J412">
        <f>VLOOKUP(entregas[[#This Row],[id_cliente]],nps[],3,0)</f>
        <v>2</v>
      </c>
      <c r="K412" t="str">
        <f>IF(entregas[[#This Row],[status]]="Entregue","Não","Sim")</f>
        <v>Não</v>
      </c>
      <c r="L412">
        <f>VLOOKUP(entregas[[#This Row],[id_cliente]],pedidos[[#All],[id_cliente]:[Recompra?]],5,0)</f>
        <v>1</v>
      </c>
      <c r="M412">
        <f>IF(entregas[[#This Row],[data_entrega]]=""=TRUE,0,MAX(entregas[[#This Row],[data_entrega]]-entregas[[#This Row],[prazo_estimado]],0))</f>
        <v>2</v>
      </c>
    </row>
    <row r="413" spans="1:13" x14ac:dyDescent="0.35">
      <c r="A413" s="2">
        <v>412</v>
      </c>
      <c r="B413" t="s">
        <v>411</v>
      </c>
      <c r="C413" t="s">
        <v>415</v>
      </c>
      <c r="E413" s="1">
        <v>45472</v>
      </c>
      <c r="F413" t="s">
        <v>416</v>
      </c>
      <c r="G413">
        <f>VLOOKUP(entregas[[#This Row],[id_pedido]],pedidos[[id]:[id_cliente]],2,0)</f>
        <v>152</v>
      </c>
      <c r="H413" t="str">
        <f>VLOOKUP(entregas[[#This Row],[id_cliente]],clientes[],2,0)</f>
        <v>Sr. Pietro Nunes</v>
      </c>
      <c r="I413" t="str">
        <f>VLOOKUP(entregas[[#This Row],[id_cliente]],clientes[],7,0)</f>
        <v>Sul</v>
      </c>
      <c r="J413">
        <f>VLOOKUP(entregas[[#This Row],[id_cliente]],nps[],3,0)</f>
        <v>4</v>
      </c>
      <c r="K413" t="str">
        <f>IF(entregas[[#This Row],[status]]="Entregue","Não","Sim")</f>
        <v>Sim</v>
      </c>
      <c r="L413">
        <f>VLOOKUP(entregas[[#This Row],[id_cliente]],pedidos[[#All],[id_cliente]:[Recompra?]],5,0)</f>
        <v>1</v>
      </c>
      <c r="M413">
        <f>IF(entregas[[#This Row],[data_entrega]]=""=TRUE,0,MAX(entregas[[#This Row],[data_entrega]]-entregas[[#This Row],[prazo_estimado]],0))</f>
        <v>0</v>
      </c>
    </row>
    <row r="414" spans="1:13" x14ac:dyDescent="0.35">
      <c r="A414" s="2">
        <v>413</v>
      </c>
      <c r="B414" t="s">
        <v>419</v>
      </c>
      <c r="C414" t="s">
        <v>412</v>
      </c>
      <c r="D414" s="1">
        <v>45713</v>
      </c>
      <c r="E414" s="1">
        <v>45713</v>
      </c>
      <c r="F414" t="s">
        <v>413</v>
      </c>
      <c r="G414">
        <f>VLOOKUP(entregas[[#This Row],[id_pedido]],pedidos[[id]:[id_cliente]],2,0)</f>
        <v>15</v>
      </c>
      <c r="H414" t="str">
        <f>VLOOKUP(entregas[[#This Row],[id_cliente]],clientes[],2,0)</f>
        <v>Srta. Marina Novaes</v>
      </c>
      <c r="I414" t="str">
        <f>VLOOKUP(entregas[[#This Row],[id_cliente]],clientes[],7,0)</f>
        <v>Centro-Oeste</v>
      </c>
      <c r="J414">
        <f>VLOOKUP(entregas[[#This Row],[id_cliente]],nps[],3,0)</f>
        <v>3</v>
      </c>
      <c r="K414" t="str">
        <f>IF(entregas[[#This Row],[status]]="Entregue","Não","Sim")</f>
        <v>Não</v>
      </c>
      <c r="L414">
        <f>VLOOKUP(entregas[[#This Row],[id_cliente]],pedidos[[#All],[id_cliente]:[Recompra?]],5,0)</f>
        <v>1</v>
      </c>
      <c r="M414">
        <f>IF(entregas[[#This Row],[data_entrega]]=""=TRUE,0,MAX(entregas[[#This Row],[data_entrega]]-entregas[[#This Row],[prazo_estimado]],0))</f>
        <v>0</v>
      </c>
    </row>
    <row r="415" spans="1:13" x14ac:dyDescent="0.35">
      <c r="A415" s="2">
        <v>414</v>
      </c>
      <c r="B415" t="s">
        <v>408</v>
      </c>
      <c r="C415" t="s">
        <v>412</v>
      </c>
      <c r="D415" s="1">
        <v>45484</v>
      </c>
      <c r="E415" s="1">
        <v>45483</v>
      </c>
      <c r="F415" t="s">
        <v>413</v>
      </c>
      <c r="G415">
        <f>VLOOKUP(entregas[[#This Row],[id_pedido]],pedidos[[id]:[id_cliente]],2,0)</f>
        <v>16</v>
      </c>
      <c r="H415" t="str">
        <f>VLOOKUP(entregas[[#This Row],[id_cliente]],clientes[],2,0)</f>
        <v>Ana Carolina Souza</v>
      </c>
      <c r="I415" t="str">
        <f>VLOOKUP(entregas[[#This Row],[id_cliente]],clientes[],7,0)</f>
        <v>Sul</v>
      </c>
      <c r="J415">
        <f>VLOOKUP(entregas[[#This Row],[id_cliente]],nps[],3,0)</f>
        <v>5</v>
      </c>
      <c r="K415" t="str">
        <f>IF(entregas[[#This Row],[status]]="Entregue","Não","Sim")</f>
        <v>Não</v>
      </c>
      <c r="L415">
        <f>VLOOKUP(entregas[[#This Row],[id_cliente]],pedidos[[#All],[id_cliente]:[Recompra?]],5,0)</f>
        <v>1</v>
      </c>
      <c r="M415">
        <f>IF(entregas[[#This Row],[data_entrega]]=""=TRUE,0,MAX(entregas[[#This Row],[data_entrega]]-entregas[[#This Row],[prazo_estimado]],0))</f>
        <v>1</v>
      </c>
    </row>
    <row r="416" spans="1:13" x14ac:dyDescent="0.35">
      <c r="A416" s="2">
        <v>415</v>
      </c>
      <c r="B416" t="s">
        <v>411</v>
      </c>
      <c r="C416" t="s">
        <v>417</v>
      </c>
      <c r="E416" s="1">
        <v>45607</v>
      </c>
      <c r="F416" t="s">
        <v>418</v>
      </c>
      <c r="G416">
        <f>VLOOKUP(entregas[[#This Row],[id_pedido]],pedidos[[id]:[id_cliente]],2,0)</f>
        <v>54</v>
      </c>
      <c r="H416" t="str">
        <f>VLOOKUP(entregas[[#This Row],[id_cliente]],clientes[],2,0)</f>
        <v>Bianca Freitas</v>
      </c>
      <c r="I416" t="str">
        <f>VLOOKUP(entregas[[#This Row],[id_cliente]],clientes[],7,0)</f>
        <v>Centro-Oeste</v>
      </c>
      <c r="J416">
        <f>VLOOKUP(entregas[[#This Row],[id_cliente]],nps[],3,0)</f>
        <v>10</v>
      </c>
      <c r="K416" t="str">
        <f>IF(entregas[[#This Row],[status]]="Entregue","Não","Sim")</f>
        <v>Sim</v>
      </c>
      <c r="L416">
        <f>VLOOKUP(entregas[[#This Row],[id_cliente]],pedidos[[#All],[id_cliente]:[Recompra?]],5,0)</f>
        <v>1</v>
      </c>
      <c r="M416">
        <f>IF(entregas[[#This Row],[data_entrega]]=""=TRUE,0,MAX(entregas[[#This Row],[data_entrega]]-entregas[[#This Row],[prazo_estimado]],0))</f>
        <v>0</v>
      </c>
    </row>
    <row r="417" spans="1:13" x14ac:dyDescent="0.35">
      <c r="A417" s="2">
        <v>416</v>
      </c>
      <c r="B417" t="s">
        <v>414</v>
      </c>
      <c r="C417" t="s">
        <v>409</v>
      </c>
      <c r="E417" s="1">
        <v>45629</v>
      </c>
      <c r="F417" t="s">
        <v>410</v>
      </c>
      <c r="G417">
        <f>VLOOKUP(entregas[[#This Row],[id_pedido]],pedidos[[id]:[id_cliente]],2,0)</f>
        <v>172</v>
      </c>
      <c r="H417" t="str">
        <f>VLOOKUP(entregas[[#This Row],[id_cliente]],clientes[],2,0)</f>
        <v>Vitor Hugo Fernandes</v>
      </c>
      <c r="I417" t="str">
        <f>VLOOKUP(entregas[[#This Row],[id_cliente]],clientes[],7,0)</f>
        <v>Nordeste</v>
      </c>
      <c r="J417">
        <f>VLOOKUP(entregas[[#This Row],[id_cliente]],nps[],3,0)</f>
        <v>1</v>
      </c>
      <c r="K417" t="str">
        <f>IF(entregas[[#This Row],[status]]="Entregue","Não","Sim")</f>
        <v>Sim</v>
      </c>
      <c r="L417">
        <f>VLOOKUP(entregas[[#This Row],[id_cliente]],pedidos[[#All],[id_cliente]:[Recompra?]],5,0)</f>
        <v>1</v>
      </c>
      <c r="M417">
        <f>IF(entregas[[#This Row],[data_entrega]]=""=TRUE,0,MAX(entregas[[#This Row],[data_entrega]]-entregas[[#This Row],[prazo_estimado]],0))</f>
        <v>0</v>
      </c>
    </row>
    <row r="418" spans="1:13" x14ac:dyDescent="0.35">
      <c r="A418" s="2">
        <v>417</v>
      </c>
      <c r="B418" t="s">
        <v>411</v>
      </c>
      <c r="C418" t="s">
        <v>412</v>
      </c>
      <c r="D418" s="1">
        <v>45702</v>
      </c>
      <c r="E418" s="1">
        <v>45698</v>
      </c>
      <c r="F418" t="s">
        <v>413</v>
      </c>
      <c r="G418">
        <f>VLOOKUP(entregas[[#This Row],[id_pedido]],pedidos[[id]:[id_cliente]],2,0)</f>
        <v>122</v>
      </c>
      <c r="H418" t="str">
        <f>VLOOKUP(entregas[[#This Row],[id_cliente]],clientes[],2,0)</f>
        <v>Gabrielly Moraes</v>
      </c>
      <c r="I418" t="str">
        <f>VLOOKUP(entregas[[#This Row],[id_cliente]],clientes[],7,0)</f>
        <v>Norte</v>
      </c>
      <c r="J418">
        <f>VLOOKUP(entregas[[#This Row],[id_cliente]],nps[],3,0)</f>
        <v>2</v>
      </c>
      <c r="K418" t="str">
        <f>IF(entregas[[#This Row],[status]]="Entregue","Não","Sim")</f>
        <v>Não</v>
      </c>
      <c r="L418">
        <f>VLOOKUP(entregas[[#This Row],[id_cliente]],pedidos[[#All],[id_cliente]:[Recompra?]],5,0)</f>
        <v>1</v>
      </c>
      <c r="M418">
        <f>IF(entregas[[#This Row],[data_entrega]]=""=TRUE,0,MAX(entregas[[#This Row],[data_entrega]]-entregas[[#This Row],[prazo_estimado]],0))</f>
        <v>4</v>
      </c>
    </row>
    <row r="419" spans="1:13" x14ac:dyDescent="0.35">
      <c r="A419" s="2">
        <v>418</v>
      </c>
      <c r="B419" t="s">
        <v>414</v>
      </c>
      <c r="C419" t="s">
        <v>415</v>
      </c>
      <c r="E419" s="1">
        <v>45690</v>
      </c>
      <c r="F419" t="s">
        <v>416</v>
      </c>
      <c r="G419">
        <f>VLOOKUP(entregas[[#This Row],[id_pedido]],pedidos[[id]:[id_cliente]],2,0)</f>
        <v>25</v>
      </c>
      <c r="H419" t="str">
        <f>VLOOKUP(entregas[[#This Row],[id_cliente]],clientes[],2,0)</f>
        <v>Laura da Mata</v>
      </c>
      <c r="I419" t="str">
        <f>VLOOKUP(entregas[[#This Row],[id_cliente]],clientes[],7,0)</f>
        <v>Sudeste</v>
      </c>
      <c r="J419">
        <f>VLOOKUP(entregas[[#This Row],[id_cliente]],nps[],3,0)</f>
        <v>6</v>
      </c>
      <c r="K419" t="str">
        <f>IF(entregas[[#This Row],[status]]="Entregue","Não","Sim")</f>
        <v>Sim</v>
      </c>
      <c r="L419">
        <f>VLOOKUP(entregas[[#This Row],[id_cliente]],pedidos[[#All],[id_cliente]:[Recompra?]],5,0)</f>
        <v>1</v>
      </c>
      <c r="M419">
        <f>IF(entregas[[#This Row],[data_entrega]]=""=TRUE,0,MAX(entregas[[#This Row],[data_entrega]]-entregas[[#This Row],[prazo_estimado]],0))</f>
        <v>0</v>
      </c>
    </row>
    <row r="420" spans="1:13" x14ac:dyDescent="0.35">
      <c r="A420" s="2">
        <v>419</v>
      </c>
      <c r="B420" t="s">
        <v>419</v>
      </c>
      <c r="C420" t="s">
        <v>412</v>
      </c>
      <c r="D420" s="1">
        <v>45443</v>
      </c>
      <c r="E420" s="1">
        <v>45443</v>
      </c>
      <c r="F420" t="s">
        <v>413</v>
      </c>
      <c r="G420">
        <f>VLOOKUP(entregas[[#This Row],[id_pedido]],pedidos[[id]:[id_cliente]],2,0)</f>
        <v>79</v>
      </c>
      <c r="H420" t="str">
        <f>VLOOKUP(entregas[[#This Row],[id_cliente]],clientes[],2,0)</f>
        <v>Vicente Fogaça</v>
      </c>
      <c r="I420" t="str">
        <f>VLOOKUP(entregas[[#This Row],[id_cliente]],clientes[],7,0)</f>
        <v>Nordeste</v>
      </c>
      <c r="J420">
        <f>VLOOKUP(entregas[[#This Row],[id_cliente]],nps[],3,0)</f>
        <v>5</v>
      </c>
      <c r="K420" t="str">
        <f>IF(entregas[[#This Row],[status]]="Entregue","Não","Sim")</f>
        <v>Não</v>
      </c>
      <c r="L420">
        <f>VLOOKUP(entregas[[#This Row],[id_cliente]],pedidos[[#All],[id_cliente]:[Recompra?]],5,0)</f>
        <v>1</v>
      </c>
      <c r="M420">
        <f>IF(entregas[[#This Row],[data_entrega]]=""=TRUE,0,MAX(entregas[[#This Row],[data_entrega]]-entregas[[#This Row],[prazo_estimado]],0))</f>
        <v>0</v>
      </c>
    </row>
    <row r="421" spans="1:13" x14ac:dyDescent="0.35">
      <c r="A421" s="2">
        <v>420</v>
      </c>
      <c r="B421" t="s">
        <v>408</v>
      </c>
      <c r="C421" t="s">
        <v>417</v>
      </c>
      <c r="E421" s="1">
        <v>45767</v>
      </c>
      <c r="F421" t="s">
        <v>418</v>
      </c>
      <c r="G421">
        <f>VLOOKUP(entregas[[#This Row],[id_pedido]],pedidos[[id]:[id_cliente]],2,0)</f>
        <v>137</v>
      </c>
      <c r="H421" t="str">
        <f>VLOOKUP(entregas[[#This Row],[id_cliente]],clientes[],2,0)</f>
        <v>Sra. Lívia Pinto</v>
      </c>
      <c r="I421" t="str">
        <f>VLOOKUP(entregas[[#This Row],[id_cliente]],clientes[],7,0)</f>
        <v>Nordeste</v>
      </c>
      <c r="J421">
        <f>VLOOKUP(entregas[[#This Row],[id_cliente]],nps[],3,0)</f>
        <v>8</v>
      </c>
      <c r="K421" t="str">
        <f>IF(entregas[[#This Row],[status]]="Entregue","Não","Sim")</f>
        <v>Sim</v>
      </c>
      <c r="L421">
        <f>VLOOKUP(entregas[[#This Row],[id_cliente]],pedidos[[#All],[id_cliente]:[Recompra?]],5,0)</f>
        <v>1</v>
      </c>
      <c r="M421">
        <f>IF(entregas[[#This Row],[data_entrega]]=""=TRUE,0,MAX(entregas[[#This Row],[data_entrega]]-entregas[[#This Row],[prazo_estimado]],0))</f>
        <v>0</v>
      </c>
    </row>
    <row r="422" spans="1:13" x14ac:dyDescent="0.35">
      <c r="A422" s="2">
        <v>421</v>
      </c>
      <c r="B422" t="s">
        <v>419</v>
      </c>
      <c r="C422" t="s">
        <v>415</v>
      </c>
      <c r="E422" s="1">
        <v>45793</v>
      </c>
      <c r="F422" t="s">
        <v>416</v>
      </c>
      <c r="G422">
        <f>VLOOKUP(entregas[[#This Row],[id_pedido]],pedidos[[id]:[id_cliente]],2,0)</f>
        <v>106</v>
      </c>
      <c r="H422" t="str">
        <f>VLOOKUP(entregas[[#This Row],[id_cliente]],clientes[],2,0)</f>
        <v>Thales da Rosa</v>
      </c>
      <c r="I422" t="str">
        <f>VLOOKUP(entregas[[#This Row],[id_cliente]],clientes[],7,0)</f>
        <v>Nordeste</v>
      </c>
      <c r="J422">
        <f>VLOOKUP(entregas[[#This Row],[id_cliente]],nps[],3,0)</f>
        <v>6</v>
      </c>
      <c r="K422" t="str">
        <f>IF(entregas[[#This Row],[status]]="Entregue","Não","Sim")</f>
        <v>Sim</v>
      </c>
      <c r="L422">
        <f>VLOOKUP(entregas[[#This Row],[id_cliente]],pedidos[[#All],[id_cliente]:[Recompra?]],5,0)</f>
        <v>1</v>
      </c>
      <c r="M422">
        <f>IF(entregas[[#This Row],[data_entrega]]=""=TRUE,0,MAX(entregas[[#This Row],[data_entrega]]-entregas[[#This Row],[prazo_estimado]],0))</f>
        <v>0</v>
      </c>
    </row>
    <row r="423" spans="1:13" x14ac:dyDescent="0.35">
      <c r="A423" s="2">
        <v>422</v>
      </c>
      <c r="B423" t="s">
        <v>411</v>
      </c>
      <c r="C423" t="s">
        <v>412</v>
      </c>
      <c r="D423" s="1">
        <v>45458</v>
      </c>
      <c r="E423" s="1">
        <v>45458</v>
      </c>
      <c r="F423" t="s">
        <v>413</v>
      </c>
      <c r="G423">
        <f>VLOOKUP(entregas[[#This Row],[id_pedido]],pedidos[[id]:[id_cliente]],2,0)</f>
        <v>110</v>
      </c>
      <c r="H423" t="str">
        <f>VLOOKUP(entregas[[#This Row],[id_cliente]],clientes[],2,0)</f>
        <v>Theo Martins</v>
      </c>
      <c r="I423" t="str">
        <f>VLOOKUP(entregas[[#This Row],[id_cliente]],clientes[],7,0)</f>
        <v>Nordeste</v>
      </c>
      <c r="J423">
        <f>VLOOKUP(entregas[[#This Row],[id_cliente]],nps[],3,0)</f>
        <v>1</v>
      </c>
      <c r="K423" t="str">
        <f>IF(entregas[[#This Row],[status]]="Entregue","Não","Sim")</f>
        <v>Não</v>
      </c>
      <c r="L423">
        <f>VLOOKUP(entregas[[#This Row],[id_cliente]],pedidos[[#All],[id_cliente]:[Recompra?]],5,0)</f>
        <v>1</v>
      </c>
      <c r="M423">
        <f>IF(entregas[[#This Row],[data_entrega]]=""=TRUE,0,MAX(entregas[[#This Row],[data_entrega]]-entregas[[#This Row],[prazo_estimado]],0))</f>
        <v>0</v>
      </c>
    </row>
    <row r="424" spans="1:13" x14ac:dyDescent="0.35">
      <c r="A424" s="2">
        <v>423</v>
      </c>
      <c r="B424" t="s">
        <v>408</v>
      </c>
      <c r="C424" t="s">
        <v>412</v>
      </c>
      <c r="D424" s="1">
        <v>45482</v>
      </c>
      <c r="E424" s="1">
        <v>45483</v>
      </c>
      <c r="F424" t="s">
        <v>413</v>
      </c>
      <c r="G424">
        <f>VLOOKUP(entregas[[#This Row],[id_pedido]],pedidos[[id]:[id_cliente]],2,0)</f>
        <v>102</v>
      </c>
      <c r="H424" t="str">
        <f>VLOOKUP(entregas[[#This Row],[id_cliente]],clientes[],2,0)</f>
        <v>Anthony da Paz</v>
      </c>
      <c r="I424" t="str">
        <f>VLOOKUP(entregas[[#This Row],[id_cliente]],clientes[],7,0)</f>
        <v>Nordeste</v>
      </c>
      <c r="J424">
        <f>VLOOKUP(entregas[[#This Row],[id_cliente]],nps[],3,0)</f>
        <v>7</v>
      </c>
      <c r="K424" t="str">
        <f>IF(entregas[[#This Row],[status]]="Entregue","Não","Sim")</f>
        <v>Não</v>
      </c>
      <c r="L424">
        <f>VLOOKUP(entregas[[#This Row],[id_cliente]],pedidos[[#All],[id_cliente]:[Recompra?]],5,0)</f>
        <v>1</v>
      </c>
      <c r="M424">
        <f>IF(entregas[[#This Row],[data_entrega]]=""=TRUE,0,MAX(entregas[[#This Row],[data_entrega]]-entregas[[#This Row],[prazo_estimado]],0))</f>
        <v>0</v>
      </c>
    </row>
    <row r="425" spans="1:13" x14ac:dyDescent="0.35">
      <c r="A425" s="2">
        <v>424</v>
      </c>
      <c r="B425" t="s">
        <v>411</v>
      </c>
      <c r="C425" t="s">
        <v>409</v>
      </c>
      <c r="E425" s="1">
        <v>45738</v>
      </c>
      <c r="F425" t="s">
        <v>410</v>
      </c>
      <c r="G425">
        <f>VLOOKUP(entregas[[#This Row],[id_pedido]],pedidos[[id]:[id_cliente]],2,0)</f>
        <v>164</v>
      </c>
      <c r="H425" t="str">
        <f>VLOOKUP(entregas[[#This Row],[id_cliente]],clientes[],2,0)</f>
        <v>Cecília Costela</v>
      </c>
      <c r="I425" t="str">
        <f>VLOOKUP(entregas[[#This Row],[id_cliente]],clientes[],7,0)</f>
        <v>Nordeste</v>
      </c>
      <c r="J425">
        <f>VLOOKUP(entregas[[#This Row],[id_cliente]],nps[],3,0)</f>
        <v>7</v>
      </c>
      <c r="K425" t="str">
        <f>IF(entregas[[#This Row],[status]]="Entregue","Não","Sim")</f>
        <v>Sim</v>
      </c>
      <c r="L425">
        <f>VLOOKUP(entregas[[#This Row],[id_cliente]],pedidos[[#All],[id_cliente]:[Recompra?]],5,0)</f>
        <v>1</v>
      </c>
      <c r="M425">
        <f>IF(entregas[[#This Row],[data_entrega]]=""=TRUE,0,MAX(entregas[[#This Row],[data_entrega]]-entregas[[#This Row],[prazo_estimado]],0))</f>
        <v>0</v>
      </c>
    </row>
    <row r="426" spans="1:13" x14ac:dyDescent="0.35">
      <c r="A426" s="2">
        <v>425</v>
      </c>
      <c r="B426" t="s">
        <v>411</v>
      </c>
      <c r="C426" t="s">
        <v>412</v>
      </c>
      <c r="D426" s="1">
        <v>45487</v>
      </c>
      <c r="E426" s="1">
        <v>45486</v>
      </c>
      <c r="F426" t="s">
        <v>413</v>
      </c>
      <c r="G426">
        <f>VLOOKUP(entregas[[#This Row],[id_pedido]],pedidos[[id]:[id_cliente]],2,0)</f>
        <v>162</v>
      </c>
      <c r="H426" t="str">
        <f>VLOOKUP(entregas[[#This Row],[id_cliente]],clientes[],2,0)</f>
        <v>Dra. Sophia Moraes</v>
      </c>
      <c r="I426" t="str">
        <f>VLOOKUP(entregas[[#This Row],[id_cliente]],clientes[],7,0)</f>
        <v>Norte</v>
      </c>
      <c r="J426">
        <f>VLOOKUP(entregas[[#This Row],[id_cliente]],nps[],3,0)</f>
        <v>6</v>
      </c>
      <c r="K426" t="str">
        <f>IF(entregas[[#This Row],[status]]="Entregue","Não","Sim")</f>
        <v>Não</v>
      </c>
      <c r="L426">
        <f>VLOOKUP(entregas[[#This Row],[id_cliente]],pedidos[[#All],[id_cliente]:[Recompra?]],5,0)</f>
        <v>1</v>
      </c>
      <c r="M426">
        <f>IF(entregas[[#This Row],[data_entrega]]=""=TRUE,0,MAX(entregas[[#This Row],[data_entrega]]-entregas[[#This Row],[prazo_estimado]],0))</f>
        <v>1</v>
      </c>
    </row>
    <row r="427" spans="1:13" x14ac:dyDescent="0.35">
      <c r="A427" s="2">
        <v>426</v>
      </c>
      <c r="B427" t="s">
        <v>411</v>
      </c>
      <c r="C427" t="s">
        <v>412</v>
      </c>
      <c r="D427" s="1">
        <v>45608</v>
      </c>
      <c r="E427" s="1">
        <v>45609</v>
      </c>
      <c r="F427" t="s">
        <v>413</v>
      </c>
      <c r="G427">
        <f>VLOOKUP(entregas[[#This Row],[id_pedido]],pedidos[[id]:[id_cliente]],2,0)</f>
        <v>38</v>
      </c>
      <c r="H427" t="str">
        <f>VLOOKUP(entregas[[#This Row],[id_cliente]],clientes[],2,0)</f>
        <v>Ana Clara Freitas</v>
      </c>
      <c r="I427" t="str">
        <f>VLOOKUP(entregas[[#This Row],[id_cliente]],clientes[],7,0)</f>
        <v>Norte</v>
      </c>
      <c r="J427">
        <f>VLOOKUP(entregas[[#This Row],[id_cliente]],nps[],3,0)</f>
        <v>2</v>
      </c>
      <c r="K427" t="str">
        <f>IF(entregas[[#This Row],[status]]="Entregue","Não","Sim")</f>
        <v>Não</v>
      </c>
      <c r="L427">
        <f>VLOOKUP(entregas[[#This Row],[id_cliente]],pedidos[[#All],[id_cliente]:[Recompra?]],5,0)</f>
        <v>1</v>
      </c>
      <c r="M427">
        <f>IF(entregas[[#This Row],[data_entrega]]=""=TRUE,0,MAX(entregas[[#This Row],[data_entrega]]-entregas[[#This Row],[prazo_estimado]],0))</f>
        <v>0</v>
      </c>
    </row>
    <row r="428" spans="1:13" x14ac:dyDescent="0.35">
      <c r="A428" s="2">
        <v>427</v>
      </c>
      <c r="B428" t="s">
        <v>419</v>
      </c>
      <c r="C428" t="s">
        <v>412</v>
      </c>
      <c r="D428" s="1">
        <v>45720</v>
      </c>
      <c r="E428" s="1">
        <v>45721</v>
      </c>
      <c r="F428" t="s">
        <v>413</v>
      </c>
      <c r="G428">
        <f>VLOOKUP(entregas[[#This Row],[id_pedido]],pedidos[[id]:[id_cliente]],2,0)</f>
        <v>200</v>
      </c>
      <c r="H428" t="str">
        <f>VLOOKUP(entregas[[#This Row],[id_cliente]],clientes[],2,0)</f>
        <v>Alícia Ribeiro</v>
      </c>
      <c r="I428" t="str">
        <f>VLOOKUP(entregas[[#This Row],[id_cliente]],clientes[],7,0)</f>
        <v>Nordeste</v>
      </c>
      <c r="J428">
        <f>VLOOKUP(entregas[[#This Row],[id_cliente]],nps[],3,0)</f>
        <v>10</v>
      </c>
      <c r="K428" t="str">
        <f>IF(entregas[[#This Row],[status]]="Entregue","Não","Sim")</f>
        <v>Não</v>
      </c>
      <c r="L428">
        <f>VLOOKUP(entregas[[#This Row],[id_cliente]],pedidos[[#All],[id_cliente]:[Recompra?]],5,0)</f>
        <v>1</v>
      </c>
      <c r="M428">
        <f>IF(entregas[[#This Row],[data_entrega]]=""=TRUE,0,MAX(entregas[[#This Row],[data_entrega]]-entregas[[#This Row],[prazo_estimado]],0))</f>
        <v>0</v>
      </c>
    </row>
    <row r="429" spans="1:13" x14ac:dyDescent="0.35">
      <c r="A429" s="2">
        <v>428</v>
      </c>
      <c r="B429" t="s">
        <v>419</v>
      </c>
      <c r="C429" t="s">
        <v>412</v>
      </c>
      <c r="D429" s="1">
        <v>45684</v>
      </c>
      <c r="E429" s="1">
        <v>45685</v>
      </c>
      <c r="F429" t="s">
        <v>413</v>
      </c>
      <c r="G429">
        <f>VLOOKUP(entregas[[#This Row],[id_pedido]],pedidos[[id]:[id_cliente]],2,0)</f>
        <v>124</v>
      </c>
      <c r="H429" t="str">
        <f>VLOOKUP(entregas[[#This Row],[id_cliente]],clientes[],2,0)</f>
        <v>Carlos Eduardo Farias</v>
      </c>
      <c r="I429" t="str">
        <f>VLOOKUP(entregas[[#This Row],[id_cliente]],clientes[],7,0)</f>
        <v>Nordeste</v>
      </c>
      <c r="J429">
        <f>VLOOKUP(entregas[[#This Row],[id_cliente]],nps[],3,0)</f>
        <v>2</v>
      </c>
      <c r="K429" t="str">
        <f>IF(entregas[[#This Row],[status]]="Entregue","Não","Sim")</f>
        <v>Não</v>
      </c>
      <c r="L429">
        <f>VLOOKUP(entregas[[#This Row],[id_cliente]],pedidos[[#All],[id_cliente]:[Recompra?]],5,0)</f>
        <v>1</v>
      </c>
      <c r="M429">
        <f>IF(entregas[[#This Row],[data_entrega]]=""=TRUE,0,MAX(entregas[[#This Row],[data_entrega]]-entregas[[#This Row],[prazo_estimado]],0))</f>
        <v>0</v>
      </c>
    </row>
    <row r="430" spans="1:13" x14ac:dyDescent="0.35">
      <c r="A430" s="2">
        <v>429</v>
      </c>
      <c r="B430" t="s">
        <v>414</v>
      </c>
      <c r="C430" t="s">
        <v>412</v>
      </c>
      <c r="D430" s="1">
        <v>45667</v>
      </c>
      <c r="E430" s="1">
        <v>45662</v>
      </c>
      <c r="F430" t="s">
        <v>413</v>
      </c>
      <c r="G430">
        <f>VLOOKUP(entregas[[#This Row],[id_pedido]],pedidos[[id]:[id_cliente]],2,0)</f>
        <v>200</v>
      </c>
      <c r="H430" t="str">
        <f>VLOOKUP(entregas[[#This Row],[id_cliente]],clientes[],2,0)</f>
        <v>Alícia Ribeiro</v>
      </c>
      <c r="I430" t="str">
        <f>VLOOKUP(entregas[[#This Row],[id_cliente]],clientes[],7,0)</f>
        <v>Nordeste</v>
      </c>
      <c r="J430">
        <f>VLOOKUP(entregas[[#This Row],[id_cliente]],nps[],3,0)</f>
        <v>10</v>
      </c>
      <c r="K430" t="str">
        <f>IF(entregas[[#This Row],[status]]="Entregue","Não","Sim")</f>
        <v>Não</v>
      </c>
      <c r="L430">
        <f>VLOOKUP(entregas[[#This Row],[id_cliente]],pedidos[[#All],[id_cliente]:[Recompra?]],5,0)</f>
        <v>1</v>
      </c>
      <c r="M430">
        <f>IF(entregas[[#This Row],[data_entrega]]=""=TRUE,0,MAX(entregas[[#This Row],[data_entrega]]-entregas[[#This Row],[prazo_estimado]],0))</f>
        <v>5</v>
      </c>
    </row>
    <row r="431" spans="1:13" x14ac:dyDescent="0.35">
      <c r="A431" s="2">
        <v>430</v>
      </c>
      <c r="B431" t="s">
        <v>419</v>
      </c>
      <c r="C431" t="s">
        <v>415</v>
      </c>
      <c r="E431" s="1">
        <v>45732</v>
      </c>
      <c r="F431" t="s">
        <v>416</v>
      </c>
      <c r="G431">
        <f>VLOOKUP(entregas[[#This Row],[id_pedido]],pedidos[[id]:[id_cliente]],2,0)</f>
        <v>188</v>
      </c>
      <c r="H431" t="str">
        <f>VLOOKUP(entregas[[#This Row],[id_cliente]],clientes[],2,0)</f>
        <v>Rafaela Porto</v>
      </c>
      <c r="I431" t="str">
        <f>VLOOKUP(entregas[[#This Row],[id_cliente]],clientes[],7,0)</f>
        <v>Nordeste</v>
      </c>
      <c r="J431">
        <f>VLOOKUP(entregas[[#This Row],[id_cliente]],nps[],3,0)</f>
        <v>6</v>
      </c>
      <c r="K431" t="str">
        <f>IF(entregas[[#This Row],[status]]="Entregue","Não","Sim")</f>
        <v>Sim</v>
      </c>
      <c r="L431">
        <f>VLOOKUP(entregas[[#This Row],[id_cliente]],pedidos[[#All],[id_cliente]:[Recompra?]],5,0)</f>
        <v>1</v>
      </c>
      <c r="M431">
        <f>IF(entregas[[#This Row],[data_entrega]]=""=TRUE,0,MAX(entregas[[#This Row],[data_entrega]]-entregas[[#This Row],[prazo_estimado]],0))</f>
        <v>0</v>
      </c>
    </row>
    <row r="432" spans="1:13" x14ac:dyDescent="0.35">
      <c r="A432" s="2">
        <v>431</v>
      </c>
      <c r="B432" t="s">
        <v>414</v>
      </c>
      <c r="C432" t="s">
        <v>415</v>
      </c>
      <c r="E432" s="1">
        <v>45668</v>
      </c>
      <c r="F432" t="s">
        <v>416</v>
      </c>
      <c r="G432">
        <f>VLOOKUP(entregas[[#This Row],[id_pedido]],pedidos[[id]:[id_cliente]],2,0)</f>
        <v>143</v>
      </c>
      <c r="H432" t="str">
        <f>VLOOKUP(entregas[[#This Row],[id_cliente]],clientes[],2,0)</f>
        <v>Bryan Jesus</v>
      </c>
      <c r="I432" t="str">
        <f>VLOOKUP(entregas[[#This Row],[id_cliente]],clientes[],7,0)</f>
        <v>Centro-Oeste</v>
      </c>
      <c r="J432">
        <f>VLOOKUP(entregas[[#This Row],[id_cliente]],nps[],3,0)</f>
        <v>7</v>
      </c>
      <c r="K432" t="str">
        <f>IF(entregas[[#This Row],[status]]="Entregue","Não","Sim")</f>
        <v>Sim</v>
      </c>
      <c r="L432">
        <f>VLOOKUP(entregas[[#This Row],[id_cliente]],pedidos[[#All],[id_cliente]:[Recompra?]],5,0)</f>
        <v>0</v>
      </c>
      <c r="M432">
        <f>IF(entregas[[#This Row],[data_entrega]]=""=TRUE,0,MAX(entregas[[#This Row],[data_entrega]]-entregas[[#This Row],[prazo_estimado]],0))</f>
        <v>0</v>
      </c>
    </row>
    <row r="433" spans="1:13" x14ac:dyDescent="0.35">
      <c r="A433" s="2">
        <v>432</v>
      </c>
      <c r="B433" t="s">
        <v>419</v>
      </c>
      <c r="C433" t="s">
        <v>415</v>
      </c>
      <c r="E433" s="1">
        <v>45689</v>
      </c>
      <c r="F433" t="s">
        <v>416</v>
      </c>
      <c r="G433">
        <f>VLOOKUP(entregas[[#This Row],[id_pedido]],pedidos[[id]:[id_cliente]],2,0)</f>
        <v>176</v>
      </c>
      <c r="H433" t="str">
        <f>VLOOKUP(entregas[[#This Row],[id_cliente]],clientes[],2,0)</f>
        <v>Benício Almeida</v>
      </c>
      <c r="I433" t="str">
        <f>VLOOKUP(entregas[[#This Row],[id_cliente]],clientes[],7,0)</f>
        <v>Sudeste</v>
      </c>
      <c r="J433">
        <f>VLOOKUP(entregas[[#This Row],[id_cliente]],nps[],3,0)</f>
        <v>8</v>
      </c>
      <c r="K433" t="str">
        <f>IF(entregas[[#This Row],[status]]="Entregue","Não","Sim")</f>
        <v>Sim</v>
      </c>
      <c r="L433">
        <f>VLOOKUP(entregas[[#This Row],[id_cliente]],pedidos[[#All],[id_cliente]:[Recompra?]],5,0)</f>
        <v>1</v>
      </c>
      <c r="M433">
        <f>IF(entregas[[#This Row],[data_entrega]]=""=TRUE,0,MAX(entregas[[#This Row],[data_entrega]]-entregas[[#This Row],[prazo_estimado]],0))</f>
        <v>0</v>
      </c>
    </row>
    <row r="434" spans="1:13" x14ac:dyDescent="0.35">
      <c r="A434" s="2">
        <v>433</v>
      </c>
      <c r="B434" t="s">
        <v>408</v>
      </c>
      <c r="C434" t="s">
        <v>412</v>
      </c>
      <c r="D434" s="1">
        <v>45773</v>
      </c>
      <c r="E434" s="1">
        <v>45769</v>
      </c>
      <c r="F434" t="s">
        <v>413</v>
      </c>
      <c r="G434">
        <f>VLOOKUP(entregas[[#This Row],[id_pedido]],pedidos[[id]:[id_cliente]],2,0)</f>
        <v>134</v>
      </c>
      <c r="H434" t="str">
        <f>VLOOKUP(entregas[[#This Row],[id_cliente]],clientes[],2,0)</f>
        <v>Brenda Ferreira</v>
      </c>
      <c r="I434" t="str">
        <f>VLOOKUP(entregas[[#This Row],[id_cliente]],clientes[],7,0)</f>
        <v>Norte</v>
      </c>
      <c r="J434">
        <f>VLOOKUP(entregas[[#This Row],[id_cliente]],nps[],3,0)</f>
        <v>0</v>
      </c>
      <c r="K434" t="str">
        <f>IF(entregas[[#This Row],[status]]="Entregue","Não","Sim")</f>
        <v>Não</v>
      </c>
      <c r="L434">
        <f>VLOOKUP(entregas[[#This Row],[id_cliente]],pedidos[[#All],[id_cliente]:[Recompra?]],5,0)</f>
        <v>1</v>
      </c>
      <c r="M434">
        <f>IF(entregas[[#This Row],[data_entrega]]=""=TRUE,0,MAX(entregas[[#This Row],[data_entrega]]-entregas[[#This Row],[prazo_estimado]],0))</f>
        <v>4</v>
      </c>
    </row>
    <row r="435" spans="1:13" x14ac:dyDescent="0.35">
      <c r="A435" s="2">
        <v>434</v>
      </c>
      <c r="B435" t="s">
        <v>408</v>
      </c>
      <c r="C435" t="s">
        <v>412</v>
      </c>
      <c r="D435" s="1">
        <v>45528</v>
      </c>
      <c r="E435" s="1">
        <v>45529</v>
      </c>
      <c r="F435" t="s">
        <v>413</v>
      </c>
      <c r="G435">
        <f>VLOOKUP(entregas[[#This Row],[id_pedido]],pedidos[[id]:[id_cliente]],2,0)</f>
        <v>138</v>
      </c>
      <c r="H435" t="str">
        <f>VLOOKUP(entregas[[#This Row],[id_cliente]],clientes[],2,0)</f>
        <v>Maria Fernanda Vieira</v>
      </c>
      <c r="I435" t="str">
        <f>VLOOKUP(entregas[[#This Row],[id_cliente]],clientes[],7,0)</f>
        <v>Norte</v>
      </c>
      <c r="J435">
        <f>VLOOKUP(entregas[[#This Row],[id_cliente]],nps[],3,0)</f>
        <v>6</v>
      </c>
      <c r="K435" t="str">
        <f>IF(entregas[[#This Row],[status]]="Entregue","Não","Sim")</f>
        <v>Não</v>
      </c>
      <c r="L435">
        <f>VLOOKUP(entregas[[#This Row],[id_cliente]],pedidos[[#All],[id_cliente]:[Recompra?]],5,0)</f>
        <v>1</v>
      </c>
      <c r="M435">
        <f>IF(entregas[[#This Row],[data_entrega]]=""=TRUE,0,MAX(entregas[[#This Row],[data_entrega]]-entregas[[#This Row],[prazo_estimado]],0))</f>
        <v>0</v>
      </c>
    </row>
    <row r="436" spans="1:13" x14ac:dyDescent="0.35">
      <c r="A436" s="2">
        <v>435</v>
      </c>
      <c r="B436" t="s">
        <v>411</v>
      </c>
      <c r="C436" t="s">
        <v>412</v>
      </c>
      <c r="D436" s="1">
        <v>45602</v>
      </c>
      <c r="E436" s="1">
        <v>45602</v>
      </c>
      <c r="F436" t="s">
        <v>413</v>
      </c>
      <c r="G436">
        <f>VLOOKUP(entregas[[#This Row],[id_pedido]],pedidos[[id]:[id_cliente]],2,0)</f>
        <v>110</v>
      </c>
      <c r="H436" t="str">
        <f>VLOOKUP(entregas[[#This Row],[id_cliente]],clientes[],2,0)</f>
        <v>Theo Martins</v>
      </c>
      <c r="I436" t="str">
        <f>VLOOKUP(entregas[[#This Row],[id_cliente]],clientes[],7,0)</f>
        <v>Nordeste</v>
      </c>
      <c r="J436">
        <f>VLOOKUP(entregas[[#This Row],[id_cliente]],nps[],3,0)</f>
        <v>1</v>
      </c>
      <c r="K436" t="str">
        <f>IF(entregas[[#This Row],[status]]="Entregue","Não","Sim")</f>
        <v>Não</v>
      </c>
      <c r="L436">
        <f>VLOOKUP(entregas[[#This Row],[id_cliente]],pedidos[[#All],[id_cliente]:[Recompra?]],5,0)</f>
        <v>1</v>
      </c>
      <c r="M436">
        <f>IF(entregas[[#This Row],[data_entrega]]=""=TRUE,0,MAX(entregas[[#This Row],[data_entrega]]-entregas[[#This Row],[prazo_estimado]],0))</f>
        <v>0</v>
      </c>
    </row>
    <row r="437" spans="1:13" x14ac:dyDescent="0.35">
      <c r="A437" s="2">
        <v>436</v>
      </c>
      <c r="B437" t="s">
        <v>414</v>
      </c>
      <c r="C437" t="s">
        <v>415</v>
      </c>
      <c r="E437" s="1">
        <v>45466</v>
      </c>
      <c r="F437" t="s">
        <v>416</v>
      </c>
      <c r="G437">
        <f>VLOOKUP(entregas[[#This Row],[id_pedido]],pedidos[[id]:[id_cliente]],2,0)</f>
        <v>173</v>
      </c>
      <c r="H437" t="str">
        <f>VLOOKUP(entregas[[#This Row],[id_cliente]],clientes[],2,0)</f>
        <v>Vicente Teixeira</v>
      </c>
      <c r="I437" t="str">
        <f>VLOOKUP(entregas[[#This Row],[id_cliente]],clientes[],7,0)</f>
        <v>Nordeste</v>
      </c>
      <c r="J437">
        <f>VLOOKUP(entregas[[#This Row],[id_cliente]],nps[],3,0)</f>
        <v>5</v>
      </c>
      <c r="K437" t="str">
        <f>IF(entregas[[#This Row],[status]]="Entregue","Não","Sim")</f>
        <v>Sim</v>
      </c>
      <c r="L437">
        <f>VLOOKUP(entregas[[#This Row],[id_cliente]],pedidos[[#All],[id_cliente]:[Recompra?]],5,0)</f>
        <v>1</v>
      </c>
      <c r="M437">
        <f>IF(entregas[[#This Row],[data_entrega]]=""=TRUE,0,MAX(entregas[[#This Row],[data_entrega]]-entregas[[#This Row],[prazo_estimado]],0))</f>
        <v>0</v>
      </c>
    </row>
    <row r="438" spans="1:13" x14ac:dyDescent="0.35">
      <c r="A438" s="2">
        <v>437</v>
      </c>
      <c r="B438" t="s">
        <v>408</v>
      </c>
      <c r="C438" t="s">
        <v>412</v>
      </c>
      <c r="D438" s="1">
        <v>45636</v>
      </c>
      <c r="E438" s="1">
        <v>45633</v>
      </c>
      <c r="F438" t="s">
        <v>413</v>
      </c>
      <c r="G438">
        <f>VLOOKUP(entregas[[#This Row],[id_pedido]],pedidos[[id]:[id_cliente]],2,0)</f>
        <v>61</v>
      </c>
      <c r="H438" t="str">
        <f>VLOOKUP(entregas[[#This Row],[id_cliente]],clientes[],2,0)</f>
        <v>Dra. Sarah Melo</v>
      </c>
      <c r="I438" t="str">
        <f>VLOOKUP(entregas[[#This Row],[id_cliente]],clientes[],7,0)</f>
        <v>Nordeste</v>
      </c>
      <c r="J438">
        <f>VLOOKUP(entregas[[#This Row],[id_cliente]],nps[],3,0)</f>
        <v>2</v>
      </c>
      <c r="K438" t="str">
        <f>IF(entregas[[#This Row],[status]]="Entregue","Não","Sim")</f>
        <v>Não</v>
      </c>
      <c r="L438">
        <f>VLOOKUP(entregas[[#This Row],[id_cliente]],pedidos[[#All],[id_cliente]:[Recompra?]],5,0)</f>
        <v>1</v>
      </c>
      <c r="M438">
        <f>IF(entregas[[#This Row],[data_entrega]]=""=TRUE,0,MAX(entregas[[#This Row],[data_entrega]]-entregas[[#This Row],[prazo_estimado]],0))</f>
        <v>3</v>
      </c>
    </row>
    <row r="439" spans="1:13" x14ac:dyDescent="0.35">
      <c r="A439" s="2">
        <v>438</v>
      </c>
      <c r="B439" t="s">
        <v>414</v>
      </c>
      <c r="C439" t="s">
        <v>412</v>
      </c>
      <c r="D439" s="1">
        <v>45769</v>
      </c>
      <c r="E439" s="1">
        <v>45771</v>
      </c>
      <c r="F439" t="s">
        <v>413</v>
      </c>
      <c r="G439">
        <f>VLOOKUP(entregas[[#This Row],[id_pedido]],pedidos[[id]:[id_cliente]],2,0)</f>
        <v>68</v>
      </c>
      <c r="H439" t="str">
        <f>VLOOKUP(entregas[[#This Row],[id_cliente]],clientes[],2,0)</f>
        <v>Murilo Santos</v>
      </c>
      <c r="I439" t="str">
        <f>VLOOKUP(entregas[[#This Row],[id_cliente]],clientes[],7,0)</f>
        <v>Norte</v>
      </c>
      <c r="J439">
        <f>VLOOKUP(entregas[[#This Row],[id_cliente]],nps[],3,0)</f>
        <v>8</v>
      </c>
      <c r="K439" t="str">
        <f>IF(entregas[[#This Row],[status]]="Entregue","Não","Sim")</f>
        <v>Não</v>
      </c>
      <c r="L439">
        <f>VLOOKUP(entregas[[#This Row],[id_cliente]],pedidos[[#All],[id_cliente]:[Recompra?]],5,0)</f>
        <v>1</v>
      </c>
      <c r="M439">
        <f>IF(entregas[[#This Row],[data_entrega]]=""=TRUE,0,MAX(entregas[[#This Row],[data_entrega]]-entregas[[#This Row],[prazo_estimado]],0))</f>
        <v>0</v>
      </c>
    </row>
    <row r="440" spans="1:13" x14ac:dyDescent="0.35">
      <c r="A440" s="2">
        <v>439</v>
      </c>
      <c r="B440" t="s">
        <v>408</v>
      </c>
      <c r="C440" t="s">
        <v>412</v>
      </c>
      <c r="D440" s="1">
        <v>45605</v>
      </c>
      <c r="E440" s="1">
        <v>45607</v>
      </c>
      <c r="F440" t="s">
        <v>413</v>
      </c>
      <c r="G440">
        <f>VLOOKUP(entregas[[#This Row],[id_pedido]],pedidos[[id]:[id_cliente]],2,0)</f>
        <v>152</v>
      </c>
      <c r="H440" t="str">
        <f>VLOOKUP(entregas[[#This Row],[id_cliente]],clientes[],2,0)</f>
        <v>Sr. Pietro Nunes</v>
      </c>
      <c r="I440" t="str">
        <f>VLOOKUP(entregas[[#This Row],[id_cliente]],clientes[],7,0)</f>
        <v>Sul</v>
      </c>
      <c r="J440">
        <f>VLOOKUP(entregas[[#This Row],[id_cliente]],nps[],3,0)</f>
        <v>4</v>
      </c>
      <c r="K440" t="str">
        <f>IF(entregas[[#This Row],[status]]="Entregue","Não","Sim")</f>
        <v>Não</v>
      </c>
      <c r="L440">
        <f>VLOOKUP(entregas[[#This Row],[id_cliente]],pedidos[[#All],[id_cliente]:[Recompra?]],5,0)</f>
        <v>1</v>
      </c>
      <c r="M440">
        <f>IF(entregas[[#This Row],[data_entrega]]=""=TRUE,0,MAX(entregas[[#This Row],[data_entrega]]-entregas[[#This Row],[prazo_estimado]],0))</f>
        <v>0</v>
      </c>
    </row>
    <row r="441" spans="1:13" x14ac:dyDescent="0.35">
      <c r="A441" s="2">
        <v>440</v>
      </c>
      <c r="B441" t="s">
        <v>419</v>
      </c>
      <c r="C441" t="s">
        <v>412</v>
      </c>
      <c r="D441" s="1">
        <v>45505</v>
      </c>
      <c r="E441" s="1">
        <v>45506</v>
      </c>
      <c r="F441" t="s">
        <v>413</v>
      </c>
      <c r="G441">
        <f>VLOOKUP(entregas[[#This Row],[id_pedido]],pedidos[[id]:[id_cliente]],2,0)</f>
        <v>42</v>
      </c>
      <c r="H441" t="str">
        <f>VLOOKUP(entregas[[#This Row],[id_cliente]],clientes[],2,0)</f>
        <v>Elisa Moura</v>
      </c>
      <c r="I441" t="str">
        <f>VLOOKUP(entregas[[#This Row],[id_cliente]],clientes[],7,0)</f>
        <v>Sudeste</v>
      </c>
      <c r="J441">
        <f>VLOOKUP(entregas[[#This Row],[id_cliente]],nps[],3,0)</f>
        <v>9</v>
      </c>
      <c r="K441" t="str">
        <f>IF(entregas[[#This Row],[status]]="Entregue","Não","Sim")</f>
        <v>Não</v>
      </c>
      <c r="L441">
        <f>VLOOKUP(entregas[[#This Row],[id_cliente]],pedidos[[#All],[id_cliente]:[Recompra?]],5,0)</f>
        <v>1</v>
      </c>
      <c r="M441">
        <f>IF(entregas[[#This Row],[data_entrega]]=""=TRUE,0,MAX(entregas[[#This Row],[data_entrega]]-entregas[[#This Row],[prazo_estimado]],0))</f>
        <v>0</v>
      </c>
    </row>
    <row r="442" spans="1:13" x14ac:dyDescent="0.35">
      <c r="A442" s="2">
        <v>441</v>
      </c>
      <c r="B442" t="s">
        <v>408</v>
      </c>
      <c r="C442" t="s">
        <v>412</v>
      </c>
      <c r="D442" s="1">
        <v>45641</v>
      </c>
      <c r="E442" s="1">
        <v>45641</v>
      </c>
      <c r="F442" t="s">
        <v>413</v>
      </c>
      <c r="G442">
        <f>VLOOKUP(entregas[[#This Row],[id_pedido]],pedidos[[id]:[id_cliente]],2,0)</f>
        <v>60</v>
      </c>
      <c r="H442" t="str">
        <f>VLOOKUP(entregas[[#This Row],[id_cliente]],clientes[],2,0)</f>
        <v>Gustavo Novaes</v>
      </c>
      <c r="I442" t="str">
        <f>VLOOKUP(entregas[[#This Row],[id_cliente]],clientes[],7,0)</f>
        <v>Centro-Oeste</v>
      </c>
      <c r="J442">
        <f>VLOOKUP(entregas[[#This Row],[id_cliente]],nps[],3,0)</f>
        <v>3</v>
      </c>
      <c r="K442" t="str">
        <f>IF(entregas[[#This Row],[status]]="Entregue","Não","Sim")</f>
        <v>Não</v>
      </c>
      <c r="L442">
        <f>VLOOKUP(entregas[[#This Row],[id_cliente]],pedidos[[#All],[id_cliente]:[Recompra?]],5,0)</f>
        <v>1</v>
      </c>
      <c r="M442">
        <f>IF(entregas[[#This Row],[data_entrega]]=""=TRUE,0,MAX(entregas[[#This Row],[data_entrega]]-entregas[[#This Row],[prazo_estimado]],0))</f>
        <v>0</v>
      </c>
    </row>
    <row r="443" spans="1:13" x14ac:dyDescent="0.35">
      <c r="A443" s="2">
        <v>442</v>
      </c>
      <c r="B443" t="s">
        <v>411</v>
      </c>
      <c r="C443" t="s">
        <v>412</v>
      </c>
      <c r="D443" s="1">
        <v>45565</v>
      </c>
      <c r="E443" s="1">
        <v>45564</v>
      </c>
      <c r="F443" t="s">
        <v>413</v>
      </c>
      <c r="G443">
        <f>VLOOKUP(entregas[[#This Row],[id_pedido]],pedidos[[id]:[id_cliente]],2,0)</f>
        <v>110</v>
      </c>
      <c r="H443" t="str">
        <f>VLOOKUP(entregas[[#This Row],[id_cliente]],clientes[],2,0)</f>
        <v>Theo Martins</v>
      </c>
      <c r="I443" t="str">
        <f>VLOOKUP(entregas[[#This Row],[id_cliente]],clientes[],7,0)</f>
        <v>Nordeste</v>
      </c>
      <c r="J443">
        <f>VLOOKUP(entregas[[#This Row],[id_cliente]],nps[],3,0)</f>
        <v>1</v>
      </c>
      <c r="K443" t="str">
        <f>IF(entregas[[#This Row],[status]]="Entregue","Não","Sim")</f>
        <v>Não</v>
      </c>
      <c r="L443">
        <f>VLOOKUP(entregas[[#This Row],[id_cliente]],pedidos[[#All],[id_cliente]:[Recompra?]],5,0)</f>
        <v>1</v>
      </c>
      <c r="M443">
        <f>IF(entregas[[#This Row],[data_entrega]]=""=TRUE,0,MAX(entregas[[#This Row],[data_entrega]]-entregas[[#This Row],[prazo_estimado]],0))</f>
        <v>1</v>
      </c>
    </row>
    <row r="444" spans="1:13" x14ac:dyDescent="0.35">
      <c r="A444" s="2">
        <v>443</v>
      </c>
      <c r="B444" t="s">
        <v>411</v>
      </c>
      <c r="C444" t="s">
        <v>415</v>
      </c>
      <c r="E444" s="1">
        <v>45659</v>
      </c>
      <c r="F444" t="s">
        <v>416</v>
      </c>
      <c r="G444">
        <f>VLOOKUP(entregas[[#This Row],[id_pedido]],pedidos[[id]:[id_cliente]],2,0)</f>
        <v>198</v>
      </c>
      <c r="H444" t="str">
        <f>VLOOKUP(entregas[[#This Row],[id_cliente]],clientes[],2,0)</f>
        <v>Srta. Sarah Nogueira</v>
      </c>
      <c r="I444" t="str">
        <f>VLOOKUP(entregas[[#This Row],[id_cliente]],clientes[],7,0)</f>
        <v>Sul</v>
      </c>
      <c r="J444">
        <f>VLOOKUP(entregas[[#This Row],[id_cliente]],nps[],3,0)</f>
        <v>3</v>
      </c>
      <c r="K444" t="str">
        <f>IF(entregas[[#This Row],[status]]="Entregue","Não","Sim")</f>
        <v>Sim</v>
      </c>
      <c r="L444">
        <f>VLOOKUP(entregas[[#This Row],[id_cliente]],pedidos[[#All],[id_cliente]:[Recompra?]],5,0)</f>
        <v>1</v>
      </c>
      <c r="M444">
        <f>IF(entregas[[#This Row],[data_entrega]]=""=TRUE,0,MAX(entregas[[#This Row],[data_entrega]]-entregas[[#This Row],[prazo_estimado]],0))</f>
        <v>0</v>
      </c>
    </row>
    <row r="445" spans="1:13" x14ac:dyDescent="0.35">
      <c r="A445" s="2">
        <v>444</v>
      </c>
      <c r="B445" t="s">
        <v>411</v>
      </c>
      <c r="C445" t="s">
        <v>412</v>
      </c>
      <c r="D445" s="1">
        <v>45791</v>
      </c>
      <c r="E445" s="1">
        <v>45791</v>
      </c>
      <c r="F445" t="s">
        <v>413</v>
      </c>
      <c r="G445">
        <f>VLOOKUP(entregas[[#This Row],[id_pedido]],pedidos[[id]:[id_cliente]],2,0)</f>
        <v>123</v>
      </c>
      <c r="H445" t="str">
        <f>VLOOKUP(entregas[[#This Row],[id_cliente]],clientes[],2,0)</f>
        <v>João Lucas Souza</v>
      </c>
      <c r="I445" t="str">
        <f>VLOOKUP(entregas[[#This Row],[id_cliente]],clientes[],7,0)</f>
        <v>Centro-Oeste</v>
      </c>
      <c r="J445">
        <f>VLOOKUP(entregas[[#This Row],[id_cliente]],nps[],3,0)</f>
        <v>7</v>
      </c>
      <c r="K445" t="str">
        <f>IF(entregas[[#This Row],[status]]="Entregue","Não","Sim")</f>
        <v>Não</v>
      </c>
      <c r="L445">
        <f>VLOOKUP(entregas[[#This Row],[id_cliente]],pedidos[[#All],[id_cliente]:[Recompra?]],5,0)</f>
        <v>1</v>
      </c>
      <c r="M445">
        <f>IF(entregas[[#This Row],[data_entrega]]=""=TRUE,0,MAX(entregas[[#This Row],[data_entrega]]-entregas[[#This Row],[prazo_estimado]],0))</f>
        <v>0</v>
      </c>
    </row>
    <row r="446" spans="1:13" x14ac:dyDescent="0.35">
      <c r="A446" s="2">
        <v>445</v>
      </c>
      <c r="B446" t="s">
        <v>411</v>
      </c>
      <c r="C446" t="s">
        <v>412</v>
      </c>
      <c r="D446" s="1">
        <v>45486</v>
      </c>
      <c r="E446" s="1">
        <v>45485</v>
      </c>
      <c r="F446" t="s">
        <v>413</v>
      </c>
      <c r="G446">
        <f>VLOOKUP(entregas[[#This Row],[id_pedido]],pedidos[[id]:[id_cliente]],2,0)</f>
        <v>52</v>
      </c>
      <c r="H446" t="str">
        <f>VLOOKUP(entregas[[#This Row],[id_cliente]],clientes[],2,0)</f>
        <v>Kaique Lopes</v>
      </c>
      <c r="I446" t="str">
        <f>VLOOKUP(entregas[[#This Row],[id_cliente]],clientes[],7,0)</f>
        <v>Norte</v>
      </c>
      <c r="J446">
        <f>VLOOKUP(entregas[[#This Row],[id_cliente]],nps[],3,0)</f>
        <v>10</v>
      </c>
      <c r="K446" t="str">
        <f>IF(entregas[[#This Row],[status]]="Entregue","Não","Sim")</f>
        <v>Não</v>
      </c>
      <c r="L446">
        <f>VLOOKUP(entregas[[#This Row],[id_cliente]],pedidos[[#All],[id_cliente]:[Recompra?]],5,0)</f>
        <v>1</v>
      </c>
      <c r="M446">
        <f>IF(entregas[[#This Row],[data_entrega]]=""=TRUE,0,MAX(entregas[[#This Row],[data_entrega]]-entregas[[#This Row],[prazo_estimado]],0))</f>
        <v>1</v>
      </c>
    </row>
    <row r="447" spans="1:13" x14ac:dyDescent="0.35">
      <c r="A447" s="2">
        <v>446</v>
      </c>
      <c r="B447" t="s">
        <v>419</v>
      </c>
      <c r="C447" t="s">
        <v>417</v>
      </c>
      <c r="E447" s="1">
        <v>45524</v>
      </c>
      <c r="F447" t="s">
        <v>418</v>
      </c>
      <c r="G447">
        <f>VLOOKUP(entregas[[#This Row],[id_pedido]],pedidos[[id]:[id_cliente]],2,0)</f>
        <v>123</v>
      </c>
      <c r="H447" t="str">
        <f>VLOOKUP(entregas[[#This Row],[id_cliente]],clientes[],2,0)</f>
        <v>João Lucas Souza</v>
      </c>
      <c r="I447" t="str">
        <f>VLOOKUP(entregas[[#This Row],[id_cliente]],clientes[],7,0)</f>
        <v>Centro-Oeste</v>
      </c>
      <c r="J447">
        <f>VLOOKUP(entregas[[#This Row],[id_cliente]],nps[],3,0)</f>
        <v>7</v>
      </c>
      <c r="K447" t="str">
        <f>IF(entregas[[#This Row],[status]]="Entregue","Não","Sim")</f>
        <v>Sim</v>
      </c>
      <c r="L447">
        <f>VLOOKUP(entregas[[#This Row],[id_cliente]],pedidos[[#All],[id_cliente]:[Recompra?]],5,0)</f>
        <v>1</v>
      </c>
      <c r="M447">
        <f>IF(entregas[[#This Row],[data_entrega]]=""=TRUE,0,MAX(entregas[[#This Row],[data_entrega]]-entregas[[#This Row],[prazo_estimado]],0))</f>
        <v>0</v>
      </c>
    </row>
    <row r="448" spans="1:13" x14ac:dyDescent="0.35">
      <c r="A448" s="2">
        <v>447</v>
      </c>
      <c r="B448" t="s">
        <v>408</v>
      </c>
      <c r="C448" t="s">
        <v>412</v>
      </c>
      <c r="D448" s="1">
        <v>45638</v>
      </c>
      <c r="E448" s="1">
        <v>45634</v>
      </c>
      <c r="F448" t="s">
        <v>413</v>
      </c>
      <c r="G448">
        <f>VLOOKUP(entregas[[#This Row],[id_pedido]],pedidos[[id]:[id_cliente]],2,0)</f>
        <v>122</v>
      </c>
      <c r="H448" t="str">
        <f>VLOOKUP(entregas[[#This Row],[id_cliente]],clientes[],2,0)</f>
        <v>Gabrielly Moraes</v>
      </c>
      <c r="I448" t="str">
        <f>VLOOKUP(entregas[[#This Row],[id_cliente]],clientes[],7,0)</f>
        <v>Norte</v>
      </c>
      <c r="J448">
        <f>VLOOKUP(entregas[[#This Row],[id_cliente]],nps[],3,0)</f>
        <v>2</v>
      </c>
      <c r="K448" t="str">
        <f>IF(entregas[[#This Row],[status]]="Entregue","Não","Sim")</f>
        <v>Não</v>
      </c>
      <c r="L448">
        <f>VLOOKUP(entregas[[#This Row],[id_cliente]],pedidos[[#All],[id_cliente]:[Recompra?]],5,0)</f>
        <v>1</v>
      </c>
      <c r="M448">
        <f>IF(entregas[[#This Row],[data_entrega]]=""=TRUE,0,MAX(entregas[[#This Row],[data_entrega]]-entregas[[#This Row],[prazo_estimado]],0))</f>
        <v>4</v>
      </c>
    </row>
    <row r="449" spans="1:13" x14ac:dyDescent="0.35">
      <c r="A449" s="2">
        <v>448</v>
      </c>
      <c r="B449" t="s">
        <v>414</v>
      </c>
      <c r="C449" t="s">
        <v>409</v>
      </c>
      <c r="E449" s="1">
        <v>45717</v>
      </c>
      <c r="F449" t="s">
        <v>410</v>
      </c>
      <c r="G449">
        <f>VLOOKUP(entregas[[#This Row],[id_pedido]],pedidos[[id]:[id_cliente]],2,0)</f>
        <v>60</v>
      </c>
      <c r="H449" t="str">
        <f>VLOOKUP(entregas[[#This Row],[id_cliente]],clientes[],2,0)</f>
        <v>Gustavo Novaes</v>
      </c>
      <c r="I449" t="str">
        <f>VLOOKUP(entregas[[#This Row],[id_cliente]],clientes[],7,0)</f>
        <v>Centro-Oeste</v>
      </c>
      <c r="J449">
        <f>VLOOKUP(entregas[[#This Row],[id_cliente]],nps[],3,0)</f>
        <v>3</v>
      </c>
      <c r="K449" t="str">
        <f>IF(entregas[[#This Row],[status]]="Entregue","Não","Sim")</f>
        <v>Sim</v>
      </c>
      <c r="L449">
        <f>VLOOKUP(entregas[[#This Row],[id_cliente]],pedidos[[#All],[id_cliente]:[Recompra?]],5,0)</f>
        <v>1</v>
      </c>
      <c r="M449">
        <f>IF(entregas[[#This Row],[data_entrega]]=""=TRUE,0,MAX(entregas[[#This Row],[data_entrega]]-entregas[[#This Row],[prazo_estimado]],0))</f>
        <v>0</v>
      </c>
    </row>
    <row r="450" spans="1:13" x14ac:dyDescent="0.35">
      <c r="A450" s="2">
        <v>449</v>
      </c>
      <c r="B450" t="s">
        <v>419</v>
      </c>
      <c r="C450" t="s">
        <v>412</v>
      </c>
      <c r="D450" s="1">
        <v>45643</v>
      </c>
      <c r="E450" s="1">
        <v>45643</v>
      </c>
      <c r="F450" t="s">
        <v>413</v>
      </c>
      <c r="G450">
        <f>VLOOKUP(entregas[[#This Row],[id_pedido]],pedidos[[id]:[id_cliente]],2,0)</f>
        <v>177</v>
      </c>
      <c r="H450" t="str">
        <f>VLOOKUP(entregas[[#This Row],[id_cliente]],clientes[],2,0)</f>
        <v>Renan Moreira</v>
      </c>
      <c r="I450" t="str">
        <f>VLOOKUP(entregas[[#This Row],[id_cliente]],clientes[],7,0)</f>
        <v>Sudeste</v>
      </c>
      <c r="J450">
        <f>VLOOKUP(entregas[[#This Row],[id_cliente]],nps[],3,0)</f>
        <v>6</v>
      </c>
      <c r="K450" t="str">
        <f>IF(entregas[[#This Row],[status]]="Entregue","Não","Sim")</f>
        <v>Não</v>
      </c>
      <c r="L450">
        <f>VLOOKUP(entregas[[#This Row],[id_cliente]],pedidos[[#All],[id_cliente]:[Recompra?]],5,0)</f>
        <v>1</v>
      </c>
      <c r="M450">
        <f>IF(entregas[[#This Row],[data_entrega]]=""=TRUE,0,MAX(entregas[[#This Row],[data_entrega]]-entregas[[#This Row],[prazo_estimado]],0))</f>
        <v>0</v>
      </c>
    </row>
    <row r="451" spans="1:13" x14ac:dyDescent="0.35">
      <c r="A451" s="2">
        <v>450</v>
      </c>
      <c r="B451" t="s">
        <v>414</v>
      </c>
      <c r="C451" t="s">
        <v>417</v>
      </c>
      <c r="E451" s="1">
        <v>45453</v>
      </c>
      <c r="F451" t="s">
        <v>418</v>
      </c>
      <c r="G451">
        <f>VLOOKUP(entregas[[#This Row],[id_pedido]],pedidos[[id]:[id_cliente]],2,0)</f>
        <v>87</v>
      </c>
      <c r="H451" t="str">
        <f>VLOOKUP(entregas[[#This Row],[id_cliente]],clientes[],2,0)</f>
        <v>Ana Clara Oliveira</v>
      </c>
      <c r="I451" t="str">
        <f>VLOOKUP(entregas[[#This Row],[id_cliente]],clientes[],7,0)</f>
        <v>Nordeste</v>
      </c>
      <c r="J451">
        <f>VLOOKUP(entregas[[#This Row],[id_cliente]],nps[],3,0)</f>
        <v>8</v>
      </c>
      <c r="K451" t="str">
        <f>IF(entregas[[#This Row],[status]]="Entregue","Não","Sim")</f>
        <v>Sim</v>
      </c>
      <c r="L451">
        <f>VLOOKUP(entregas[[#This Row],[id_cliente]],pedidos[[#All],[id_cliente]:[Recompra?]],5,0)</f>
        <v>1</v>
      </c>
      <c r="M451">
        <f>IF(entregas[[#This Row],[data_entrega]]=""=TRUE,0,MAX(entregas[[#This Row],[data_entrega]]-entregas[[#This Row],[prazo_estimado]],0))</f>
        <v>0</v>
      </c>
    </row>
    <row r="452" spans="1:13" x14ac:dyDescent="0.35">
      <c r="A452" s="2">
        <v>451</v>
      </c>
      <c r="B452" t="s">
        <v>414</v>
      </c>
      <c r="C452" t="s">
        <v>412</v>
      </c>
      <c r="D452" s="1">
        <v>45449</v>
      </c>
      <c r="E452" s="1">
        <v>45450</v>
      </c>
      <c r="F452" t="s">
        <v>413</v>
      </c>
      <c r="G452">
        <f>VLOOKUP(entregas[[#This Row],[id_pedido]],pedidos[[id]:[id_cliente]],2,0)</f>
        <v>179</v>
      </c>
      <c r="H452" t="str">
        <f>VLOOKUP(entregas[[#This Row],[id_cliente]],clientes[],2,0)</f>
        <v>Natália Silveira</v>
      </c>
      <c r="I452" t="str">
        <f>VLOOKUP(entregas[[#This Row],[id_cliente]],clientes[],7,0)</f>
        <v>Nordeste</v>
      </c>
      <c r="J452">
        <f>VLOOKUP(entregas[[#This Row],[id_cliente]],nps[],3,0)</f>
        <v>3</v>
      </c>
      <c r="K452" t="str">
        <f>IF(entregas[[#This Row],[status]]="Entregue","Não","Sim")</f>
        <v>Não</v>
      </c>
      <c r="L452">
        <f>VLOOKUP(entregas[[#This Row],[id_cliente]],pedidos[[#All],[id_cliente]:[Recompra?]],5,0)</f>
        <v>1</v>
      </c>
      <c r="M452">
        <f>IF(entregas[[#This Row],[data_entrega]]=""=TRUE,0,MAX(entregas[[#This Row],[data_entrega]]-entregas[[#This Row],[prazo_estimado]],0))</f>
        <v>0</v>
      </c>
    </row>
    <row r="453" spans="1:13" x14ac:dyDescent="0.35">
      <c r="A453" s="2">
        <v>452</v>
      </c>
      <c r="B453" t="s">
        <v>411</v>
      </c>
      <c r="C453" t="s">
        <v>412</v>
      </c>
      <c r="D453" s="1">
        <v>45774</v>
      </c>
      <c r="E453" s="1">
        <v>45775</v>
      </c>
      <c r="F453" t="s">
        <v>413</v>
      </c>
      <c r="G453">
        <f>VLOOKUP(entregas[[#This Row],[id_pedido]],pedidos[[id]:[id_cliente]],2,0)</f>
        <v>16</v>
      </c>
      <c r="H453" t="str">
        <f>VLOOKUP(entregas[[#This Row],[id_cliente]],clientes[],2,0)</f>
        <v>Ana Carolina Souza</v>
      </c>
      <c r="I453" t="str">
        <f>VLOOKUP(entregas[[#This Row],[id_cliente]],clientes[],7,0)</f>
        <v>Sul</v>
      </c>
      <c r="J453">
        <f>VLOOKUP(entregas[[#This Row],[id_cliente]],nps[],3,0)</f>
        <v>5</v>
      </c>
      <c r="K453" t="str">
        <f>IF(entregas[[#This Row],[status]]="Entregue","Não","Sim")</f>
        <v>Não</v>
      </c>
      <c r="L453">
        <f>VLOOKUP(entregas[[#This Row],[id_cliente]],pedidos[[#All],[id_cliente]:[Recompra?]],5,0)</f>
        <v>1</v>
      </c>
      <c r="M453">
        <f>IF(entregas[[#This Row],[data_entrega]]=""=TRUE,0,MAX(entregas[[#This Row],[data_entrega]]-entregas[[#This Row],[prazo_estimado]],0))</f>
        <v>0</v>
      </c>
    </row>
    <row r="454" spans="1:13" x14ac:dyDescent="0.35">
      <c r="A454" s="2">
        <v>453</v>
      </c>
      <c r="B454" t="s">
        <v>411</v>
      </c>
      <c r="C454" t="s">
        <v>412</v>
      </c>
      <c r="D454" s="1">
        <v>45507</v>
      </c>
      <c r="E454" s="1">
        <v>45509</v>
      </c>
      <c r="F454" t="s">
        <v>413</v>
      </c>
      <c r="G454">
        <f>VLOOKUP(entregas[[#This Row],[id_pedido]],pedidos[[id]:[id_cliente]],2,0)</f>
        <v>67</v>
      </c>
      <c r="H454" t="str">
        <f>VLOOKUP(entregas[[#This Row],[id_cliente]],clientes[],2,0)</f>
        <v>Luna Jesus</v>
      </c>
      <c r="I454" t="str">
        <f>VLOOKUP(entregas[[#This Row],[id_cliente]],clientes[],7,0)</f>
        <v>Nordeste</v>
      </c>
      <c r="J454">
        <f>VLOOKUP(entregas[[#This Row],[id_cliente]],nps[],3,0)</f>
        <v>3</v>
      </c>
      <c r="K454" t="str">
        <f>IF(entregas[[#This Row],[status]]="Entregue","Não","Sim")</f>
        <v>Não</v>
      </c>
      <c r="L454">
        <f>VLOOKUP(entregas[[#This Row],[id_cliente]],pedidos[[#All],[id_cliente]:[Recompra?]],5,0)</f>
        <v>1</v>
      </c>
      <c r="M454">
        <f>IF(entregas[[#This Row],[data_entrega]]=""=TRUE,0,MAX(entregas[[#This Row],[data_entrega]]-entregas[[#This Row],[prazo_estimado]],0))</f>
        <v>0</v>
      </c>
    </row>
    <row r="455" spans="1:13" x14ac:dyDescent="0.35">
      <c r="A455" s="2">
        <v>454</v>
      </c>
      <c r="B455" t="s">
        <v>411</v>
      </c>
      <c r="C455" t="s">
        <v>412</v>
      </c>
      <c r="D455" s="1">
        <v>45769</v>
      </c>
      <c r="E455" s="1">
        <v>45765</v>
      </c>
      <c r="F455" t="s">
        <v>413</v>
      </c>
      <c r="G455">
        <f>VLOOKUP(entregas[[#This Row],[id_pedido]],pedidos[[id]:[id_cliente]],2,0)</f>
        <v>50</v>
      </c>
      <c r="H455" t="str">
        <f>VLOOKUP(entregas[[#This Row],[id_cliente]],clientes[],2,0)</f>
        <v>Lara Sales</v>
      </c>
      <c r="I455" t="str">
        <f>VLOOKUP(entregas[[#This Row],[id_cliente]],clientes[],7,0)</f>
        <v>Sul</v>
      </c>
      <c r="J455">
        <f>VLOOKUP(entregas[[#This Row],[id_cliente]],nps[],3,0)</f>
        <v>1</v>
      </c>
      <c r="K455" t="str">
        <f>IF(entregas[[#This Row],[status]]="Entregue","Não","Sim")</f>
        <v>Não</v>
      </c>
      <c r="L455">
        <f>VLOOKUP(entregas[[#This Row],[id_cliente]],pedidos[[#All],[id_cliente]:[Recompra?]],5,0)</f>
        <v>1</v>
      </c>
      <c r="M455">
        <f>IF(entregas[[#This Row],[data_entrega]]=""=TRUE,0,MAX(entregas[[#This Row],[data_entrega]]-entregas[[#This Row],[prazo_estimado]],0))</f>
        <v>4</v>
      </c>
    </row>
    <row r="456" spans="1:13" x14ac:dyDescent="0.35">
      <c r="A456" s="2">
        <v>455</v>
      </c>
      <c r="B456" t="s">
        <v>414</v>
      </c>
      <c r="C456" t="s">
        <v>415</v>
      </c>
      <c r="E456" s="1">
        <v>45502</v>
      </c>
      <c r="F456" t="s">
        <v>416</v>
      </c>
      <c r="G456">
        <f>VLOOKUP(entregas[[#This Row],[id_pedido]],pedidos[[id]:[id_cliente]],2,0)</f>
        <v>32</v>
      </c>
      <c r="H456" t="str">
        <f>VLOOKUP(entregas[[#This Row],[id_cliente]],clientes[],2,0)</f>
        <v>Bernardo Araújo</v>
      </c>
      <c r="I456" t="str">
        <f>VLOOKUP(entregas[[#This Row],[id_cliente]],clientes[],7,0)</f>
        <v>Nordeste</v>
      </c>
      <c r="J456">
        <f>VLOOKUP(entregas[[#This Row],[id_cliente]],nps[],3,0)</f>
        <v>6</v>
      </c>
      <c r="K456" t="str">
        <f>IF(entregas[[#This Row],[status]]="Entregue","Não","Sim")</f>
        <v>Sim</v>
      </c>
      <c r="L456">
        <f>VLOOKUP(entregas[[#This Row],[id_cliente]],pedidos[[#All],[id_cliente]:[Recompra?]],5,0)</f>
        <v>1</v>
      </c>
      <c r="M456">
        <f>IF(entregas[[#This Row],[data_entrega]]=""=TRUE,0,MAX(entregas[[#This Row],[data_entrega]]-entregas[[#This Row],[prazo_estimado]],0))</f>
        <v>0</v>
      </c>
    </row>
    <row r="457" spans="1:13" x14ac:dyDescent="0.35">
      <c r="A457" s="2">
        <v>456</v>
      </c>
      <c r="B457" t="s">
        <v>419</v>
      </c>
      <c r="C457" t="s">
        <v>412</v>
      </c>
      <c r="D457" s="1">
        <v>45790</v>
      </c>
      <c r="E457" s="1">
        <v>45790</v>
      </c>
      <c r="F457" t="s">
        <v>413</v>
      </c>
      <c r="G457">
        <f>VLOOKUP(entregas[[#This Row],[id_pedido]],pedidos[[id]:[id_cliente]],2,0)</f>
        <v>41</v>
      </c>
      <c r="H457" t="str">
        <f>VLOOKUP(entregas[[#This Row],[id_cliente]],clientes[],2,0)</f>
        <v>Breno Nascimento</v>
      </c>
      <c r="I457" t="str">
        <f>VLOOKUP(entregas[[#This Row],[id_cliente]],clientes[],7,0)</f>
        <v>Norte</v>
      </c>
      <c r="J457">
        <f>VLOOKUP(entregas[[#This Row],[id_cliente]],nps[],3,0)</f>
        <v>1</v>
      </c>
      <c r="K457" t="str">
        <f>IF(entregas[[#This Row],[status]]="Entregue","Não","Sim")</f>
        <v>Não</v>
      </c>
      <c r="L457">
        <f>VLOOKUP(entregas[[#This Row],[id_cliente]],pedidos[[#All],[id_cliente]:[Recompra?]],5,0)</f>
        <v>1</v>
      </c>
      <c r="M457">
        <f>IF(entregas[[#This Row],[data_entrega]]=""=TRUE,0,MAX(entregas[[#This Row],[data_entrega]]-entregas[[#This Row],[prazo_estimado]],0))</f>
        <v>0</v>
      </c>
    </row>
    <row r="458" spans="1:13" x14ac:dyDescent="0.35">
      <c r="A458" s="2">
        <v>457</v>
      </c>
      <c r="B458" t="s">
        <v>414</v>
      </c>
      <c r="C458" t="s">
        <v>412</v>
      </c>
      <c r="D458" s="1">
        <v>45614</v>
      </c>
      <c r="E458" s="1">
        <v>45614</v>
      </c>
      <c r="F458" t="s">
        <v>413</v>
      </c>
      <c r="G458">
        <f>VLOOKUP(entregas[[#This Row],[id_pedido]],pedidos[[id]:[id_cliente]],2,0)</f>
        <v>115</v>
      </c>
      <c r="H458" t="str">
        <f>VLOOKUP(entregas[[#This Row],[id_cliente]],clientes[],2,0)</f>
        <v>Laís Nunes</v>
      </c>
      <c r="I458" t="str">
        <f>VLOOKUP(entregas[[#This Row],[id_cliente]],clientes[],7,0)</f>
        <v>Norte</v>
      </c>
      <c r="J458">
        <f>VLOOKUP(entregas[[#This Row],[id_cliente]],nps[],3,0)</f>
        <v>4</v>
      </c>
      <c r="K458" t="str">
        <f>IF(entregas[[#This Row],[status]]="Entregue","Não","Sim")</f>
        <v>Não</v>
      </c>
      <c r="L458">
        <f>VLOOKUP(entregas[[#This Row],[id_cliente]],pedidos[[#All],[id_cliente]:[Recompra?]],5,0)</f>
        <v>1</v>
      </c>
      <c r="M458">
        <f>IF(entregas[[#This Row],[data_entrega]]=""=TRUE,0,MAX(entregas[[#This Row],[data_entrega]]-entregas[[#This Row],[prazo_estimado]],0))</f>
        <v>0</v>
      </c>
    </row>
    <row r="459" spans="1:13" x14ac:dyDescent="0.35">
      <c r="A459" s="2">
        <v>458</v>
      </c>
      <c r="B459" t="s">
        <v>411</v>
      </c>
      <c r="C459" t="s">
        <v>412</v>
      </c>
      <c r="D459" s="1">
        <v>45534</v>
      </c>
      <c r="E459" s="1">
        <v>45532</v>
      </c>
      <c r="F459" t="s">
        <v>413</v>
      </c>
      <c r="G459">
        <f>VLOOKUP(entregas[[#This Row],[id_pedido]],pedidos[[id]:[id_cliente]],2,0)</f>
        <v>180</v>
      </c>
      <c r="H459" t="str">
        <f>VLOOKUP(entregas[[#This Row],[id_cliente]],clientes[],2,0)</f>
        <v>Nathan da Paz</v>
      </c>
      <c r="I459" t="str">
        <f>VLOOKUP(entregas[[#This Row],[id_cliente]],clientes[],7,0)</f>
        <v>Sudeste</v>
      </c>
      <c r="J459">
        <f>VLOOKUP(entregas[[#This Row],[id_cliente]],nps[],3,0)</f>
        <v>4</v>
      </c>
      <c r="K459" t="str">
        <f>IF(entregas[[#This Row],[status]]="Entregue","Não","Sim")</f>
        <v>Não</v>
      </c>
      <c r="L459">
        <f>VLOOKUP(entregas[[#This Row],[id_cliente]],pedidos[[#All],[id_cliente]:[Recompra?]],5,0)</f>
        <v>1</v>
      </c>
      <c r="M459">
        <f>IF(entregas[[#This Row],[data_entrega]]=""=TRUE,0,MAX(entregas[[#This Row],[data_entrega]]-entregas[[#This Row],[prazo_estimado]],0))</f>
        <v>2</v>
      </c>
    </row>
    <row r="460" spans="1:13" x14ac:dyDescent="0.35">
      <c r="A460" s="2">
        <v>459</v>
      </c>
      <c r="B460" t="s">
        <v>414</v>
      </c>
      <c r="C460" t="s">
        <v>409</v>
      </c>
      <c r="E460" s="1">
        <v>45724</v>
      </c>
      <c r="F460" t="s">
        <v>410</v>
      </c>
      <c r="G460">
        <f>VLOOKUP(entregas[[#This Row],[id_pedido]],pedidos[[id]:[id_cliente]],2,0)</f>
        <v>7</v>
      </c>
      <c r="H460" t="str">
        <f>VLOOKUP(entregas[[#This Row],[id_cliente]],clientes[],2,0)</f>
        <v>Gustavo Henrique Nascimento</v>
      </c>
      <c r="I460" t="str">
        <f>VLOOKUP(entregas[[#This Row],[id_cliente]],clientes[],7,0)</f>
        <v>Nordeste</v>
      </c>
      <c r="J460">
        <f>VLOOKUP(entregas[[#This Row],[id_cliente]],nps[],3,0)</f>
        <v>9</v>
      </c>
      <c r="K460" t="str">
        <f>IF(entregas[[#This Row],[status]]="Entregue","Não","Sim")</f>
        <v>Sim</v>
      </c>
      <c r="L460">
        <f>VLOOKUP(entregas[[#This Row],[id_cliente]],pedidos[[#All],[id_cliente]:[Recompra?]],5,0)</f>
        <v>1</v>
      </c>
      <c r="M460">
        <f>IF(entregas[[#This Row],[data_entrega]]=""=TRUE,0,MAX(entregas[[#This Row],[data_entrega]]-entregas[[#This Row],[prazo_estimado]],0))</f>
        <v>0</v>
      </c>
    </row>
    <row r="461" spans="1:13" x14ac:dyDescent="0.35">
      <c r="A461" s="2">
        <v>460</v>
      </c>
      <c r="B461" t="s">
        <v>419</v>
      </c>
      <c r="C461" t="s">
        <v>412</v>
      </c>
      <c r="D461" s="1">
        <v>45682</v>
      </c>
      <c r="E461" s="1">
        <v>45680</v>
      </c>
      <c r="F461" t="s">
        <v>413</v>
      </c>
      <c r="G461">
        <f>VLOOKUP(entregas[[#This Row],[id_pedido]],pedidos[[id]:[id_cliente]],2,0)</f>
        <v>74</v>
      </c>
      <c r="H461" t="str">
        <f>VLOOKUP(entregas[[#This Row],[id_cliente]],clientes[],2,0)</f>
        <v>Milena Farias</v>
      </c>
      <c r="I461" t="str">
        <f>VLOOKUP(entregas[[#This Row],[id_cliente]],clientes[],7,0)</f>
        <v>Norte</v>
      </c>
      <c r="J461">
        <f>VLOOKUP(entregas[[#This Row],[id_cliente]],nps[],3,0)</f>
        <v>1</v>
      </c>
      <c r="K461" t="str">
        <f>IF(entregas[[#This Row],[status]]="Entregue","Não","Sim")</f>
        <v>Não</v>
      </c>
      <c r="L461">
        <f>VLOOKUP(entregas[[#This Row],[id_cliente]],pedidos[[#All],[id_cliente]:[Recompra?]],5,0)</f>
        <v>1</v>
      </c>
      <c r="M461">
        <f>IF(entregas[[#This Row],[data_entrega]]=""=TRUE,0,MAX(entregas[[#This Row],[data_entrega]]-entregas[[#This Row],[prazo_estimado]],0))</f>
        <v>2</v>
      </c>
    </row>
    <row r="462" spans="1:13" x14ac:dyDescent="0.35">
      <c r="A462" s="2">
        <v>461</v>
      </c>
      <c r="B462" t="s">
        <v>419</v>
      </c>
      <c r="C462" t="s">
        <v>412</v>
      </c>
      <c r="D462" s="1">
        <v>45773</v>
      </c>
      <c r="E462" s="1">
        <v>45772</v>
      </c>
      <c r="F462" t="s">
        <v>413</v>
      </c>
      <c r="G462">
        <f>VLOOKUP(entregas[[#This Row],[id_pedido]],pedidos[[id]:[id_cliente]],2,0)</f>
        <v>188</v>
      </c>
      <c r="H462" t="str">
        <f>VLOOKUP(entregas[[#This Row],[id_cliente]],clientes[],2,0)</f>
        <v>Rafaela Porto</v>
      </c>
      <c r="I462" t="str">
        <f>VLOOKUP(entregas[[#This Row],[id_cliente]],clientes[],7,0)</f>
        <v>Nordeste</v>
      </c>
      <c r="J462">
        <f>VLOOKUP(entregas[[#This Row],[id_cliente]],nps[],3,0)</f>
        <v>6</v>
      </c>
      <c r="K462" t="str">
        <f>IF(entregas[[#This Row],[status]]="Entregue","Não","Sim")</f>
        <v>Não</v>
      </c>
      <c r="L462">
        <f>VLOOKUP(entregas[[#This Row],[id_cliente]],pedidos[[#All],[id_cliente]:[Recompra?]],5,0)</f>
        <v>1</v>
      </c>
      <c r="M462">
        <f>IF(entregas[[#This Row],[data_entrega]]=""=TRUE,0,MAX(entregas[[#This Row],[data_entrega]]-entregas[[#This Row],[prazo_estimado]],0))</f>
        <v>1</v>
      </c>
    </row>
    <row r="463" spans="1:13" x14ac:dyDescent="0.35">
      <c r="A463" s="2">
        <v>462</v>
      </c>
      <c r="B463" t="s">
        <v>414</v>
      </c>
      <c r="C463" t="s">
        <v>415</v>
      </c>
      <c r="E463" s="1">
        <v>45691</v>
      </c>
      <c r="F463" t="s">
        <v>416</v>
      </c>
      <c r="G463">
        <f>VLOOKUP(entregas[[#This Row],[id_pedido]],pedidos[[id]:[id_cliente]],2,0)</f>
        <v>103</v>
      </c>
      <c r="H463" t="str">
        <f>VLOOKUP(entregas[[#This Row],[id_cliente]],clientes[],2,0)</f>
        <v>Bruno Cunha</v>
      </c>
      <c r="I463" t="str">
        <f>VLOOKUP(entregas[[#This Row],[id_cliente]],clientes[],7,0)</f>
        <v>Nordeste</v>
      </c>
      <c r="J463">
        <f>VLOOKUP(entregas[[#This Row],[id_cliente]],nps[],3,0)</f>
        <v>0</v>
      </c>
      <c r="K463" t="str">
        <f>IF(entregas[[#This Row],[status]]="Entregue","Não","Sim")</f>
        <v>Sim</v>
      </c>
      <c r="L463">
        <f>VLOOKUP(entregas[[#This Row],[id_cliente]],pedidos[[#All],[id_cliente]:[Recompra?]],5,0)</f>
        <v>1</v>
      </c>
      <c r="M463">
        <f>IF(entregas[[#This Row],[data_entrega]]=""=TRUE,0,MAX(entregas[[#This Row],[data_entrega]]-entregas[[#This Row],[prazo_estimado]],0))</f>
        <v>0</v>
      </c>
    </row>
    <row r="464" spans="1:13" x14ac:dyDescent="0.35">
      <c r="A464" s="2">
        <v>463</v>
      </c>
      <c r="B464" t="s">
        <v>414</v>
      </c>
      <c r="C464" t="s">
        <v>415</v>
      </c>
      <c r="E464" s="1">
        <v>45746</v>
      </c>
      <c r="F464" t="s">
        <v>416</v>
      </c>
      <c r="G464">
        <f>VLOOKUP(entregas[[#This Row],[id_pedido]],pedidos[[id]:[id_cliente]],2,0)</f>
        <v>193</v>
      </c>
      <c r="H464" t="str">
        <f>VLOOKUP(entregas[[#This Row],[id_cliente]],clientes[],2,0)</f>
        <v>Dr. Rodrigo Cardoso</v>
      </c>
      <c r="I464" t="str">
        <f>VLOOKUP(entregas[[#This Row],[id_cliente]],clientes[],7,0)</f>
        <v>Sul</v>
      </c>
      <c r="J464">
        <f>VLOOKUP(entregas[[#This Row],[id_cliente]],nps[],3,0)</f>
        <v>0</v>
      </c>
      <c r="K464" t="str">
        <f>IF(entregas[[#This Row],[status]]="Entregue","Não","Sim")</f>
        <v>Sim</v>
      </c>
      <c r="L464">
        <f>VLOOKUP(entregas[[#This Row],[id_cliente]],pedidos[[#All],[id_cliente]:[Recompra?]],5,0)</f>
        <v>1</v>
      </c>
      <c r="M464">
        <f>IF(entregas[[#This Row],[data_entrega]]=""=TRUE,0,MAX(entregas[[#This Row],[data_entrega]]-entregas[[#This Row],[prazo_estimado]],0))</f>
        <v>0</v>
      </c>
    </row>
    <row r="465" spans="1:13" x14ac:dyDescent="0.35">
      <c r="A465" s="2">
        <v>464</v>
      </c>
      <c r="B465" t="s">
        <v>411</v>
      </c>
      <c r="C465" t="s">
        <v>412</v>
      </c>
      <c r="D465" s="1">
        <v>45488</v>
      </c>
      <c r="E465" s="1">
        <v>45483</v>
      </c>
      <c r="F465" t="s">
        <v>413</v>
      </c>
      <c r="G465">
        <f>VLOOKUP(entregas[[#This Row],[id_pedido]],pedidos[[id]:[id_cliente]],2,0)</f>
        <v>55</v>
      </c>
      <c r="H465" t="str">
        <f>VLOOKUP(entregas[[#This Row],[id_cliente]],clientes[],2,0)</f>
        <v>Maria Eduarda da Cruz</v>
      </c>
      <c r="I465" t="str">
        <f>VLOOKUP(entregas[[#This Row],[id_cliente]],clientes[],7,0)</f>
        <v>Nordeste</v>
      </c>
      <c r="J465">
        <f>VLOOKUP(entregas[[#This Row],[id_cliente]],nps[],3,0)</f>
        <v>6</v>
      </c>
      <c r="K465" t="str">
        <f>IF(entregas[[#This Row],[status]]="Entregue","Não","Sim")</f>
        <v>Não</v>
      </c>
      <c r="L465">
        <f>VLOOKUP(entregas[[#This Row],[id_cliente]],pedidos[[#All],[id_cliente]:[Recompra?]],5,0)</f>
        <v>1</v>
      </c>
      <c r="M465">
        <f>IF(entregas[[#This Row],[data_entrega]]=""=TRUE,0,MAX(entregas[[#This Row],[data_entrega]]-entregas[[#This Row],[prazo_estimado]],0))</f>
        <v>5</v>
      </c>
    </row>
    <row r="466" spans="1:13" x14ac:dyDescent="0.35">
      <c r="A466" s="2">
        <v>465</v>
      </c>
      <c r="B466" t="s">
        <v>419</v>
      </c>
      <c r="C466" t="s">
        <v>412</v>
      </c>
      <c r="D466" s="1">
        <v>45563</v>
      </c>
      <c r="E466" s="1">
        <v>45559</v>
      </c>
      <c r="F466" t="s">
        <v>413</v>
      </c>
      <c r="G466">
        <f>VLOOKUP(entregas[[#This Row],[id_pedido]],pedidos[[id]:[id_cliente]],2,0)</f>
        <v>44</v>
      </c>
      <c r="H466" t="str">
        <f>VLOOKUP(entregas[[#This Row],[id_cliente]],clientes[],2,0)</f>
        <v>Murilo Jesus</v>
      </c>
      <c r="I466" t="str">
        <f>VLOOKUP(entregas[[#This Row],[id_cliente]],clientes[],7,0)</f>
        <v>Norte</v>
      </c>
      <c r="J466">
        <f>VLOOKUP(entregas[[#This Row],[id_cliente]],nps[],3,0)</f>
        <v>6</v>
      </c>
      <c r="K466" t="str">
        <f>IF(entregas[[#This Row],[status]]="Entregue","Não","Sim")</f>
        <v>Não</v>
      </c>
      <c r="L466">
        <f>VLOOKUP(entregas[[#This Row],[id_cliente]],pedidos[[#All],[id_cliente]:[Recompra?]],5,0)</f>
        <v>1</v>
      </c>
      <c r="M466">
        <f>IF(entregas[[#This Row],[data_entrega]]=""=TRUE,0,MAX(entregas[[#This Row],[data_entrega]]-entregas[[#This Row],[prazo_estimado]],0))</f>
        <v>4</v>
      </c>
    </row>
    <row r="467" spans="1:13" x14ac:dyDescent="0.35">
      <c r="A467" s="2">
        <v>466</v>
      </c>
      <c r="B467" t="s">
        <v>419</v>
      </c>
      <c r="C467" t="s">
        <v>412</v>
      </c>
      <c r="D467" s="1">
        <v>45494</v>
      </c>
      <c r="E467" s="1">
        <v>45496</v>
      </c>
      <c r="F467" t="s">
        <v>413</v>
      </c>
      <c r="G467">
        <f>VLOOKUP(entregas[[#This Row],[id_pedido]],pedidos[[id]:[id_cliente]],2,0)</f>
        <v>51</v>
      </c>
      <c r="H467" t="str">
        <f>VLOOKUP(entregas[[#This Row],[id_cliente]],clientes[],2,0)</f>
        <v>Evelyn Ramos</v>
      </c>
      <c r="I467" t="str">
        <f>VLOOKUP(entregas[[#This Row],[id_cliente]],clientes[],7,0)</f>
        <v>Nordeste</v>
      </c>
      <c r="J467">
        <f>VLOOKUP(entregas[[#This Row],[id_cliente]],nps[],3,0)</f>
        <v>0</v>
      </c>
      <c r="K467" t="str">
        <f>IF(entregas[[#This Row],[status]]="Entregue","Não","Sim")</f>
        <v>Não</v>
      </c>
      <c r="L467">
        <f>VLOOKUP(entregas[[#This Row],[id_cliente]],pedidos[[#All],[id_cliente]:[Recompra?]],5,0)</f>
        <v>1</v>
      </c>
      <c r="M467">
        <f>IF(entregas[[#This Row],[data_entrega]]=""=TRUE,0,MAX(entregas[[#This Row],[data_entrega]]-entregas[[#This Row],[prazo_estimado]],0))</f>
        <v>0</v>
      </c>
    </row>
    <row r="468" spans="1:13" x14ac:dyDescent="0.35">
      <c r="A468" s="2">
        <v>467</v>
      </c>
      <c r="B468" t="s">
        <v>414</v>
      </c>
      <c r="C468" t="s">
        <v>412</v>
      </c>
      <c r="D468" s="1">
        <v>45618</v>
      </c>
      <c r="E468" s="1">
        <v>45616</v>
      </c>
      <c r="F468" t="s">
        <v>413</v>
      </c>
      <c r="G468">
        <f>VLOOKUP(entregas[[#This Row],[id_pedido]],pedidos[[id]:[id_cliente]],2,0)</f>
        <v>46</v>
      </c>
      <c r="H468" t="str">
        <f>VLOOKUP(entregas[[#This Row],[id_cliente]],clientes[],2,0)</f>
        <v>Sra. Stephany Cardoso</v>
      </c>
      <c r="I468" t="str">
        <f>VLOOKUP(entregas[[#This Row],[id_cliente]],clientes[],7,0)</f>
        <v>Sul</v>
      </c>
      <c r="J468">
        <f>VLOOKUP(entregas[[#This Row],[id_cliente]],nps[],3,0)</f>
        <v>2</v>
      </c>
      <c r="K468" t="str">
        <f>IF(entregas[[#This Row],[status]]="Entregue","Não","Sim")</f>
        <v>Não</v>
      </c>
      <c r="L468">
        <f>VLOOKUP(entregas[[#This Row],[id_cliente]],pedidos[[#All],[id_cliente]:[Recompra?]],5,0)</f>
        <v>1</v>
      </c>
      <c r="M468">
        <f>IF(entregas[[#This Row],[data_entrega]]=""=TRUE,0,MAX(entregas[[#This Row],[data_entrega]]-entregas[[#This Row],[prazo_estimado]],0))</f>
        <v>2</v>
      </c>
    </row>
    <row r="469" spans="1:13" x14ac:dyDescent="0.35">
      <c r="A469" s="2">
        <v>468</v>
      </c>
      <c r="B469" t="s">
        <v>414</v>
      </c>
      <c r="C469" t="s">
        <v>412</v>
      </c>
      <c r="D469" s="1">
        <v>45591</v>
      </c>
      <c r="E469" s="1">
        <v>45592</v>
      </c>
      <c r="F469" t="s">
        <v>413</v>
      </c>
      <c r="G469">
        <f>VLOOKUP(entregas[[#This Row],[id_pedido]],pedidos[[id]:[id_cliente]],2,0)</f>
        <v>183</v>
      </c>
      <c r="H469" t="str">
        <f>VLOOKUP(entregas[[#This Row],[id_cliente]],clientes[],2,0)</f>
        <v>Sr. Murilo Lima</v>
      </c>
      <c r="I469" t="str">
        <f>VLOOKUP(entregas[[#This Row],[id_cliente]],clientes[],7,0)</f>
        <v>Nordeste</v>
      </c>
      <c r="J469">
        <f>VLOOKUP(entregas[[#This Row],[id_cliente]],nps[],3,0)</f>
        <v>4</v>
      </c>
      <c r="K469" t="str">
        <f>IF(entregas[[#This Row],[status]]="Entregue","Não","Sim")</f>
        <v>Não</v>
      </c>
      <c r="L469">
        <f>VLOOKUP(entregas[[#This Row],[id_cliente]],pedidos[[#All],[id_cliente]:[Recompra?]],5,0)</f>
        <v>1</v>
      </c>
      <c r="M469">
        <f>IF(entregas[[#This Row],[data_entrega]]=""=TRUE,0,MAX(entregas[[#This Row],[data_entrega]]-entregas[[#This Row],[prazo_estimado]],0))</f>
        <v>0</v>
      </c>
    </row>
    <row r="470" spans="1:13" x14ac:dyDescent="0.35">
      <c r="A470" s="2">
        <v>469</v>
      </c>
      <c r="B470" t="s">
        <v>414</v>
      </c>
      <c r="C470" t="s">
        <v>412</v>
      </c>
      <c r="D470" s="1">
        <v>45609</v>
      </c>
      <c r="E470" s="1">
        <v>45604</v>
      </c>
      <c r="F470" t="s">
        <v>413</v>
      </c>
      <c r="G470">
        <f>VLOOKUP(entregas[[#This Row],[id_pedido]],pedidos[[id]:[id_cliente]],2,0)</f>
        <v>125</v>
      </c>
      <c r="H470" t="str">
        <f>VLOOKUP(entregas[[#This Row],[id_cliente]],clientes[],2,0)</f>
        <v>Dra. Mariane Rodrigues</v>
      </c>
      <c r="I470" t="str">
        <f>VLOOKUP(entregas[[#This Row],[id_cliente]],clientes[],7,0)</f>
        <v>Sudeste</v>
      </c>
      <c r="J470">
        <f>VLOOKUP(entregas[[#This Row],[id_cliente]],nps[],3,0)</f>
        <v>10</v>
      </c>
      <c r="K470" t="str">
        <f>IF(entregas[[#This Row],[status]]="Entregue","Não","Sim")</f>
        <v>Não</v>
      </c>
      <c r="L470">
        <f>VLOOKUP(entregas[[#This Row],[id_cliente]],pedidos[[#All],[id_cliente]:[Recompra?]],5,0)</f>
        <v>1</v>
      </c>
      <c r="M470">
        <f>IF(entregas[[#This Row],[data_entrega]]=""=TRUE,0,MAX(entregas[[#This Row],[data_entrega]]-entregas[[#This Row],[prazo_estimado]],0))</f>
        <v>5</v>
      </c>
    </row>
    <row r="471" spans="1:13" x14ac:dyDescent="0.35">
      <c r="A471" s="2">
        <v>470</v>
      </c>
      <c r="B471" t="s">
        <v>419</v>
      </c>
      <c r="C471" t="s">
        <v>412</v>
      </c>
      <c r="D471" s="1">
        <v>45449</v>
      </c>
      <c r="E471" s="1">
        <v>45451</v>
      </c>
      <c r="F471" t="s">
        <v>413</v>
      </c>
      <c r="G471">
        <f>VLOOKUP(entregas[[#This Row],[id_pedido]],pedidos[[id]:[id_cliente]],2,0)</f>
        <v>109</v>
      </c>
      <c r="H471" t="str">
        <f>VLOOKUP(entregas[[#This Row],[id_cliente]],clientes[],2,0)</f>
        <v>Otávio Pereira</v>
      </c>
      <c r="I471" t="str">
        <f>VLOOKUP(entregas[[#This Row],[id_cliente]],clientes[],7,0)</f>
        <v>Norte</v>
      </c>
      <c r="J471">
        <f>VLOOKUP(entregas[[#This Row],[id_cliente]],nps[],3,0)</f>
        <v>9</v>
      </c>
      <c r="K471" t="str">
        <f>IF(entregas[[#This Row],[status]]="Entregue","Não","Sim")</f>
        <v>Não</v>
      </c>
      <c r="L471">
        <f>VLOOKUP(entregas[[#This Row],[id_cliente]],pedidos[[#All],[id_cliente]:[Recompra?]],5,0)</f>
        <v>1</v>
      </c>
      <c r="M471">
        <f>IF(entregas[[#This Row],[data_entrega]]=""=TRUE,0,MAX(entregas[[#This Row],[data_entrega]]-entregas[[#This Row],[prazo_estimado]],0))</f>
        <v>0</v>
      </c>
    </row>
    <row r="472" spans="1:13" x14ac:dyDescent="0.35">
      <c r="A472" s="2">
        <v>471</v>
      </c>
      <c r="B472" t="s">
        <v>414</v>
      </c>
      <c r="C472" t="s">
        <v>412</v>
      </c>
      <c r="D472" s="1">
        <v>45733</v>
      </c>
      <c r="E472" s="1">
        <v>45729</v>
      </c>
      <c r="F472" t="s">
        <v>413</v>
      </c>
      <c r="G472">
        <f>VLOOKUP(entregas[[#This Row],[id_pedido]],pedidos[[id]:[id_cliente]],2,0)</f>
        <v>160</v>
      </c>
      <c r="H472" t="str">
        <f>VLOOKUP(entregas[[#This Row],[id_cliente]],clientes[],2,0)</f>
        <v>Lara Rocha</v>
      </c>
      <c r="I472" t="str">
        <f>VLOOKUP(entregas[[#This Row],[id_cliente]],clientes[],7,0)</f>
        <v>Centro-Oeste</v>
      </c>
      <c r="J472">
        <f>VLOOKUP(entregas[[#This Row],[id_cliente]],nps[],3,0)</f>
        <v>9</v>
      </c>
      <c r="K472" t="str">
        <f>IF(entregas[[#This Row],[status]]="Entregue","Não","Sim")</f>
        <v>Não</v>
      </c>
      <c r="L472">
        <f>VLOOKUP(entregas[[#This Row],[id_cliente]],pedidos[[#All],[id_cliente]:[Recompra?]],5,0)</f>
        <v>1</v>
      </c>
      <c r="M472">
        <f>IF(entregas[[#This Row],[data_entrega]]=""=TRUE,0,MAX(entregas[[#This Row],[data_entrega]]-entregas[[#This Row],[prazo_estimado]],0))</f>
        <v>4</v>
      </c>
    </row>
    <row r="473" spans="1:13" x14ac:dyDescent="0.35">
      <c r="A473" s="2">
        <v>472</v>
      </c>
      <c r="B473" t="s">
        <v>419</v>
      </c>
      <c r="C473" t="s">
        <v>412</v>
      </c>
      <c r="D473" s="1">
        <v>45569</v>
      </c>
      <c r="E473" s="1">
        <v>45570</v>
      </c>
      <c r="F473" t="s">
        <v>413</v>
      </c>
      <c r="G473">
        <f>VLOOKUP(entregas[[#This Row],[id_pedido]],pedidos[[id]:[id_cliente]],2,0)</f>
        <v>28</v>
      </c>
      <c r="H473" t="str">
        <f>VLOOKUP(entregas[[#This Row],[id_cliente]],clientes[],2,0)</f>
        <v>Felipe Martins</v>
      </c>
      <c r="I473" t="str">
        <f>VLOOKUP(entregas[[#This Row],[id_cliente]],clientes[],7,0)</f>
        <v>Nordeste</v>
      </c>
      <c r="J473">
        <f>VLOOKUP(entregas[[#This Row],[id_cliente]],nps[],3,0)</f>
        <v>1</v>
      </c>
      <c r="K473" t="str">
        <f>IF(entregas[[#This Row],[status]]="Entregue","Não","Sim")</f>
        <v>Não</v>
      </c>
      <c r="L473">
        <f>VLOOKUP(entregas[[#This Row],[id_cliente]],pedidos[[#All],[id_cliente]:[Recompra?]],5,0)</f>
        <v>1</v>
      </c>
      <c r="M473">
        <f>IF(entregas[[#This Row],[data_entrega]]=""=TRUE,0,MAX(entregas[[#This Row],[data_entrega]]-entregas[[#This Row],[prazo_estimado]],0))</f>
        <v>0</v>
      </c>
    </row>
    <row r="474" spans="1:13" x14ac:dyDescent="0.35">
      <c r="A474" s="2">
        <v>473</v>
      </c>
      <c r="B474" t="s">
        <v>411</v>
      </c>
      <c r="C474" t="s">
        <v>412</v>
      </c>
      <c r="D474" s="1">
        <v>45736</v>
      </c>
      <c r="E474" s="1">
        <v>45736</v>
      </c>
      <c r="F474" t="s">
        <v>413</v>
      </c>
      <c r="G474">
        <f>VLOOKUP(entregas[[#This Row],[id_pedido]],pedidos[[id]:[id_cliente]],2,0)</f>
        <v>104</v>
      </c>
      <c r="H474" t="str">
        <f>VLOOKUP(entregas[[#This Row],[id_cliente]],clientes[],2,0)</f>
        <v>Leonardo da Rocha</v>
      </c>
      <c r="I474" t="str">
        <f>VLOOKUP(entregas[[#This Row],[id_cliente]],clientes[],7,0)</f>
        <v>Centro-Oeste</v>
      </c>
      <c r="J474">
        <f>VLOOKUP(entregas[[#This Row],[id_cliente]],nps[],3,0)</f>
        <v>6</v>
      </c>
      <c r="K474" t="str">
        <f>IF(entregas[[#This Row],[status]]="Entregue","Não","Sim")</f>
        <v>Não</v>
      </c>
      <c r="L474">
        <f>VLOOKUP(entregas[[#This Row],[id_cliente]],pedidos[[#All],[id_cliente]:[Recompra?]],5,0)</f>
        <v>1</v>
      </c>
      <c r="M474">
        <f>IF(entregas[[#This Row],[data_entrega]]=""=TRUE,0,MAX(entregas[[#This Row],[data_entrega]]-entregas[[#This Row],[prazo_estimado]],0))</f>
        <v>0</v>
      </c>
    </row>
    <row r="475" spans="1:13" x14ac:dyDescent="0.35">
      <c r="A475" s="2">
        <v>474</v>
      </c>
      <c r="B475" t="s">
        <v>414</v>
      </c>
      <c r="C475" t="s">
        <v>412</v>
      </c>
      <c r="D475" s="1">
        <v>45606</v>
      </c>
      <c r="E475" s="1">
        <v>45607</v>
      </c>
      <c r="F475" t="s">
        <v>413</v>
      </c>
      <c r="G475">
        <f>VLOOKUP(entregas[[#This Row],[id_pedido]],pedidos[[id]:[id_cliente]],2,0)</f>
        <v>94</v>
      </c>
      <c r="H475" t="str">
        <f>VLOOKUP(entregas[[#This Row],[id_cliente]],clientes[],2,0)</f>
        <v>Dr. Pedro Henrique Nunes</v>
      </c>
      <c r="I475" t="str">
        <f>VLOOKUP(entregas[[#This Row],[id_cliente]],clientes[],7,0)</f>
        <v>Nordeste</v>
      </c>
      <c r="J475">
        <f>VLOOKUP(entregas[[#This Row],[id_cliente]],nps[],3,0)</f>
        <v>5</v>
      </c>
      <c r="K475" t="str">
        <f>IF(entregas[[#This Row],[status]]="Entregue","Não","Sim")</f>
        <v>Não</v>
      </c>
      <c r="L475">
        <f>VLOOKUP(entregas[[#This Row],[id_cliente]],pedidos[[#All],[id_cliente]:[Recompra?]],5,0)</f>
        <v>0</v>
      </c>
      <c r="M475">
        <f>IF(entregas[[#This Row],[data_entrega]]=""=TRUE,0,MAX(entregas[[#This Row],[data_entrega]]-entregas[[#This Row],[prazo_estimado]],0))</f>
        <v>0</v>
      </c>
    </row>
    <row r="476" spans="1:13" x14ac:dyDescent="0.35">
      <c r="A476" s="2">
        <v>475</v>
      </c>
      <c r="B476" t="s">
        <v>408</v>
      </c>
      <c r="C476" t="s">
        <v>412</v>
      </c>
      <c r="D476" s="1">
        <v>45720</v>
      </c>
      <c r="E476" s="1">
        <v>45721</v>
      </c>
      <c r="F476" t="s">
        <v>413</v>
      </c>
      <c r="G476">
        <f>VLOOKUP(entregas[[#This Row],[id_pedido]],pedidos[[id]:[id_cliente]],2,0)</f>
        <v>113</v>
      </c>
      <c r="H476" t="str">
        <f>VLOOKUP(entregas[[#This Row],[id_cliente]],clientes[],2,0)</f>
        <v>Maria Cecília Aragão</v>
      </c>
      <c r="I476" t="str">
        <f>VLOOKUP(entregas[[#This Row],[id_cliente]],clientes[],7,0)</f>
        <v>Sul</v>
      </c>
      <c r="J476">
        <f>VLOOKUP(entregas[[#This Row],[id_cliente]],nps[],3,0)</f>
        <v>9</v>
      </c>
      <c r="K476" t="str">
        <f>IF(entregas[[#This Row],[status]]="Entregue","Não","Sim")</f>
        <v>Não</v>
      </c>
      <c r="L476">
        <f>VLOOKUP(entregas[[#This Row],[id_cliente]],pedidos[[#All],[id_cliente]:[Recompra?]],5,0)</f>
        <v>1</v>
      </c>
      <c r="M476">
        <f>IF(entregas[[#This Row],[data_entrega]]=""=TRUE,0,MAX(entregas[[#This Row],[data_entrega]]-entregas[[#This Row],[prazo_estimado]],0))</f>
        <v>0</v>
      </c>
    </row>
    <row r="477" spans="1:13" x14ac:dyDescent="0.35">
      <c r="A477" s="2">
        <v>476</v>
      </c>
      <c r="B477" t="s">
        <v>411</v>
      </c>
      <c r="C477" t="s">
        <v>415</v>
      </c>
      <c r="E477" s="1">
        <v>45664</v>
      </c>
      <c r="F477" t="s">
        <v>416</v>
      </c>
      <c r="G477">
        <f>VLOOKUP(entregas[[#This Row],[id_pedido]],pedidos[[id]:[id_cliente]],2,0)</f>
        <v>122</v>
      </c>
      <c r="H477" t="str">
        <f>VLOOKUP(entregas[[#This Row],[id_cliente]],clientes[],2,0)</f>
        <v>Gabrielly Moraes</v>
      </c>
      <c r="I477" t="str">
        <f>VLOOKUP(entregas[[#This Row],[id_cliente]],clientes[],7,0)</f>
        <v>Norte</v>
      </c>
      <c r="J477">
        <f>VLOOKUP(entregas[[#This Row],[id_cliente]],nps[],3,0)</f>
        <v>2</v>
      </c>
      <c r="K477" t="str">
        <f>IF(entregas[[#This Row],[status]]="Entregue","Não","Sim")</f>
        <v>Sim</v>
      </c>
      <c r="L477">
        <f>VLOOKUP(entregas[[#This Row],[id_cliente]],pedidos[[#All],[id_cliente]:[Recompra?]],5,0)</f>
        <v>1</v>
      </c>
      <c r="M477">
        <f>IF(entregas[[#This Row],[data_entrega]]=""=TRUE,0,MAX(entregas[[#This Row],[data_entrega]]-entregas[[#This Row],[prazo_estimado]],0))</f>
        <v>0</v>
      </c>
    </row>
    <row r="478" spans="1:13" x14ac:dyDescent="0.35">
      <c r="A478" s="2">
        <v>477</v>
      </c>
      <c r="B478" t="s">
        <v>408</v>
      </c>
      <c r="C478" t="s">
        <v>409</v>
      </c>
      <c r="E478" s="1">
        <v>45673</v>
      </c>
      <c r="F478" t="s">
        <v>410</v>
      </c>
      <c r="G478">
        <f>VLOOKUP(entregas[[#This Row],[id_pedido]],pedidos[[id]:[id_cliente]],2,0)</f>
        <v>81</v>
      </c>
      <c r="H478" t="str">
        <f>VLOOKUP(entregas[[#This Row],[id_cliente]],clientes[],2,0)</f>
        <v>Nathan Pinto</v>
      </c>
      <c r="I478" t="str">
        <f>VLOOKUP(entregas[[#This Row],[id_cliente]],clientes[],7,0)</f>
        <v>Nordeste</v>
      </c>
      <c r="J478">
        <f>VLOOKUP(entregas[[#This Row],[id_cliente]],nps[],3,0)</f>
        <v>3</v>
      </c>
      <c r="K478" t="str">
        <f>IF(entregas[[#This Row],[status]]="Entregue","Não","Sim")</f>
        <v>Sim</v>
      </c>
      <c r="L478">
        <f>VLOOKUP(entregas[[#This Row],[id_cliente]],pedidos[[#All],[id_cliente]:[Recompra?]],5,0)</f>
        <v>1</v>
      </c>
      <c r="M478">
        <f>IF(entregas[[#This Row],[data_entrega]]=""=TRUE,0,MAX(entregas[[#This Row],[data_entrega]]-entregas[[#This Row],[prazo_estimado]],0))</f>
        <v>0</v>
      </c>
    </row>
    <row r="479" spans="1:13" x14ac:dyDescent="0.35">
      <c r="A479" s="2">
        <v>478</v>
      </c>
      <c r="B479" t="s">
        <v>408</v>
      </c>
      <c r="C479" t="s">
        <v>415</v>
      </c>
      <c r="E479" s="1">
        <v>45490</v>
      </c>
      <c r="F479" t="s">
        <v>416</v>
      </c>
      <c r="G479">
        <f>VLOOKUP(entregas[[#This Row],[id_pedido]],pedidos[[id]:[id_cliente]],2,0)</f>
        <v>187</v>
      </c>
      <c r="H479" t="str">
        <f>VLOOKUP(entregas[[#This Row],[id_cliente]],clientes[],2,0)</f>
        <v>Srta. Olivia da Rocha</v>
      </c>
      <c r="I479" t="str">
        <f>VLOOKUP(entregas[[#This Row],[id_cliente]],clientes[],7,0)</f>
        <v>Sul</v>
      </c>
      <c r="J479">
        <f>VLOOKUP(entregas[[#This Row],[id_cliente]],nps[],3,0)</f>
        <v>8</v>
      </c>
      <c r="K479" t="str">
        <f>IF(entregas[[#This Row],[status]]="Entregue","Não","Sim")</f>
        <v>Sim</v>
      </c>
      <c r="L479">
        <f>VLOOKUP(entregas[[#This Row],[id_cliente]],pedidos[[#All],[id_cliente]:[Recompra?]],5,0)</f>
        <v>1</v>
      </c>
      <c r="M479">
        <f>IF(entregas[[#This Row],[data_entrega]]=""=TRUE,0,MAX(entregas[[#This Row],[data_entrega]]-entregas[[#This Row],[prazo_estimado]],0))</f>
        <v>0</v>
      </c>
    </row>
    <row r="480" spans="1:13" x14ac:dyDescent="0.35">
      <c r="A480" s="2">
        <v>479</v>
      </c>
      <c r="B480" t="s">
        <v>411</v>
      </c>
      <c r="C480" t="s">
        <v>409</v>
      </c>
      <c r="E480" s="1">
        <v>45742</v>
      </c>
      <c r="F480" t="s">
        <v>410</v>
      </c>
      <c r="G480">
        <f>VLOOKUP(entregas[[#This Row],[id_pedido]],pedidos[[id]:[id_cliente]],2,0)</f>
        <v>171</v>
      </c>
      <c r="H480" t="str">
        <f>VLOOKUP(entregas[[#This Row],[id_cliente]],clientes[],2,0)</f>
        <v>Esther Monteiro</v>
      </c>
      <c r="I480" t="str">
        <f>VLOOKUP(entregas[[#This Row],[id_cliente]],clientes[],7,0)</f>
        <v>Centro-Oeste</v>
      </c>
      <c r="J480">
        <f>VLOOKUP(entregas[[#This Row],[id_cliente]],nps[],3,0)</f>
        <v>5</v>
      </c>
      <c r="K480" t="str">
        <f>IF(entregas[[#This Row],[status]]="Entregue","Não","Sim")</f>
        <v>Sim</v>
      </c>
      <c r="L480">
        <f>VLOOKUP(entregas[[#This Row],[id_cliente]],pedidos[[#All],[id_cliente]:[Recompra?]],5,0)</f>
        <v>1</v>
      </c>
      <c r="M480">
        <f>IF(entregas[[#This Row],[data_entrega]]=""=TRUE,0,MAX(entregas[[#This Row],[data_entrega]]-entregas[[#This Row],[prazo_estimado]],0))</f>
        <v>0</v>
      </c>
    </row>
    <row r="481" spans="1:13" x14ac:dyDescent="0.35">
      <c r="A481" s="2">
        <v>480</v>
      </c>
      <c r="B481" t="s">
        <v>419</v>
      </c>
      <c r="C481" t="s">
        <v>412</v>
      </c>
      <c r="D481" s="1">
        <v>45580</v>
      </c>
      <c r="E481" s="1">
        <v>45582</v>
      </c>
      <c r="F481" t="s">
        <v>413</v>
      </c>
      <c r="G481">
        <f>VLOOKUP(entregas[[#This Row],[id_pedido]],pedidos[[id]:[id_cliente]],2,0)</f>
        <v>89</v>
      </c>
      <c r="H481" t="str">
        <f>VLOOKUP(entregas[[#This Row],[id_cliente]],clientes[],2,0)</f>
        <v>Dra. Caroline da Rosa</v>
      </c>
      <c r="I481" t="str">
        <f>VLOOKUP(entregas[[#This Row],[id_cliente]],clientes[],7,0)</f>
        <v>Nordeste</v>
      </c>
      <c r="J481">
        <f>VLOOKUP(entregas[[#This Row],[id_cliente]],nps[],3,0)</f>
        <v>6</v>
      </c>
      <c r="K481" t="str">
        <f>IF(entregas[[#This Row],[status]]="Entregue","Não","Sim")</f>
        <v>Não</v>
      </c>
      <c r="L481">
        <f>VLOOKUP(entregas[[#This Row],[id_cliente]],pedidos[[#All],[id_cliente]:[Recompra?]],5,0)</f>
        <v>1</v>
      </c>
      <c r="M481">
        <f>IF(entregas[[#This Row],[data_entrega]]=""=TRUE,0,MAX(entregas[[#This Row],[data_entrega]]-entregas[[#This Row],[prazo_estimado]],0))</f>
        <v>0</v>
      </c>
    </row>
    <row r="482" spans="1:13" x14ac:dyDescent="0.35">
      <c r="A482" s="2">
        <v>481</v>
      </c>
      <c r="B482" t="s">
        <v>408</v>
      </c>
      <c r="C482" t="s">
        <v>412</v>
      </c>
      <c r="D482" s="1">
        <v>45551</v>
      </c>
      <c r="E482" s="1">
        <v>45549</v>
      </c>
      <c r="F482" t="s">
        <v>413</v>
      </c>
      <c r="G482">
        <f>VLOOKUP(entregas[[#This Row],[id_pedido]],pedidos[[id]:[id_cliente]],2,0)</f>
        <v>199</v>
      </c>
      <c r="H482" t="str">
        <f>VLOOKUP(entregas[[#This Row],[id_cliente]],clientes[],2,0)</f>
        <v>Isabelly Fernandes</v>
      </c>
      <c r="I482" t="str">
        <f>VLOOKUP(entregas[[#This Row],[id_cliente]],clientes[],7,0)</f>
        <v>Nordeste</v>
      </c>
      <c r="J482">
        <f>VLOOKUP(entregas[[#This Row],[id_cliente]],nps[],3,0)</f>
        <v>1</v>
      </c>
      <c r="K482" t="str">
        <f>IF(entregas[[#This Row],[status]]="Entregue","Não","Sim")</f>
        <v>Não</v>
      </c>
      <c r="L482">
        <f>VLOOKUP(entregas[[#This Row],[id_cliente]],pedidos[[#All],[id_cliente]:[Recompra?]],5,0)</f>
        <v>1</v>
      </c>
      <c r="M482">
        <f>IF(entregas[[#This Row],[data_entrega]]=""=TRUE,0,MAX(entregas[[#This Row],[data_entrega]]-entregas[[#This Row],[prazo_estimado]],0))</f>
        <v>2</v>
      </c>
    </row>
    <row r="483" spans="1:13" x14ac:dyDescent="0.35">
      <c r="A483" s="2">
        <v>482</v>
      </c>
      <c r="B483" t="s">
        <v>419</v>
      </c>
      <c r="C483" t="s">
        <v>412</v>
      </c>
      <c r="D483" s="1">
        <v>45585</v>
      </c>
      <c r="E483" s="1">
        <v>45584</v>
      </c>
      <c r="F483" t="s">
        <v>413</v>
      </c>
      <c r="G483">
        <f>VLOOKUP(entregas[[#This Row],[id_pedido]],pedidos[[id]:[id_cliente]],2,0)</f>
        <v>158</v>
      </c>
      <c r="H483" t="str">
        <f>VLOOKUP(entregas[[#This Row],[id_cliente]],clientes[],2,0)</f>
        <v>Milena Pereira</v>
      </c>
      <c r="I483" t="str">
        <f>VLOOKUP(entregas[[#This Row],[id_cliente]],clientes[],7,0)</f>
        <v>Norte</v>
      </c>
      <c r="J483">
        <f>VLOOKUP(entregas[[#This Row],[id_cliente]],nps[],3,0)</f>
        <v>4</v>
      </c>
      <c r="K483" t="str">
        <f>IF(entregas[[#This Row],[status]]="Entregue","Não","Sim")</f>
        <v>Não</v>
      </c>
      <c r="L483">
        <f>VLOOKUP(entregas[[#This Row],[id_cliente]],pedidos[[#All],[id_cliente]:[Recompra?]],5,0)</f>
        <v>1</v>
      </c>
      <c r="M483">
        <f>IF(entregas[[#This Row],[data_entrega]]=""=TRUE,0,MAX(entregas[[#This Row],[data_entrega]]-entregas[[#This Row],[prazo_estimado]],0))</f>
        <v>1</v>
      </c>
    </row>
    <row r="484" spans="1:13" x14ac:dyDescent="0.35">
      <c r="A484" s="2">
        <v>483</v>
      </c>
      <c r="B484" t="s">
        <v>408</v>
      </c>
      <c r="C484" t="s">
        <v>412</v>
      </c>
      <c r="D484" s="1">
        <v>45747</v>
      </c>
      <c r="E484" s="1">
        <v>45749</v>
      </c>
      <c r="F484" t="s">
        <v>413</v>
      </c>
      <c r="G484">
        <f>VLOOKUP(entregas[[#This Row],[id_pedido]],pedidos[[id]:[id_cliente]],2,0)</f>
        <v>15</v>
      </c>
      <c r="H484" t="str">
        <f>VLOOKUP(entregas[[#This Row],[id_cliente]],clientes[],2,0)</f>
        <v>Srta. Marina Novaes</v>
      </c>
      <c r="I484" t="str">
        <f>VLOOKUP(entregas[[#This Row],[id_cliente]],clientes[],7,0)</f>
        <v>Centro-Oeste</v>
      </c>
      <c r="J484">
        <f>VLOOKUP(entregas[[#This Row],[id_cliente]],nps[],3,0)</f>
        <v>3</v>
      </c>
      <c r="K484" t="str">
        <f>IF(entregas[[#This Row],[status]]="Entregue","Não","Sim")</f>
        <v>Não</v>
      </c>
      <c r="L484">
        <f>VLOOKUP(entregas[[#This Row],[id_cliente]],pedidos[[#All],[id_cliente]:[Recompra?]],5,0)</f>
        <v>1</v>
      </c>
      <c r="M484">
        <f>IF(entregas[[#This Row],[data_entrega]]=""=TRUE,0,MAX(entregas[[#This Row],[data_entrega]]-entregas[[#This Row],[prazo_estimado]],0))</f>
        <v>0</v>
      </c>
    </row>
    <row r="485" spans="1:13" x14ac:dyDescent="0.35">
      <c r="A485" s="2">
        <v>484</v>
      </c>
      <c r="B485" t="s">
        <v>411</v>
      </c>
      <c r="C485" t="s">
        <v>412</v>
      </c>
      <c r="D485" s="1">
        <v>45638</v>
      </c>
      <c r="E485" s="1">
        <v>45637</v>
      </c>
      <c r="F485" t="s">
        <v>413</v>
      </c>
      <c r="G485">
        <f>VLOOKUP(entregas[[#This Row],[id_pedido]],pedidos[[id]:[id_cliente]],2,0)</f>
        <v>40</v>
      </c>
      <c r="H485" t="str">
        <f>VLOOKUP(entregas[[#This Row],[id_cliente]],clientes[],2,0)</f>
        <v>Juliana Almeida</v>
      </c>
      <c r="I485" t="str">
        <f>VLOOKUP(entregas[[#This Row],[id_cliente]],clientes[],7,0)</f>
        <v>Centro-Oeste</v>
      </c>
      <c r="J485">
        <f>VLOOKUP(entregas[[#This Row],[id_cliente]],nps[],3,0)</f>
        <v>4</v>
      </c>
      <c r="K485" t="str">
        <f>IF(entregas[[#This Row],[status]]="Entregue","Não","Sim")</f>
        <v>Não</v>
      </c>
      <c r="L485">
        <f>VLOOKUP(entregas[[#This Row],[id_cliente]],pedidos[[#All],[id_cliente]:[Recompra?]],5,0)</f>
        <v>1</v>
      </c>
      <c r="M485">
        <f>IF(entregas[[#This Row],[data_entrega]]=""=TRUE,0,MAX(entregas[[#This Row],[data_entrega]]-entregas[[#This Row],[prazo_estimado]],0))</f>
        <v>1</v>
      </c>
    </row>
    <row r="486" spans="1:13" x14ac:dyDescent="0.35">
      <c r="A486" s="2">
        <v>485</v>
      </c>
      <c r="B486" t="s">
        <v>414</v>
      </c>
      <c r="C486" t="s">
        <v>412</v>
      </c>
      <c r="D486" s="1">
        <v>45764</v>
      </c>
      <c r="E486" s="1">
        <v>45764</v>
      </c>
      <c r="F486" t="s">
        <v>413</v>
      </c>
      <c r="G486">
        <f>VLOOKUP(entregas[[#This Row],[id_pedido]],pedidos[[id]:[id_cliente]],2,0)</f>
        <v>116</v>
      </c>
      <c r="H486" t="str">
        <f>VLOOKUP(entregas[[#This Row],[id_cliente]],clientes[],2,0)</f>
        <v>Maria Julia Alves</v>
      </c>
      <c r="I486" t="str">
        <f>VLOOKUP(entregas[[#This Row],[id_cliente]],clientes[],7,0)</f>
        <v>Nordeste</v>
      </c>
      <c r="J486">
        <f>VLOOKUP(entregas[[#This Row],[id_cliente]],nps[],3,0)</f>
        <v>4</v>
      </c>
      <c r="K486" t="str">
        <f>IF(entregas[[#This Row],[status]]="Entregue","Não","Sim")</f>
        <v>Não</v>
      </c>
      <c r="L486">
        <f>VLOOKUP(entregas[[#This Row],[id_cliente]],pedidos[[#All],[id_cliente]:[Recompra?]],5,0)</f>
        <v>1</v>
      </c>
      <c r="M486">
        <f>IF(entregas[[#This Row],[data_entrega]]=""=TRUE,0,MAX(entregas[[#This Row],[data_entrega]]-entregas[[#This Row],[prazo_estimado]],0))</f>
        <v>0</v>
      </c>
    </row>
    <row r="487" spans="1:13" x14ac:dyDescent="0.35">
      <c r="A487" s="2">
        <v>486</v>
      </c>
      <c r="B487" t="s">
        <v>408</v>
      </c>
      <c r="C487" t="s">
        <v>412</v>
      </c>
      <c r="D487" s="1">
        <v>45786</v>
      </c>
      <c r="E487" s="1">
        <v>45786</v>
      </c>
      <c r="F487" t="s">
        <v>413</v>
      </c>
      <c r="G487">
        <f>VLOOKUP(entregas[[#This Row],[id_pedido]],pedidos[[id]:[id_cliente]],2,0)</f>
        <v>74</v>
      </c>
      <c r="H487" t="str">
        <f>VLOOKUP(entregas[[#This Row],[id_cliente]],clientes[],2,0)</f>
        <v>Milena Farias</v>
      </c>
      <c r="I487" t="str">
        <f>VLOOKUP(entregas[[#This Row],[id_cliente]],clientes[],7,0)</f>
        <v>Norte</v>
      </c>
      <c r="J487">
        <f>VLOOKUP(entregas[[#This Row],[id_cliente]],nps[],3,0)</f>
        <v>1</v>
      </c>
      <c r="K487" t="str">
        <f>IF(entregas[[#This Row],[status]]="Entregue","Não","Sim")</f>
        <v>Não</v>
      </c>
      <c r="L487">
        <f>VLOOKUP(entregas[[#This Row],[id_cliente]],pedidos[[#All],[id_cliente]:[Recompra?]],5,0)</f>
        <v>1</v>
      </c>
      <c r="M487">
        <f>IF(entregas[[#This Row],[data_entrega]]=""=TRUE,0,MAX(entregas[[#This Row],[data_entrega]]-entregas[[#This Row],[prazo_estimado]],0))</f>
        <v>0</v>
      </c>
    </row>
    <row r="488" spans="1:13" x14ac:dyDescent="0.35">
      <c r="A488" s="2">
        <v>487</v>
      </c>
      <c r="B488" t="s">
        <v>414</v>
      </c>
      <c r="C488" t="s">
        <v>412</v>
      </c>
      <c r="D488" s="1">
        <v>45476</v>
      </c>
      <c r="E488" s="1">
        <v>45473</v>
      </c>
      <c r="F488" t="s">
        <v>413</v>
      </c>
      <c r="G488">
        <f>VLOOKUP(entregas[[#This Row],[id_pedido]],pedidos[[id]:[id_cliente]],2,0)</f>
        <v>75</v>
      </c>
      <c r="H488" t="str">
        <f>VLOOKUP(entregas[[#This Row],[id_cliente]],clientes[],2,0)</f>
        <v>Stephany Duarte</v>
      </c>
      <c r="I488" t="str">
        <f>VLOOKUP(entregas[[#This Row],[id_cliente]],clientes[],7,0)</f>
        <v>Nordeste</v>
      </c>
      <c r="J488">
        <f>VLOOKUP(entregas[[#This Row],[id_cliente]],nps[],3,0)</f>
        <v>6</v>
      </c>
      <c r="K488" t="str">
        <f>IF(entregas[[#This Row],[status]]="Entregue","Não","Sim")</f>
        <v>Não</v>
      </c>
      <c r="L488">
        <f>VLOOKUP(entregas[[#This Row],[id_cliente]],pedidos[[#All],[id_cliente]:[Recompra?]],5,0)</f>
        <v>1</v>
      </c>
      <c r="M488">
        <f>IF(entregas[[#This Row],[data_entrega]]=""=TRUE,0,MAX(entregas[[#This Row],[data_entrega]]-entregas[[#This Row],[prazo_estimado]],0))</f>
        <v>3</v>
      </c>
    </row>
    <row r="489" spans="1:13" x14ac:dyDescent="0.35">
      <c r="A489" s="2">
        <v>488</v>
      </c>
      <c r="B489" t="s">
        <v>408</v>
      </c>
      <c r="C489" t="s">
        <v>412</v>
      </c>
      <c r="D489" s="1">
        <v>45775</v>
      </c>
      <c r="E489" s="1">
        <v>45775</v>
      </c>
      <c r="F489" t="s">
        <v>413</v>
      </c>
      <c r="G489">
        <f>VLOOKUP(entregas[[#This Row],[id_pedido]],pedidos[[id]:[id_cliente]],2,0)</f>
        <v>102</v>
      </c>
      <c r="H489" t="str">
        <f>VLOOKUP(entregas[[#This Row],[id_cliente]],clientes[],2,0)</f>
        <v>Anthony da Paz</v>
      </c>
      <c r="I489" t="str">
        <f>VLOOKUP(entregas[[#This Row],[id_cliente]],clientes[],7,0)</f>
        <v>Nordeste</v>
      </c>
      <c r="J489">
        <f>VLOOKUP(entregas[[#This Row],[id_cliente]],nps[],3,0)</f>
        <v>7</v>
      </c>
      <c r="K489" t="str">
        <f>IF(entregas[[#This Row],[status]]="Entregue","Não","Sim")</f>
        <v>Não</v>
      </c>
      <c r="L489">
        <f>VLOOKUP(entregas[[#This Row],[id_cliente]],pedidos[[#All],[id_cliente]:[Recompra?]],5,0)</f>
        <v>1</v>
      </c>
      <c r="M489">
        <f>IF(entregas[[#This Row],[data_entrega]]=""=TRUE,0,MAX(entregas[[#This Row],[data_entrega]]-entregas[[#This Row],[prazo_estimado]],0))</f>
        <v>0</v>
      </c>
    </row>
    <row r="490" spans="1:13" x14ac:dyDescent="0.35">
      <c r="A490" s="2">
        <v>489</v>
      </c>
      <c r="B490" t="s">
        <v>408</v>
      </c>
      <c r="C490" t="s">
        <v>412</v>
      </c>
      <c r="D490" s="1">
        <v>45576</v>
      </c>
      <c r="E490" s="1">
        <v>45577</v>
      </c>
      <c r="F490" t="s">
        <v>413</v>
      </c>
      <c r="G490">
        <f>VLOOKUP(entregas[[#This Row],[id_pedido]],pedidos[[id]:[id_cliente]],2,0)</f>
        <v>113</v>
      </c>
      <c r="H490" t="str">
        <f>VLOOKUP(entregas[[#This Row],[id_cliente]],clientes[],2,0)</f>
        <v>Maria Cecília Aragão</v>
      </c>
      <c r="I490" t="str">
        <f>VLOOKUP(entregas[[#This Row],[id_cliente]],clientes[],7,0)</f>
        <v>Sul</v>
      </c>
      <c r="J490">
        <f>VLOOKUP(entregas[[#This Row],[id_cliente]],nps[],3,0)</f>
        <v>9</v>
      </c>
      <c r="K490" t="str">
        <f>IF(entregas[[#This Row],[status]]="Entregue","Não","Sim")</f>
        <v>Não</v>
      </c>
      <c r="L490">
        <f>VLOOKUP(entregas[[#This Row],[id_cliente]],pedidos[[#All],[id_cliente]:[Recompra?]],5,0)</f>
        <v>1</v>
      </c>
      <c r="M490">
        <f>IF(entregas[[#This Row],[data_entrega]]=""=TRUE,0,MAX(entregas[[#This Row],[data_entrega]]-entregas[[#This Row],[prazo_estimado]],0))</f>
        <v>0</v>
      </c>
    </row>
    <row r="491" spans="1:13" x14ac:dyDescent="0.35">
      <c r="A491" s="2">
        <v>490</v>
      </c>
      <c r="B491" t="s">
        <v>411</v>
      </c>
      <c r="C491" t="s">
        <v>412</v>
      </c>
      <c r="D491" s="1">
        <v>45476</v>
      </c>
      <c r="E491" s="1">
        <v>45471</v>
      </c>
      <c r="F491" t="s">
        <v>413</v>
      </c>
      <c r="G491">
        <f>VLOOKUP(entregas[[#This Row],[id_pedido]],pedidos[[id]:[id_cliente]],2,0)</f>
        <v>58</v>
      </c>
      <c r="H491" t="str">
        <f>VLOOKUP(entregas[[#This Row],[id_cliente]],clientes[],2,0)</f>
        <v>Igor da Luz</v>
      </c>
      <c r="I491" t="str">
        <f>VLOOKUP(entregas[[#This Row],[id_cliente]],clientes[],7,0)</f>
        <v>Sudeste</v>
      </c>
      <c r="J491">
        <f>VLOOKUP(entregas[[#This Row],[id_cliente]],nps[],3,0)</f>
        <v>9</v>
      </c>
      <c r="K491" t="str">
        <f>IF(entregas[[#This Row],[status]]="Entregue","Não","Sim")</f>
        <v>Não</v>
      </c>
      <c r="L491">
        <f>VLOOKUP(entregas[[#This Row],[id_cliente]],pedidos[[#All],[id_cliente]:[Recompra?]],5,0)</f>
        <v>1</v>
      </c>
      <c r="M491">
        <f>IF(entregas[[#This Row],[data_entrega]]=""=TRUE,0,MAX(entregas[[#This Row],[data_entrega]]-entregas[[#This Row],[prazo_estimado]],0))</f>
        <v>5</v>
      </c>
    </row>
    <row r="492" spans="1:13" x14ac:dyDescent="0.35">
      <c r="A492" s="2">
        <v>491</v>
      </c>
      <c r="B492" t="s">
        <v>411</v>
      </c>
      <c r="C492" t="s">
        <v>412</v>
      </c>
      <c r="D492" s="1">
        <v>45712</v>
      </c>
      <c r="E492" s="1">
        <v>45708</v>
      </c>
      <c r="F492" t="s">
        <v>413</v>
      </c>
      <c r="G492">
        <f>VLOOKUP(entregas[[#This Row],[id_pedido]],pedidos[[id]:[id_cliente]],2,0)</f>
        <v>74</v>
      </c>
      <c r="H492" t="str">
        <f>VLOOKUP(entregas[[#This Row],[id_cliente]],clientes[],2,0)</f>
        <v>Milena Farias</v>
      </c>
      <c r="I492" t="str">
        <f>VLOOKUP(entregas[[#This Row],[id_cliente]],clientes[],7,0)</f>
        <v>Norte</v>
      </c>
      <c r="J492">
        <f>VLOOKUP(entregas[[#This Row],[id_cliente]],nps[],3,0)</f>
        <v>1</v>
      </c>
      <c r="K492" t="str">
        <f>IF(entregas[[#This Row],[status]]="Entregue","Não","Sim")</f>
        <v>Não</v>
      </c>
      <c r="L492">
        <f>VLOOKUP(entregas[[#This Row],[id_cliente]],pedidos[[#All],[id_cliente]:[Recompra?]],5,0)</f>
        <v>1</v>
      </c>
      <c r="M492">
        <f>IF(entregas[[#This Row],[data_entrega]]=""=TRUE,0,MAX(entregas[[#This Row],[data_entrega]]-entregas[[#This Row],[prazo_estimado]],0))</f>
        <v>4</v>
      </c>
    </row>
    <row r="493" spans="1:13" x14ac:dyDescent="0.35">
      <c r="A493" s="2">
        <v>492</v>
      </c>
      <c r="B493" t="s">
        <v>414</v>
      </c>
      <c r="C493" t="s">
        <v>412</v>
      </c>
      <c r="D493" s="1">
        <v>45491</v>
      </c>
      <c r="E493" s="1">
        <v>45492</v>
      </c>
      <c r="F493" t="s">
        <v>413</v>
      </c>
      <c r="G493">
        <f>VLOOKUP(entregas[[#This Row],[id_pedido]],pedidos[[id]:[id_cliente]],2,0)</f>
        <v>57</v>
      </c>
      <c r="H493" t="str">
        <f>VLOOKUP(entregas[[#This Row],[id_cliente]],clientes[],2,0)</f>
        <v>Sr. Marcelo Monteiro</v>
      </c>
      <c r="I493" t="str">
        <f>VLOOKUP(entregas[[#This Row],[id_cliente]],clientes[],7,0)</f>
        <v>Norte</v>
      </c>
      <c r="J493">
        <f>VLOOKUP(entregas[[#This Row],[id_cliente]],nps[],3,0)</f>
        <v>10</v>
      </c>
      <c r="K493" t="str">
        <f>IF(entregas[[#This Row],[status]]="Entregue","Não","Sim")</f>
        <v>Não</v>
      </c>
      <c r="L493">
        <f>VLOOKUP(entregas[[#This Row],[id_cliente]],pedidos[[#All],[id_cliente]:[Recompra?]],5,0)</f>
        <v>1</v>
      </c>
      <c r="M493">
        <f>IF(entregas[[#This Row],[data_entrega]]=""=TRUE,0,MAX(entregas[[#This Row],[data_entrega]]-entregas[[#This Row],[prazo_estimado]],0))</f>
        <v>0</v>
      </c>
    </row>
    <row r="494" spans="1:13" x14ac:dyDescent="0.35">
      <c r="A494" s="2">
        <v>493</v>
      </c>
      <c r="B494" t="s">
        <v>408</v>
      </c>
      <c r="C494" t="s">
        <v>417</v>
      </c>
      <c r="E494" s="1">
        <v>45501</v>
      </c>
      <c r="F494" t="s">
        <v>418</v>
      </c>
      <c r="G494">
        <f>VLOOKUP(entregas[[#This Row],[id_pedido]],pedidos[[id]:[id_cliente]],2,0)</f>
        <v>37</v>
      </c>
      <c r="H494" t="str">
        <f>VLOOKUP(entregas[[#This Row],[id_cliente]],clientes[],2,0)</f>
        <v>Maria Julia Jesus</v>
      </c>
      <c r="I494" t="str">
        <f>VLOOKUP(entregas[[#This Row],[id_cliente]],clientes[],7,0)</f>
        <v>Sul</v>
      </c>
      <c r="J494">
        <f>VLOOKUP(entregas[[#This Row],[id_cliente]],nps[],3,0)</f>
        <v>4</v>
      </c>
      <c r="K494" t="str">
        <f>IF(entregas[[#This Row],[status]]="Entregue","Não","Sim")</f>
        <v>Sim</v>
      </c>
      <c r="L494">
        <f>VLOOKUP(entregas[[#This Row],[id_cliente]],pedidos[[#All],[id_cliente]:[Recompra?]],5,0)</f>
        <v>1</v>
      </c>
      <c r="M494">
        <f>IF(entregas[[#This Row],[data_entrega]]=""=TRUE,0,MAX(entregas[[#This Row],[data_entrega]]-entregas[[#This Row],[prazo_estimado]],0))</f>
        <v>0</v>
      </c>
    </row>
    <row r="495" spans="1:13" x14ac:dyDescent="0.35">
      <c r="A495" s="2">
        <v>494</v>
      </c>
      <c r="B495" t="s">
        <v>414</v>
      </c>
      <c r="C495" t="s">
        <v>417</v>
      </c>
      <c r="E495" s="1">
        <v>45583</v>
      </c>
      <c r="F495" t="s">
        <v>418</v>
      </c>
      <c r="G495">
        <f>VLOOKUP(entregas[[#This Row],[id_pedido]],pedidos[[id]:[id_cliente]],2,0)</f>
        <v>6</v>
      </c>
      <c r="H495" t="str">
        <f>VLOOKUP(entregas[[#This Row],[id_cliente]],clientes[],2,0)</f>
        <v>Pietro da Luz</v>
      </c>
      <c r="I495" t="str">
        <f>VLOOKUP(entregas[[#This Row],[id_cliente]],clientes[],7,0)</f>
        <v>Nordeste</v>
      </c>
      <c r="J495">
        <f>VLOOKUP(entregas[[#This Row],[id_cliente]],nps[],3,0)</f>
        <v>0</v>
      </c>
      <c r="K495" t="str">
        <f>IF(entregas[[#This Row],[status]]="Entregue","Não","Sim")</f>
        <v>Sim</v>
      </c>
      <c r="L495">
        <f>VLOOKUP(entregas[[#This Row],[id_cliente]],pedidos[[#All],[id_cliente]:[Recompra?]],5,0)</f>
        <v>1</v>
      </c>
      <c r="M495">
        <f>IF(entregas[[#This Row],[data_entrega]]=""=TRUE,0,MAX(entregas[[#This Row],[data_entrega]]-entregas[[#This Row],[prazo_estimado]],0))</f>
        <v>0</v>
      </c>
    </row>
    <row r="496" spans="1:13" x14ac:dyDescent="0.35">
      <c r="A496" s="2">
        <v>495</v>
      </c>
      <c r="B496" t="s">
        <v>419</v>
      </c>
      <c r="C496" t="s">
        <v>412</v>
      </c>
      <c r="D496" s="1">
        <v>45618</v>
      </c>
      <c r="E496" s="1">
        <v>45615</v>
      </c>
      <c r="F496" t="s">
        <v>413</v>
      </c>
      <c r="G496">
        <f>VLOOKUP(entregas[[#This Row],[id_pedido]],pedidos[[id]:[id_cliente]],2,0)</f>
        <v>184</v>
      </c>
      <c r="H496" t="str">
        <f>VLOOKUP(entregas[[#This Row],[id_cliente]],clientes[],2,0)</f>
        <v>Bernardo da Luz</v>
      </c>
      <c r="I496" t="str">
        <f>VLOOKUP(entregas[[#This Row],[id_cliente]],clientes[],7,0)</f>
        <v>Nordeste</v>
      </c>
      <c r="J496">
        <f>VLOOKUP(entregas[[#This Row],[id_cliente]],nps[],3,0)</f>
        <v>4</v>
      </c>
      <c r="K496" t="str">
        <f>IF(entregas[[#This Row],[status]]="Entregue","Não","Sim")</f>
        <v>Não</v>
      </c>
      <c r="L496">
        <f>VLOOKUP(entregas[[#This Row],[id_cliente]],pedidos[[#All],[id_cliente]:[Recompra?]],5,0)</f>
        <v>1</v>
      </c>
      <c r="M496">
        <f>IF(entregas[[#This Row],[data_entrega]]=""=TRUE,0,MAX(entregas[[#This Row],[data_entrega]]-entregas[[#This Row],[prazo_estimado]],0))</f>
        <v>3</v>
      </c>
    </row>
    <row r="497" spans="1:13" x14ac:dyDescent="0.35">
      <c r="A497" s="2">
        <v>496</v>
      </c>
      <c r="B497" t="s">
        <v>419</v>
      </c>
      <c r="C497" t="s">
        <v>412</v>
      </c>
      <c r="D497" s="1">
        <v>45590</v>
      </c>
      <c r="E497" s="1">
        <v>45586</v>
      </c>
      <c r="F497" t="s">
        <v>413</v>
      </c>
      <c r="G497">
        <f>VLOOKUP(entregas[[#This Row],[id_pedido]],pedidos[[id]:[id_cliente]],2,0)</f>
        <v>40</v>
      </c>
      <c r="H497" t="str">
        <f>VLOOKUP(entregas[[#This Row],[id_cliente]],clientes[],2,0)</f>
        <v>Juliana Almeida</v>
      </c>
      <c r="I497" t="str">
        <f>VLOOKUP(entregas[[#This Row],[id_cliente]],clientes[],7,0)</f>
        <v>Centro-Oeste</v>
      </c>
      <c r="J497">
        <f>VLOOKUP(entregas[[#This Row],[id_cliente]],nps[],3,0)</f>
        <v>4</v>
      </c>
      <c r="K497" t="str">
        <f>IF(entregas[[#This Row],[status]]="Entregue","Não","Sim")</f>
        <v>Não</v>
      </c>
      <c r="L497">
        <f>VLOOKUP(entregas[[#This Row],[id_cliente]],pedidos[[#All],[id_cliente]:[Recompra?]],5,0)</f>
        <v>1</v>
      </c>
      <c r="M497">
        <f>IF(entregas[[#This Row],[data_entrega]]=""=TRUE,0,MAX(entregas[[#This Row],[data_entrega]]-entregas[[#This Row],[prazo_estimado]],0))</f>
        <v>4</v>
      </c>
    </row>
    <row r="498" spans="1:13" x14ac:dyDescent="0.35">
      <c r="A498" s="2">
        <v>497</v>
      </c>
      <c r="B498" t="s">
        <v>414</v>
      </c>
      <c r="C498" t="s">
        <v>412</v>
      </c>
      <c r="D498" s="1">
        <v>45617</v>
      </c>
      <c r="E498" s="1">
        <v>45618</v>
      </c>
      <c r="F498" t="s">
        <v>413</v>
      </c>
      <c r="G498">
        <f>VLOOKUP(entregas[[#This Row],[id_pedido]],pedidos[[id]:[id_cliente]],2,0)</f>
        <v>155</v>
      </c>
      <c r="H498" t="str">
        <f>VLOOKUP(entregas[[#This Row],[id_cliente]],clientes[],2,0)</f>
        <v>Maysa Pires</v>
      </c>
      <c r="I498" t="str">
        <f>VLOOKUP(entregas[[#This Row],[id_cliente]],clientes[],7,0)</f>
        <v>Sul</v>
      </c>
      <c r="J498">
        <f>VLOOKUP(entregas[[#This Row],[id_cliente]],nps[],3,0)</f>
        <v>4</v>
      </c>
      <c r="K498" t="str">
        <f>IF(entregas[[#This Row],[status]]="Entregue","Não","Sim")</f>
        <v>Não</v>
      </c>
      <c r="L498">
        <f>VLOOKUP(entregas[[#This Row],[id_cliente]],pedidos[[#All],[id_cliente]:[Recompra?]],5,0)</f>
        <v>1</v>
      </c>
      <c r="M498">
        <f>IF(entregas[[#This Row],[data_entrega]]=""=TRUE,0,MAX(entregas[[#This Row],[data_entrega]]-entregas[[#This Row],[prazo_estimado]],0))</f>
        <v>0</v>
      </c>
    </row>
    <row r="499" spans="1:13" x14ac:dyDescent="0.35">
      <c r="A499" s="2">
        <v>498</v>
      </c>
      <c r="B499" t="s">
        <v>419</v>
      </c>
      <c r="C499" t="s">
        <v>412</v>
      </c>
      <c r="D499" s="1">
        <v>45439</v>
      </c>
      <c r="E499" s="1">
        <v>45441</v>
      </c>
      <c r="F499" t="s">
        <v>413</v>
      </c>
      <c r="G499">
        <f>VLOOKUP(entregas[[#This Row],[id_pedido]],pedidos[[id]:[id_cliente]],2,0)</f>
        <v>118</v>
      </c>
      <c r="H499" t="str">
        <f>VLOOKUP(entregas[[#This Row],[id_cliente]],clientes[],2,0)</f>
        <v>Carlos Eduardo Barbosa</v>
      </c>
      <c r="I499" t="str">
        <f>VLOOKUP(entregas[[#This Row],[id_cliente]],clientes[],7,0)</f>
        <v>Nordeste</v>
      </c>
      <c r="J499">
        <f>VLOOKUP(entregas[[#This Row],[id_cliente]],nps[],3,0)</f>
        <v>4</v>
      </c>
      <c r="K499" t="str">
        <f>IF(entregas[[#This Row],[status]]="Entregue","Não","Sim")</f>
        <v>Não</v>
      </c>
      <c r="L499">
        <f>VLOOKUP(entregas[[#This Row],[id_cliente]],pedidos[[#All],[id_cliente]:[Recompra?]],5,0)</f>
        <v>1</v>
      </c>
      <c r="M499">
        <f>IF(entregas[[#This Row],[data_entrega]]=""=TRUE,0,MAX(entregas[[#This Row],[data_entrega]]-entregas[[#This Row],[prazo_estimado]],0))</f>
        <v>0</v>
      </c>
    </row>
    <row r="500" spans="1:13" x14ac:dyDescent="0.35">
      <c r="A500" s="2">
        <v>499</v>
      </c>
      <c r="B500" t="s">
        <v>408</v>
      </c>
      <c r="C500" t="s">
        <v>412</v>
      </c>
      <c r="D500" s="1">
        <v>45782</v>
      </c>
      <c r="E500" s="1">
        <v>45778</v>
      </c>
      <c r="F500" t="s">
        <v>413</v>
      </c>
      <c r="G500">
        <f>VLOOKUP(entregas[[#This Row],[id_pedido]],pedidos[[id]:[id_cliente]],2,0)</f>
        <v>7</v>
      </c>
      <c r="H500" t="str">
        <f>VLOOKUP(entregas[[#This Row],[id_cliente]],clientes[],2,0)</f>
        <v>Gustavo Henrique Nascimento</v>
      </c>
      <c r="I500" t="str">
        <f>VLOOKUP(entregas[[#This Row],[id_cliente]],clientes[],7,0)</f>
        <v>Nordeste</v>
      </c>
      <c r="J500">
        <f>VLOOKUP(entregas[[#This Row],[id_cliente]],nps[],3,0)</f>
        <v>9</v>
      </c>
      <c r="K500" t="str">
        <f>IF(entregas[[#This Row],[status]]="Entregue","Não","Sim")</f>
        <v>Não</v>
      </c>
      <c r="L500">
        <f>VLOOKUP(entregas[[#This Row],[id_cliente]],pedidos[[#All],[id_cliente]:[Recompra?]],5,0)</f>
        <v>1</v>
      </c>
      <c r="M500">
        <f>IF(entregas[[#This Row],[data_entrega]]=""=TRUE,0,MAX(entregas[[#This Row],[data_entrega]]-entregas[[#This Row],[prazo_estimado]],0))</f>
        <v>4</v>
      </c>
    </row>
    <row r="501" spans="1:13" x14ac:dyDescent="0.35">
      <c r="A501" s="2">
        <v>500</v>
      </c>
      <c r="B501" t="s">
        <v>414</v>
      </c>
      <c r="C501" t="s">
        <v>412</v>
      </c>
      <c r="D501" s="1">
        <v>45638</v>
      </c>
      <c r="E501" s="1">
        <v>45638</v>
      </c>
      <c r="F501" t="s">
        <v>413</v>
      </c>
      <c r="G501">
        <f>VLOOKUP(entregas[[#This Row],[id_pedido]],pedidos[[id]:[id_cliente]],2,0)</f>
        <v>42</v>
      </c>
      <c r="H501" t="str">
        <f>VLOOKUP(entregas[[#This Row],[id_cliente]],clientes[],2,0)</f>
        <v>Elisa Moura</v>
      </c>
      <c r="I501" t="str">
        <f>VLOOKUP(entregas[[#This Row],[id_cliente]],clientes[],7,0)</f>
        <v>Sudeste</v>
      </c>
      <c r="J501">
        <f>VLOOKUP(entregas[[#This Row],[id_cliente]],nps[],3,0)</f>
        <v>9</v>
      </c>
      <c r="K501" t="str">
        <f>IF(entregas[[#This Row],[status]]="Entregue","Não","Sim")</f>
        <v>Não</v>
      </c>
      <c r="L501">
        <f>VLOOKUP(entregas[[#This Row],[id_cliente]],pedidos[[#All],[id_cliente]:[Recompra?]],5,0)</f>
        <v>1</v>
      </c>
      <c r="M501">
        <f>IF(entregas[[#This Row],[data_entrega]]=""=TRUE,0,MAX(entregas[[#This Row],[data_entrega]]-entregas[[#This Row],[prazo_estimado]],0))</f>
        <v>0</v>
      </c>
    </row>
    <row r="502" spans="1:13" x14ac:dyDescent="0.35">
      <c r="A502" s="2">
        <v>501</v>
      </c>
      <c r="B502" t="s">
        <v>419</v>
      </c>
      <c r="C502" t="s">
        <v>412</v>
      </c>
      <c r="D502" s="1">
        <v>45552</v>
      </c>
      <c r="E502" s="1">
        <v>45551</v>
      </c>
      <c r="F502" t="s">
        <v>413</v>
      </c>
      <c r="G502">
        <f>VLOOKUP(entregas[[#This Row],[id_pedido]],pedidos[[id]:[id_cliente]],2,0)</f>
        <v>55</v>
      </c>
      <c r="H502" t="str">
        <f>VLOOKUP(entregas[[#This Row],[id_cliente]],clientes[],2,0)</f>
        <v>Maria Eduarda da Cruz</v>
      </c>
      <c r="I502" t="str">
        <f>VLOOKUP(entregas[[#This Row],[id_cliente]],clientes[],7,0)</f>
        <v>Nordeste</v>
      </c>
      <c r="J502">
        <f>VLOOKUP(entregas[[#This Row],[id_cliente]],nps[],3,0)</f>
        <v>6</v>
      </c>
      <c r="K502" t="str">
        <f>IF(entregas[[#This Row],[status]]="Entregue","Não","Sim")</f>
        <v>Não</v>
      </c>
      <c r="L502">
        <f>VLOOKUP(entregas[[#This Row],[id_cliente]],pedidos[[#All],[id_cliente]:[Recompra?]],5,0)</f>
        <v>1</v>
      </c>
      <c r="M502">
        <f>IF(entregas[[#This Row],[data_entrega]]=""=TRUE,0,MAX(entregas[[#This Row],[data_entrega]]-entregas[[#This Row],[prazo_estimado]],0))</f>
        <v>1</v>
      </c>
    </row>
    <row r="503" spans="1:13" x14ac:dyDescent="0.35">
      <c r="A503" s="2">
        <v>502</v>
      </c>
      <c r="B503" t="s">
        <v>419</v>
      </c>
      <c r="C503" t="s">
        <v>412</v>
      </c>
      <c r="D503" s="1">
        <v>45663</v>
      </c>
      <c r="E503" s="1">
        <v>45658</v>
      </c>
      <c r="F503" t="s">
        <v>413</v>
      </c>
      <c r="G503">
        <f>VLOOKUP(entregas[[#This Row],[id_pedido]],pedidos[[id]:[id_cliente]],2,0)</f>
        <v>22</v>
      </c>
      <c r="H503" t="str">
        <f>VLOOKUP(entregas[[#This Row],[id_cliente]],clientes[],2,0)</f>
        <v>Ana Sophia Caldeira</v>
      </c>
      <c r="I503" t="str">
        <f>VLOOKUP(entregas[[#This Row],[id_cliente]],clientes[],7,0)</f>
        <v>Nordeste</v>
      </c>
      <c r="J503">
        <f>VLOOKUP(entregas[[#This Row],[id_cliente]],nps[],3,0)</f>
        <v>9</v>
      </c>
      <c r="K503" t="str">
        <f>IF(entregas[[#This Row],[status]]="Entregue","Não","Sim")</f>
        <v>Não</v>
      </c>
      <c r="L503">
        <f>VLOOKUP(entregas[[#This Row],[id_cliente]],pedidos[[#All],[id_cliente]:[Recompra?]],5,0)</f>
        <v>1</v>
      </c>
      <c r="M503">
        <f>IF(entregas[[#This Row],[data_entrega]]=""=TRUE,0,MAX(entregas[[#This Row],[data_entrega]]-entregas[[#This Row],[prazo_estimado]],0))</f>
        <v>5</v>
      </c>
    </row>
    <row r="504" spans="1:13" x14ac:dyDescent="0.35">
      <c r="A504" s="2">
        <v>503</v>
      </c>
      <c r="B504" t="s">
        <v>419</v>
      </c>
      <c r="C504" t="s">
        <v>415</v>
      </c>
      <c r="E504" s="1">
        <v>45686</v>
      </c>
      <c r="F504" t="s">
        <v>416</v>
      </c>
      <c r="G504">
        <f>VLOOKUP(entregas[[#This Row],[id_pedido]],pedidos[[id]:[id_cliente]],2,0)</f>
        <v>83</v>
      </c>
      <c r="H504" t="str">
        <f>VLOOKUP(entregas[[#This Row],[id_cliente]],clientes[],2,0)</f>
        <v>Dra. Larissa Vieira</v>
      </c>
      <c r="I504" t="str">
        <f>VLOOKUP(entregas[[#This Row],[id_cliente]],clientes[],7,0)</f>
        <v>Nordeste</v>
      </c>
      <c r="J504">
        <f>VLOOKUP(entregas[[#This Row],[id_cliente]],nps[],3,0)</f>
        <v>3</v>
      </c>
      <c r="K504" t="str">
        <f>IF(entregas[[#This Row],[status]]="Entregue","Não","Sim")</f>
        <v>Sim</v>
      </c>
      <c r="L504">
        <f>VLOOKUP(entregas[[#This Row],[id_cliente]],pedidos[[#All],[id_cliente]:[Recompra?]],5,0)</f>
        <v>1</v>
      </c>
      <c r="M504">
        <f>IF(entregas[[#This Row],[data_entrega]]=""=TRUE,0,MAX(entregas[[#This Row],[data_entrega]]-entregas[[#This Row],[prazo_estimado]],0))</f>
        <v>0</v>
      </c>
    </row>
    <row r="505" spans="1:13" x14ac:dyDescent="0.35">
      <c r="A505" s="2">
        <v>504</v>
      </c>
      <c r="B505" t="s">
        <v>419</v>
      </c>
      <c r="C505" t="s">
        <v>412</v>
      </c>
      <c r="D505" s="1">
        <v>45518</v>
      </c>
      <c r="E505" s="1">
        <v>45520</v>
      </c>
      <c r="F505" t="s">
        <v>413</v>
      </c>
      <c r="G505">
        <f>VLOOKUP(entregas[[#This Row],[id_pedido]],pedidos[[id]:[id_cliente]],2,0)</f>
        <v>5</v>
      </c>
      <c r="H505" t="str">
        <f>VLOOKUP(entregas[[#This Row],[id_cliente]],clientes[],2,0)</f>
        <v>Yuri Mendes</v>
      </c>
      <c r="I505" t="str">
        <f>VLOOKUP(entregas[[#This Row],[id_cliente]],clientes[],7,0)</f>
        <v>Nordeste</v>
      </c>
      <c r="J505">
        <f>VLOOKUP(entregas[[#This Row],[id_cliente]],nps[],3,0)</f>
        <v>7</v>
      </c>
      <c r="K505" t="str">
        <f>IF(entregas[[#This Row],[status]]="Entregue","Não","Sim")</f>
        <v>Não</v>
      </c>
      <c r="L505">
        <f>VLOOKUP(entregas[[#This Row],[id_cliente]],pedidos[[#All],[id_cliente]:[Recompra?]],5,0)</f>
        <v>1</v>
      </c>
      <c r="M505">
        <f>IF(entregas[[#This Row],[data_entrega]]=""=TRUE,0,MAX(entregas[[#This Row],[data_entrega]]-entregas[[#This Row],[prazo_estimado]],0))</f>
        <v>0</v>
      </c>
    </row>
    <row r="506" spans="1:13" x14ac:dyDescent="0.35">
      <c r="A506" s="2">
        <v>505</v>
      </c>
      <c r="B506" t="s">
        <v>414</v>
      </c>
      <c r="C506" t="s">
        <v>412</v>
      </c>
      <c r="D506" s="1">
        <v>45767</v>
      </c>
      <c r="E506" s="1">
        <v>45768</v>
      </c>
      <c r="F506" t="s">
        <v>413</v>
      </c>
      <c r="G506">
        <f>VLOOKUP(entregas[[#This Row],[id_pedido]],pedidos[[id]:[id_cliente]],2,0)</f>
        <v>61</v>
      </c>
      <c r="H506" t="str">
        <f>VLOOKUP(entregas[[#This Row],[id_cliente]],clientes[],2,0)</f>
        <v>Dra. Sarah Melo</v>
      </c>
      <c r="I506" t="str">
        <f>VLOOKUP(entregas[[#This Row],[id_cliente]],clientes[],7,0)</f>
        <v>Nordeste</v>
      </c>
      <c r="J506">
        <f>VLOOKUP(entregas[[#This Row],[id_cliente]],nps[],3,0)</f>
        <v>2</v>
      </c>
      <c r="K506" t="str">
        <f>IF(entregas[[#This Row],[status]]="Entregue","Não","Sim")</f>
        <v>Não</v>
      </c>
      <c r="L506">
        <f>VLOOKUP(entregas[[#This Row],[id_cliente]],pedidos[[#All],[id_cliente]:[Recompra?]],5,0)</f>
        <v>1</v>
      </c>
      <c r="M506">
        <f>IF(entregas[[#This Row],[data_entrega]]=""=TRUE,0,MAX(entregas[[#This Row],[data_entrega]]-entregas[[#This Row],[prazo_estimado]],0))</f>
        <v>0</v>
      </c>
    </row>
    <row r="507" spans="1:13" x14ac:dyDescent="0.35">
      <c r="A507" s="2">
        <v>506</v>
      </c>
      <c r="B507" t="s">
        <v>408</v>
      </c>
      <c r="C507" t="s">
        <v>412</v>
      </c>
      <c r="D507" s="1">
        <v>45581</v>
      </c>
      <c r="E507" s="1">
        <v>45580</v>
      </c>
      <c r="F507" t="s">
        <v>413</v>
      </c>
      <c r="G507">
        <f>VLOOKUP(entregas[[#This Row],[id_pedido]],pedidos[[id]:[id_cliente]],2,0)</f>
        <v>27</v>
      </c>
      <c r="H507" t="str">
        <f>VLOOKUP(entregas[[#This Row],[id_cliente]],clientes[],2,0)</f>
        <v>Evelyn Aragão</v>
      </c>
      <c r="I507" t="str">
        <f>VLOOKUP(entregas[[#This Row],[id_cliente]],clientes[],7,0)</f>
        <v>Norte</v>
      </c>
      <c r="J507">
        <f>VLOOKUP(entregas[[#This Row],[id_cliente]],nps[],3,0)</f>
        <v>9</v>
      </c>
      <c r="K507" t="str">
        <f>IF(entregas[[#This Row],[status]]="Entregue","Não","Sim")</f>
        <v>Não</v>
      </c>
      <c r="L507">
        <f>VLOOKUP(entregas[[#This Row],[id_cliente]],pedidos[[#All],[id_cliente]:[Recompra?]],5,0)</f>
        <v>1</v>
      </c>
      <c r="M507">
        <f>IF(entregas[[#This Row],[data_entrega]]=""=TRUE,0,MAX(entregas[[#This Row],[data_entrega]]-entregas[[#This Row],[prazo_estimado]],0))</f>
        <v>1</v>
      </c>
    </row>
    <row r="508" spans="1:13" x14ac:dyDescent="0.35">
      <c r="A508" s="2">
        <v>507</v>
      </c>
      <c r="B508" t="s">
        <v>414</v>
      </c>
      <c r="C508" t="s">
        <v>412</v>
      </c>
      <c r="D508" s="1">
        <v>45697</v>
      </c>
      <c r="E508" s="1">
        <v>45697</v>
      </c>
      <c r="F508" t="s">
        <v>413</v>
      </c>
      <c r="G508">
        <f>VLOOKUP(entregas[[#This Row],[id_pedido]],pedidos[[id]:[id_cliente]],2,0)</f>
        <v>149</v>
      </c>
      <c r="H508" t="str">
        <f>VLOOKUP(entregas[[#This Row],[id_cliente]],clientes[],2,0)</f>
        <v>Mariane Castro</v>
      </c>
      <c r="I508" t="str">
        <f>VLOOKUP(entregas[[#This Row],[id_cliente]],clientes[],7,0)</f>
        <v>Sul</v>
      </c>
      <c r="J508">
        <f>VLOOKUP(entregas[[#This Row],[id_cliente]],nps[],3,0)</f>
        <v>1</v>
      </c>
      <c r="K508" t="str">
        <f>IF(entregas[[#This Row],[status]]="Entregue","Não","Sim")</f>
        <v>Não</v>
      </c>
      <c r="L508">
        <f>VLOOKUP(entregas[[#This Row],[id_cliente]],pedidos[[#All],[id_cliente]:[Recompra?]],5,0)</f>
        <v>1</v>
      </c>
      <c r="M508">
        <f>IF(entregas[[#This Row],[data_entrega]]=""=TRUE,0,MAX(entregas[[#This Row],[data_entrega]]-entregas[[#This Row],[prazo_estimado]],0))</f>
        <v>0</v>
      </c>
    </row>
    <row r="509" spans="1:13" x14ac:dyDescent="0.35">
      <c r="A509" s="2">
        <v>508</v>
      </c>
      <c r="B509" t="s">
        <v>408</v>
      </c>
      <c r="C509" t="s">
        <v>412</v>
      </c>
      <c r="D509" s="1">
        <v>45462</v>
      </c>
      <c r="E509" s="1">
        <v>45464</v>
      </c>
      <c r="F509" t="s">
        <v>413</v>
      </c>
      <c r="G509">
        <f>VLOOKUP(entregas[[#This Row],[id_pedido]],pedidos[[id]:[id_cliente]],2,0)</f>
        <v>151</v>
      </c>
      <c r="H509" t="str">
        <f>VLOOKUP(entregas[[#This Row],[id_cliente]],clientes[],2,0)</f>
        <v>Sophia Souza</v>
      </c>
      <c r="I509" t="str">
        <f>VLOOKUP(entregas[[#This Row],[id_cliente]],clientes[],7,0)</f>
        <v>Norte</v>
      </c>
      <c r="J509">
        <f>VLOOKUP(entregas[[#This Row],[id_cliente]],nps[],3,0)</f>
        <v>3</v>
      </c>
      <c r="K509" t="str">
        <f>IF(entregas[[#This Row],[status]]="Entregue","Não","Sim")</f>
        <v>Não</v>
      </c>
      <c r="L509">
        <f>VLOOKUP(entregas[[#This Row],[id_cliente]],pedidos[[#All],[id_cliente]:[Recompra?]],5,0)</f>
        <v>1</v>
      </c>
      <c r="M509">
        <f>IF(entregas[[#This Row],[data_entrega]]=""=TRUE,0,MAX(entregas[[#This Row],[data_entrega]]-entregas[[#This Row],[prazo_estimado]],0))</f>
        <v>0</v>
      </c>
    </row>
    <row r="510" spans="1:13" x14ac:dyDescent="0.35">
      <c r="A510" s="2">
        <v>509</v>
      </c>
      <c r="B510" t="s">
        <v>414</v>
      </c>
      <c r="C510" t="s">
        <v>415</v>
      </c>
      <c r="E510" s="1">
        <v>45787</v>
      </c>
      <c r="F510" t="s">
        <v>416</v>
      </c>
      <c r="G510">
        <f>VLOOKUP(entregas[[#This Row],[id_pedido]],pedidos[[id]:[id_cliente]],2,0)</f>
        <v>17</v>
      </c>
      <c r="H510" t="str">
        <f>VLOOKUP(entregas[[#This Row],[id_cliente]],clientes[],2,0)</f>
        <v>Ana Beatriz Freitas</v>
      </c>
      <c r="I510" t="str">
        <f>VLOOKUP(entregas[[#This Row],[id_cliente]],clientes[],7,0)</f>
        <v>Norte</v>
      </c>
      <c r="J510">
        <f>VLOOKUP(entregas[[#This Row],[id_cliente]],nps[],3,0)</f>
        <v>4</v>
      </c>
      <c r="K510" t="str">
        <f>IF(entregas[[#This Row],[status]]="Entregue","Não","Sim")</f>
        <v>Sim</v>
      </c>
      <c r="L510">
        <f>VLOOKUP(entregas[[#This Row],[id_cliente]],pedidos[[#All],[id_cliente]:[Recompra?]],5,0)</f>
        <v>1</v>
      </c>
      <c r="M510">
        <f>IF(entregas[[#This Row],[data_entrega]]=""=TRUE,0,MAX(entregas[[#This Row],[data_entrega]]-entregas[[#This Row],[prazo_estimado]],0))</f>
        <v>0</v>
      </c>
    </row>
    <row r="511" spans="1:13" x14ac:dyDescent="0.35">
      <c r="A511" s="2">
        <v>510</v>
      </c>
      <c r="B511" t="s">
        <v>411</v>
      </c>
      <c r="C511" t="s">
        <v>412</v>
      </c>
      <c r="D511" s="1">
        <v>45682</v>
      </c>
      <c r="E511" s="1">
        <v>45680</v>
      </c>
      <c r="F511" t="s">
        <v>413</v>
      </c>
      <c r="G511">
        <f>VLOOKUP(entregas[[#This Row],[id_pedido]],pedidos[[id]:[id_cliente]],2,0)</f>
        <v>43</v>
      </c>
      <c r="H511" t="str">
        <f>VLOOKUP(entregas[[#This Row],[id_cliente]],clientes[],2,0)</f>
        <v>Bryan Peixoto</v>
      </c>
      <c r="I511" t="str">
        <f>VLOOKUP(entregas[[#This Row],[id_cliente]],clientes[],7,0)</f>
        <v>Nordeste</v>
      </c>
      <c r="J511">
        <f>VLOOKUP(entregas[[#This Row],[id_cliente]],nps[],3,0)</f>
        <v>4</v>
      </c>
      <c r="K511" t="str">
        <f>IF(entregas[[#This Row],[status]]="Entregue","Não","Sim")</f>
        <v>Não</v>
      </c>
      <c r="L511">
        <f>VLOOKUP(entregas[[#This Row],[id_cliente]],pedidos[[#All],[id_cliente]:[Recompra?]],5,0)</f>
        <v>1</v>
      </c>
      <c r="M511">
        <f>IF(entregas[[#This Row],[data_entrega]]=""=TRUE,0,MAX(entregas[[#This Row],[data_entrega]]-entregas[[#This Row],[prazo_estimado]],0))</f>
        <v>2</v>
      </c>
    </row>
    <row r="512" spans="1:13" x14ac:dyDescent="0.35">
      <c r="A512" s="2">
        <v>511</v>
      </c>
      <c r="B512" t="s">
        <v>411</v>
      </c>
      <c r="C512" t="s">
        <v>412</v>
      </c>
      <c r="D512" s="1">
        <v>45612</v>
      </c>
      <c r="E512" s="1">
        <v>45610</v>
      </c>
      <c r="F512" t="s">
        <v>413</v>
      </c>
      <c r="G512">
        <f>VLOOKUP(entregas[[#This Row],[id_pedido]],pedidos[[id]:[id_cliente]],2,0)</f>
        <v>182</v>
      </c>
      <c r="H512" t="str">
        <f>VLOOKUP(entregas[[#This Row],[id_cliente]],clientes[],2,0)</f>
        <v>Dra. Ana Correia</v>
      </c>
      <c r="I512" t="str">
        <f>VLOOKUP(entregas[[#This Row],[id_cliente]],clientes[],7,0)</f>
        <v>Norte</v>
      </c>
      <c r="J512">
        <f>VLOOKUP(entregas[[#This Row],[id_cliente]],nps[],3,0)</f>
        <v>9</v>
      </c>
      <c r="K512" t="str">
        <f>IF(entregas[[#This Row],[status]]="Entregue","Não","Sim")</f>
        <v>Não</v>
      </c>
      <c r="L512">
        <f>VLOOKUP(entregas[[#This Row],[id_cliente]],pedidos[[#All],[id_cliente]:[Recompra?]],5,0)</f>
        <v>1</v>
      </c>
      <c r="M512">
        <f>IF(entregas[[#This Row],[data_entrega]]=""=TRUE,0,MAX(entregas[[#This Row],[data_entrega]]-entregas[[#This Row],[prazo_estimado]],0))</f>
        <v>2</v>
      </c>
    </row>
    <row r="513" spans="1:13" x14ac:dyDescent="0.35">
      <c r="A513" s="2">
        <v>512</v>
      </c>
      <c r="B513" t="s">
        <v>411</v>
      </c>
      <c r="C513" t="s">
        <v>412</v>
      </c>
      <c r="D513" s="1">
        <v>45707</v>
      </c>
      <c r="E513" s="1">
        <v>45707</v>
      </c>
      <c r="F513" t="s">
        <v>413</v>
      </c>
      <c r="G513">
        <f>VLOOKUP(entregas[[#This Row],[id_pedido]],pedidos[[id]:[id_cliente]],2,0)</f>
        <v>107</v>
      </c>
      <c r="H513" t="str">
        <f>VLOOKUP(entregas[[#This Row],[id_cliente]],clientes[],2,0)</f>
        <v>Agatha Costa</v>
      </c>
      <c r="I513" t="str">
        <f>VLOOKUP(entregas[[#This Row],[id_cliente]],clientes[],7,0)</f>
        <v>Norte</v>
      </c>
      <c r="J513">
        <f>VLOOKUP(entregas[[#This Row],[id_cliente]],nps[],3,0)</f>
        <v>3</v>
      </c>
      <c r="K513" t="str">
        <f>IF(entregas[[#This Row],[status]]="Entregue","Não","Sim")</f>
        <v>Não</v>
      </c>
      <c r="L513">
        <f>VLOOKUP(entregas[[#This Row],[id_cliente]],pedidos[[#All],[id_cliente]:[Recompra?]],5,0)</f>
        <v>1</v>
      </c>
      <c r="M513">
        <f>IF(entregas[[#This Row],[data_entrega]]=""=TRUE,0,MAX(entregas[[#This Row],[data_entrega]]-entregas[[#This Row],[prazo_estimado]],0))</f>
        <v>0</v>
      </c>
    </row>
    <row r="514" spans="1:13" x14ac:dyDescent="0.35">
      <c r="A514" s="2">
        <v>513</v>
      </c>
      <c r="B514" t="s">
        <v>408</v>
      </c>
      <c r="C514" t="s">
        <v>412</v>
      </c>
      <c r="D514" s="1">
        <v>45671</v>
      </c>
      <c r="E514" s="1">
        <v>45672</v>
      </c>
      <c r="F514" t="s">
        <v>413</v>
      </c>
      <c r="G514">
        <f>VLOOKUP(entregas[[#This Row],[id_pedido]],pedidos[[id]:[id_cliente]],2,0)</f>
        <v>76</v>
      </c>
      <c r="H514" t="str">
        <f>VLOOKUP(entregas[[#This Row],[id_cliente]],clientes[],2,0)</f>
        <v>Benjamin Rezende</v>
      </c>
      <c r="I514" t="str">
        <f>VLOOKUP(entregas[[#This Row],[id_cliente]],clientes[],7,0)</f>
        <v>Norte</v>
      </c>
      <c r="J514">
        <f>VLOOKUP(entregas[[#This Row],[id_cliente]],nps[],3,0)</f>
        <v>2</v>
      </c>
      <c r="K514" t="str">
        <f>IF(entregas[[#This Row],[status]]="Entregue","Não","Sim")</f>
        <v>Não</v>
      </c>
      <c r="L514">
        <f>VLOOKUP(entregas[[#This Row],[id_cliente]],pedidos[[#All],[id_cliente]:[Recompra?]],5,0)</f>
        <v>1</v>
      </c>
      <c r="M514">
        <f>IF(entregas[[#This Row],[data_entrega]]=""=TRUE,0,MAX(entregas[[#This Row],[data_entrega]]-entregas[[#This Row],[prazo_estimado]],0))</f>
        <v>0</v>
      </c>
    </row>
    <row r="515" spans="1:13" x14ac:dyDescent="0.35">
      <c r="A515" s="2">
        <v>514</v>
      </c>
      <c r="B515" t="s">
        <v>414</v>
      </c>
      <c r="C515" t="s">
        <v>412</v>
      </c>
      <c r="D515" s="1">
        <v>45475</v>
      </c>
      <c r="E515" s="1">
        <v>45475</v>
      </c>
      <c r="F515" t="s">
        <v>413</v>
      </c>
      <c r="G515">
        <f>VLOOKUP(entregas[[#This Row],[id_pedido]],pedidos[[id]:[id_cliente]],2,0)</f>
        <v>167</v>
      </c>
      <c r="H515" t="str">
        <f>VLOOKUP(entregas[[#This Row],[id_cliente]],clientes[],2,0)</f>
        <v>Mirella das Neves</v>
      </c>
      <c r="I515" t="str">
        <f>VLOOKUP(entregas[[#This Row],[id_cliente]],clientes[],7,0)</f>
        <v>Norte</v>
      </c>
      <c r="J515">
        <f>VLOOKUP(entregas[[#This Row],[id_cliente]],nps[],3,0)</f>
        <v>9</v>
      </c>
      <c r="K515" t="str">
        <f>IF(entregas[[#This Row],[status]]="Entregue","Não","Sim")</f>
        <v>Não</v>
      </c>
      <c r="L515">
        <f>VLOOKUP(entregas[[#This Row],[id_cliente]],pedidos[[#All],[id_cliente]:[Recompra?]],5,0)</f>
        <v>1</v>
      </c>
      <c r="M515">
        <f>IF(entregas[[#This Row],[data_entrega]]=""=TRUE,0,MAX(entregas[[#This Row],[data_entrega]]-entregas[[#This Row],[prazo_estimado]],0))</f>
        <v>0</v>
      </c>
    </row>
    <row r="516" spans="1:13" x14ac:dyDescent="0.35">
      <c r="A516" s="2">
        <v>515</v>
      </c>
      <c r="B516" t="s">
        <v>414</v>
      </c>
      <c r="C516" t="s">
        <v>412</v>
      </c>
      <c r="D516" s="1">
        <v>45505</v>
      </c>
      <c r="E516" s="1">
        <v>45507</v>
      </c>
      <c r="F516" t="s">
        <v>413</v>
      </c>
      <c r="G516">
        <f>VLOOKUP(entregas[[#This Row],[id_pedido]],pedidos[[id]:[id_cliente]],2,0)</f>
        <v>8</v>
      </c>
      <c r="H516" t="str">
        <f>VLOOKUP(entregas[[#This Row],[id_cliente]],clientes[],2,0)</f>
        <v>Marina Caldeira</v>
      </c>
      <c r="I516" t="str">
        <f>VLOOKUP(entregas[[#This Row],[id_cliente]],clientes[],7,0)</f>
        <v>Nordeste</v>
      </c>
      <c r="J516">
        <f>VLOOKUP(entregas[[#This Row],[id_cliente]],nps[],3,0)</f>
        <v>6</v>
      </c>
      <c r="K516" t="str">
        <f>IF(entregas[[#This Row],[status]]="Entregue","Não","Sim")</f>
        <v>Não</v>
      </c>
      <c r="L516">
        <f>VLOOKUP(entregas[[#This Row],[id_cliente]],pedidos[[#All],[id_cliente]:[Recompra?]],5,0)</f>
        <v>1</v>
      </c>
      <c r="M516">
        <f>IF(entregas[[#This Row],[data_entrega]]=""=TRUE,0,MAX(entregas[[#This Row],[data_entrega]]-entregas[[#This Row],[prazo_estimado]],0))</f>
        <v>0</v>
      </c>
    </row>
    <row r="517" spans="1:13" x14ac:dyDescent="0.35">
      <c r="A517" s="2">
        <v>516</v>
      </c>
      <c r="B517" t="s">
        <v>411</v>
      </c>
      <c r="C517" t="s">
        <v>415</v>
      </c>
      <c r="E517" s="1">
        <v>45637</v>
      </c>
      <c r="F517" t="s">
        <v>416</v>
      </c>
      <c r="G517">
        <f>VLOOKUP(entregas[[#This Row],[id_pedido]],pedidos[[id]:[id_cliente]],2,0)</f>
        <v>28</v>
      </c>
      <c r="H517" t="str">
        <f>VLOOKUP(entregas[[#This Row],[id_cliente]],clientes[],2,0)</f>
        <v>Felipe Martins</v>
      </c>
      <c r="I517" t="str">
        <f>VLOOKUP(entregas[[#This Row],[id_cliente]],clientes[],7,0)</f>
        <v>Nordeste</v>
      </c>
      <c r="J517">
        <f>VLOOKUP(entregas[[#This Row],[id_cliente]],nps[],3,0)</f>
        <v>1</v>
      </c>
      <c r="K517" t="str">
        <f>IF(entregas[[#This Row],[status]]="Entregue","Não","Sim")</f>
        <v>Sim</v>
      </c>
      <c r="L517">
        <f>VLOOKUP(entregas[[#This Row],[id_cliente]],pedidos[[#All],[id_cliente]:[Recompra?]],5,0)</f>
        <v>1</v>
      </c>
      <c r="M517">
        <f>IF(entregas[[#This Row],[data_entrega]]=""=TRUE,0,MAX(entregas[[#This Row],[data_entrega]]-entregas[[#This Row],[prazo_estimado]],0))</f>
        <v>0</v>
      </c>
    </row>
    <row r="518" spans="1:13" x14ac:dyDescent="0.35">
      <c r="A518" s="2">
        <v>517</v>
      </c>
      <c r="B518" t="s">
        <v>411</v>
      </c>
      <c r="C518" t="s">
        <v>412</v>
      </c>
      <c r="D518" s="1">
        <v>45452</v>
      </c>
      <c r="E518" s="1">
        <v>45449</v>
      </c>
      <c r="F518" t="s">
        <v>413</v>
      </c>
      <c r="G518">
        <f>VLOOKUP(entregas[[#This Row],[id_pedido]],pedidos[[id]:[id_cliente]],2,0)</f>
        <v>194</v>
      </c>
      <c r="H518" t="str">
        <f>VLOOKUP(entregas[[#This Row],[id_cliente]],clientes[],2,0)</f>
        <v>Isabel Teixeira</v>
      </c>
      <c r="I518" t="str">
        <f>VLOOKUP(entregas[[#This Row],[id_cliente]],clientes[],7,0)</f>
        <v>Norte</v>
      </c>
      <c r="J518">
        <f>VLOOKUP(entregas[[#This Row],[id_cliente]],nps[],3,0)</f>
        <v>5</v>
      </c>
      <c r="K518" t="str">
        <f>IF(entregas[[#This Row],[status]]="Entregue","Não","Sim")</f>
        <v>Não</v>
      </c>
      <c r="L518">
        <f>VLOOKUP(entregas[[#This Row],[id_cliente]],pedidos[[#All],[id_cliente]:[Recompra?]],5,0)</f>
        <v>1</v>
      </c>
      <c r="M518">
        <f>IF(entregas[[#This Row],[data_entrega]]=""=TRUE,0,MAX(entregas[[#This Row],[data_entrega]]-entregas[[#This Row],[prazo_estimado]],0))</f>
        <v>3</v>
      </c>
    </row>
    <row r="519" spans="1:13" x14ac:dyDescent="0.35">
      <c r="A519" s="2">
        <v>518</v>
      </c>
      <c r="B519" t="s">
        <v>419</v>
      </c>
      <c r="C519" t="s">
        <v>409</v>
      </c>
      <c r="E519" s="1">
        <v>45766</v>
      </c>
      <c r="F519" t="s">
        <v>410</v>
      </c>
      <c r="G519">
        <f>VLOOKUP(entregas[[#This Row],[id_pedido]],pedidos[[id]:[id_cliente]],2,0)</f>
        <v>44</v>
      </c>
      <c r="H519" t="str">
        <f>VLOOKUP(entregas[[#This Row],[id_cliente]],clientes[],2,0)</f>
        <v>Murilo Jesus</v>
      </c>
      <c r="I519" t="str">
        <f>VLOOKUP(entregas[[#This Row],[id_cliente]],clientes[],7,0)</f>
        <v>Norte</v>
      </c>
      <c r="J519">
        <f>VLOOKUP(entregas[[#This Row],[id_cliente]],nps[],3,0)</f>
        <v>6</v>
      </c>
      <c r="K519" t="str">
        <f>IF(entregas[[#This Row],[status]]="Entregue","Não","Sim")</f>
        <v>Sim</v>
      </c>
      <c r="L519">
        <f>VLOOKUP(entregas[[#This Row],[id_cliente]],pedidos[[#All],[id_cliente]:[Recompra?]],5,0)</f>
        <v>1</v>
      </c>
      <c r="M519">
        <f>IF(entregas[[#This Row],[data_entrega]]=""=TRUE,0,MAX(entregas[[#This Row],[data_entrega]]-entregas[[#This Row],[prazo_estimado]],0))</f>
        <v>0</v>
      </c>
    </row>
    <row r="520" spans="1:13" x14ac:dyDescent="0.35">
      <c r="A520" s="2">
        <v>519</v>
      </c>
      <c r="B520" t="s">
        <v>408</v>
      </c>
      <c r="C520" t="s">
        <v>415</v>
      </c>
      <c r="E520" s="1">
        <v>45608</v>
      </c>
      <c r="F520" t="s">
        <v>416</v>
      </c>
      <c r="G520">
        <f>VLOOKUP(entregas[[#This Row],[id_pedido]],pedidos[[id]:[id_cliente]],2,0)</f>
        <v>76</v>
      </c>
      <c r="H520" t="str">
        <f>VLOOKUP(entregas[[#This Row],[id_cliente]],clientes[],2,0)</f>
        <v>Benjamin Rezende</v>
      </c>
      <c r="I520" t="str">
        <f>VLOOKUP(entregas[[#This Row],[id_cliente]],clientes[],7,0)</f>
        <v>Norte</v>
      </c>
      <c r="J520">
        <f>VLOOKUP(entregas[[#This Row],[id_cliente]],nps[],3,0)</f>
        <v>2</v>
      </c>
      <c r="K520" t="str">
        <f>IF(entregas[[#This Row],[status]]="Entregue","Não","Sim")</f>
        <v>Sim</v>
      </c>
      <c r="L520">
        <f>VLOOKUP(entregas[[#This Row],[id_cliente]],pedidos[[#All],[id_cliente]:[Recompra?]],5,0)</f>
        <v>1</v>
      </c>
      <c r="M520">
        <f>IF(entregas[[#This Row],[data_entrega]]=""=TRUE,0,MAX(entregas[[#This Row],[data_entrega]]-entregas[[#This Row],[prazo_estimado]],0))</f>
        <v>0</v>
      </c>
    </row>
    <row r="521" spans="1:13" x14ac:dyDescent="0.35">
      <c r="A521" s="2">
        <v>520</v>
      </c>
      <c r="B521" t="s">
        <v>408</v>
      </c>
      <c r="C521" t="s">
        <v>412</v>
      </c>
      <c r="D521" s="1">
        <v>45456</v>
      </c>
      <c r="E521" s="1">
        <v>45457</v>
      </c>
      <c r="F521" t="s">
        <v>413</v>
      </c>
      <c r="G521">
        <f>VLOOKUP(entregas[[#This Row],[id_pedido]],pedidos[[id]:[id_cliente]],2,0)</f>
        <v>43</v>
      </c>
      <c r="H521" t="str">
        <f>VLOOKUP(entregas[[#This Row],[id_cliente]],clientes[],2,0)</f>
        <v>Bryan Peixoto</v>
      </c>
      <c r="I521" t="str">
        <f>VLOOKUP(entregas[[#This Row],[id_cliente]],clientes[],7,0)</f>
        <v>Nordeste</v>
      </c>
      <c r="J521">
        <f>VLOOKUP(entregas[[#This Row],[id_cliente]],nps[],3,0)</f>
        <v>4</v>
      </c>
      <c r="K521" t="str">
        <f>IF(entregas[[#This Row],[status]]="Entregue","Não","Sim")</f>
        <v>Não</v>
      </c>
      <c r="L521">
        <f>VLOOKUP(entregas[[#This Row],[id_cliente]],pedidos[[#All],[id_cliente]:[Recompra?]],5,0)</f>
        <v>1</v>
      </c>
      <c r="M521">
        <f>IF(entregas[[#This Row],[data_entrega]]=""=TRUE,0,MAX(entregas[[#This Row],[data_entrega]]-entregas[[#This Row],[prazo_estimado]],0))</f>
        <v>0</v>
      </c>
    </row>
    <row r="522" spans="1:13" x14ac:dyDescent="0.35">
      <c r="A522" s="2">
        <v>521</v>
      </c>
      <c r="B522" t="s">
        <v>411</v>
      </c>
      <c r="C522" t="s">
        <v>412</v>
      </c>
      <c r="D522" s="1">
        <v>45448</v>
      </c>
      <c r="E522" s="1">
        <v>45449</v>
      </c>
      <c r="F522" t="s">
        <v>413</v>
      </c>
      <c r="G522">
        <f>VLOOKUP(entregas[[#This Row],[id_pedido]],pedidos[[id]:[id_cliente]],2,0)</f>
        <v>107</v>
      </c>
      <c r="H522" t="str">
        <f>VLOOKUP(entregas[[#This Row],[id_cliente]],clientes[],2,0)</f>
        <v>Agatha Costa</v>
      </c>
      <c r="I522" t="str">
        <f>VLOOKUP(entregas[[#This Row],[id_cliente]],clientes[],7,0)</f>
        <v>Norte</v>
      </c>
      <c r="J522">
        <f>VLOOKUP(entregas[[#This Row],[id_cliente]],nps[],3,0)</f>
        <v>3</v>
      </c>
      <c r="K522" t="str">
        <f>IF(entregas[[#This Row],[status]]="Entregue","Não","Sim")</f>
        <v>Não</v>
      </c>
      <c r="L522">
        <f>VLOOKUP(entregas[[#This Row],[id_cliente]],pedidos[[#All],[id_cliente]:[Recompra?]],5,0)</f>
        <v>1</v>
      </c>
      <c r="M522">
        <f>IF(entregas[[#This Row],[data_entrega]]=""=TRUE,0,MAX(entregas[[#This Row],[data_entrega]]-entregas[[#This Row],[prazo_estimado]],0))</f>
        <v>0</v>
      </c>
    </row>
    <row r="523" spans="1:13" x14ac:dyDescent="0.35">
      <c r="A523" s="2">
        <v>522</v>
      </c>
      <c r="B523" t="s">
        <v>411</v>
      </c>
      <c r="C523" t="s">
        <v>415</v>
      </c>
      <c r="E523" s="1">
        <v>45699</v>
      </c>
      <c r="F523" t="s">
        <v>416</v>
      </c>
      <c r="G523">
        <f>VLOOKUP(entregas[[#This Row],[id_pedido]],pedidos[[id]:[id_cliente]],2,0)</f>
        <v>186</v>
      </c>
      <c r="H523" t="str">
        <f>VLOOKUP(entregas[[#This Row],[id_cliente]],clientes[],2,0)</f>
        <v>Srta. Laura Fernandes</v>
      </c>
      <c r="I523" t="str">
        <f>VLOOKUP(entregas[[#This Row],[id_cliente]],clientes[],7,0)</f>
        <v>Nordeste</v>
      </c>
      <c r="J523">
        <f>VLOOKUP(entregas[[#This Row],[id_cliente]],nps[],3,0)</f>
        <v>10</v>
      </c>
      <c r="K523" t="str">
        <f>IF(entregas[[#This Row],[status]]="Entregue","Não","Sim")</f>
        <v>Sim</v>
      </c>
      <c r="L523">
        <f>VLOOKUP(entregas[[#This Row],[id_cliente]],pedidos[[#All],[id_cliente]:[Recompra?]],5,0)</f>
        <v>1</v>
      </c>
      <c r="M523">
        <f>IF(entregas[[#This Row],[data_entrega]]=""=TRUE,0,MAX(entregas[[#This Row],[data_entrega]]-entregas[[#This Row],[prazo_estimado]],0))</f>
        <v>0</v>
      </c>
    </row>
    <row r="524" spans="1:13" x14ac:dyDescent="0.35">
      <c r="A524" s="2">
        <v>523</v>
      </c>
      <c r="B524" t="s">
        <v>411</v>
      </c>
      <c r="C524" t="s">
        <v>415</v>
      </c>
      <c r="E524" s="1">
        <v>45536</v>
      </c>
      <c r="F524" t="s">
        <v>416</v>
      </c>
      <c r="G524">
        <f>VLOOKUP(entregas[[#This Row],[id_pedido]],pedidos[[id]:[id_cliente]],2,0)</f>
        <v>79</v>
      </c>
      <c r="H524" t="str">
        <f>VLOOKUP(entregas[[#This Row],[id_cliente]],clientes[],2,0)</f>
        <v>Vicente Fogaça</v>
      </c>
      <c r="I524" t="str">
        <f>VLOOKUP(entregas[[#This Row],[id_cliente]],clientes[],7,0)</f>
        <v>Nordeste</v>
      </c>
      <c r="J524">
        <f>VLOOKUP(entregas[[#This Row],[id_cliente]],nps[],3,0)</f>
        <v>5</v>
      </c>
      <c r="K524" t="str">
        <f>IF(entregas[[#This Row],[status]]="Entregue","Não","Sim")</f>
        <v>Sim</v>
      </c>
      <c r="L524">
        <f>VLOOKUP(entregas[[#This Row],[id_cliente]],pedidos[[#All],[id_cliente]:[Recompra?]],5,0)</f>
        <v>1</v>
      </c>
      <c r="M524">
        <f>IF(entregas[[#This Row],[data_entrega]]=""=TRUE,0,MAX(entregas[[#This Row],[data_entrega]]-entregas[[#This Row],[prazo_estimado]],0))</f>
        <v>0</v>
      </c>
    </row>
    <row r="525" spans="1:13" x14ac:dyDescent="0.35">
      <c r="A525" s="2">
        <v>524</v>
      </c>
      <c r="B525" t="s">
        <v>411</v>
      </c>
      <c r="C525" t="s">
        <v>412</v>
      </c>
      <c r="D525" s="1">
        <v>45514</v>
      </c>
      <c r="E525" s="1">
        <v>45515</v>
      </c>
      <c r="F525" t="s">
        <v>413</v>
      </c>
      <c r="G525">
        <f>VLOOKUP(entregas[[#This Row],[id_pedido]],pedidos[[id]:[id_cliente]],2,0)</f>
        <v>196</v>
      </c>
      <c r="H525" t="str">
        <f>VLOOKUP(entregas[[#This Row],[id_cliente]],clientes[],2,0)</f>
        <v>Sr. João Vitor Azevedo</v>
      </c>
      <c r="I525" t="str">
        <f>VLOOKUP(entregas[[#This Row],[id_cliente]],clientes[],7,0)</f>
        <v>Centro-Oeste</v>
      </c>
      <c r="J525">
        <f>VLOOKUP(entregas[[#This Row],[id_cliente]],nps[],3,0)</f>
        <v>3</v>
      </c>
      <c r="K525" t="str">
        <f>IF(entregas[[#This Row],[status]]="Entregue","Não","Sim")</f>
        <v>Não</v>
      </c>
      <c r="L525">
        <f>VLOOKUP(entregas[[#This Row],[id_cliente]],pedidos[[#All],[id_cliente]:[Recompra?]],5,0)</f>
        <v>1</v>
      </c>
      <c r="M525">
        <f>IF(entregas[[#This Row],[data_entrega]]=""=TRUE,0,MAX(entregas[[#This Row],[data_entrega]]-entregas[[#This Row],[prazo_estimado]],0))</f>
        <v>0</v>
      </c>
    </row>
    <row r="526" spans="1:13" x14ac:dyDescent="0.35">
      <c r="A526" s="2">
        <v>525</v>
      </c>
      <c r="B526" t="s">
        <v>414</v>
      </c>
      <c r="C526" t="s">
        <v>409</v>
      </c>
      <c r="E526" s="1">
        <v>45732</v>
      </c>
      <c r="F526" t="s">
        <v>410</v>
      </c>
      <c r="G526">
        <f>VLOOKUP(entregas[[#This Row],[id_pedido]],pedidos[[id]:[id_cliente]],2,0)</f>
        <v>62</v>
      </c>
      <c r="H526" t="str">
        <f>VLOOKUP(entregas[[#This Row],[id_cliente]],clientes[],2,0)</f>
        <v>Marina da Paz</v>
      </c>
      <c r="I526" t="str">
        <f>VLOOKUP(entregas[[#This Row],[id_cliente]],clientes[],7,0)</f>
        <v>Sudeste</v>
      </c>
      <c r="J526">
        <f>VLOOKUP(entregas[[#This Row],[id_cliente]],nps[],3,0)</f>
        <v>5</v>
      </c>
      <c r="K526" t="str">
        <f>IF(entregas[[#This Row],[status]]="Entregue","Não","Sim")</f>
        <v>Sim</v>
      </c>
      <c r="L526">
        <f>VLOOKUP(entregas[[#This Row],[id_cliente]],pedidos[[#All],[id_cliente]:[Recompra?]],5,0)</f>
        <v>1</v>
      </c>
      <c r="M526">
        <f>IF(entregas[[#This Row],[data_entrega]]=""=TRUE,0,MAX(entregas[[#This Row],[data_entrega]]-entregas[[#This Row],[prazo_estimado]],0))</f>
        <v>0</v>
      </c>
    </row>
    <row r="527" spans="1:13" x14ac:dyDescent="0.35">
      <c r="A527" s="2">
        <v>526</v>
      </c>
      <c r="B527" t="s">
        <v>414</v>
      </c>
      <c r="C527" t="s">
        <v>412</v>
      </c>
      <c r="D527" s="1">
        <v>45676</v>
      </c>
      <c r="E527" s="1">
        <v>45673</v>
      </c>
      <c r="F527" t="s">
        <v>413</v>
      </c>
      <c r="G527">
        <f>VLOOKUP(entregas[[#This Row],[id_pedido]],pedidos[[id]:[id_cliente]],2,0)</f>
        <v>69</v>
      </c>
      <c r="H527" t="str">
        <f>VLOOKUP(entregas[[#This Row],[id_cliente]],clientes[],2,0)</f>
        <v>João Felipe Cunha</v>
      </c>
      <c r="I527" t="str">
        <f>VLOOKUP(entregas[[#This Row],[id_cliente]],clientes[],7,0)</f>
        <v>Sudeste</v>
      </c>
      <c r="J527">
        <f>VLOOKUP(entregas[[#This Row],[id_cliente]],nps[],3,0)</f>
        <v>2</v>
      </c>
      <c r="K527" t="str">
        <f>IF(entregas[[#This Row],[status]]="Entregue","Não","Sim")</f>
        <v>Não</v>
      </c>
      <c r="L527">
        <f>VLOOKUP(entregas[[#This Row],[id_cliente]],pedidos[[#All],[id_cliente]:[Recompra?]],5,0)</f>
        <v>1</v>
      </c>
      <c r="M527">
        <f>IF(entregas[[#This Row],[data_entrega]]=""=TRUE,0,MAX(entregas[[#This Row],[data_entrega]]-entregas[[#This Row],[prazo_estimado]],0))</f>
        <v>3</v>
      </c>
    </row>
    <row r="528" spans="1:13" x14ac:dyDescent="0.35">
      <c r="A528" s="2">
        <v>527</v>
      </c>
      <c r="B528" t="s">
        <v>408</v>
      </c>
      <c r="C528" t="s">
        <v>412</v>
      </c>
      <c r="D528" s="1">
        <v>45771</v>
      </c>
      <c r="E528" s="1">
        <v>45768</v>
      </c>
      <c r="F528" t="s">
        <v>413</v>
      </c>
      <c r="G528">
        <f>VLOOKUP(entregas[[#This Row],[id_pedido]],pedidos[[id]:[id_cliente]],2,0)</f>
        <v>95</v>
      </c>
      <c r="H528" t="str">
        <f>VLOOKUP(entregas[[#This Row],[id_cliente]],clientes[],2,0)</f>
        <v>Heloísa Pinto</v>
      </c>
      <c r="I528" t="str">
        <f>VLOOKUP(entregas[[#This Row],[id_cliente]],clientes[],7,0)</f>
        <v>Sudeste</v>
      </c>
      <c r="J528">
        <f>VLOOKUP(entregas[[#This Row],[id_cliente]],nps[],3,0)</f>
        <v>8</v>
      </c>
      <c r="K528" t="str">
        <f>IF(entregas[[#This Row],[status]]="Entregue","Não","Sim")</f>
        <v>Não</v>
      </c>
      <c r="L528">
        <f>VLOOKUP(entregas[[#This Row],[id_cliente]],pedidos[[#All],[id_cliente]:[Recompra?]],5,0)</f>
        <v>1</v>
      </c>
      <c r="M528">
        <f>IF(entregas[[#This Row],[data_entrega]]=""=TRUE,0,MAX(entregas[[#This Row],[data_entrega]]-entregas[[#This Row],[prazo_estimado]],0))</f>
        <v>3</v>
      </c>
    </row>
    <row r="529" spans="1:13" x14ac:dyDescent="0.35">
      <c r="A529" s="2">
        <v>528</v>
      </c>
      <c r="B529" t="s">
        <v>408</v>
      </c>
      <c r="C529" t="s">
        <v>412</v>
      </c>
      <c r="D529" s="1">
        <v>45798</v>
      </c>
      <c r="E529" s="1">
        <v>45793</v>
      </c>
      <c r="F529" t="s">
        <v>413</v>
      </c>
      <c r="G529">
        <f>VLOOKUP(entregas[[#This Row],[id_pedido]],pedidos[[id]:[id_cliente]],2,0)</f>
        <v>32</v>
      </c>
      <c r="H529" t="str">
        <f>VLOOKUP(entregas[[#This Row],[id_cliente]],clientes[],2,0)</f>
        <v>Bernardo Araújo</v>
      </c>
      <c r="I529" t="str">
        <f>VLOOKUP(entregas[[#This Row],[id_cliente]],clientes[],7,0)</f>
        <v>Nordeste</v>
      </c>
      <c r="J529">
        <f>VLOOKUP(entregas[[#This Row],[id_cliente]],nps[],3,0)</f>
        <v>6</v>
      </c>
      <c r="K529" t="str">
        <f>IF(entregas[[#This Row],[status]]="Entregue","Não","Sim")</f>
        <v>Não</v>
      </c>
      <c r="L529">
        <f>VLOOKUP(entregas[[#This Row],[id_cliente]],pedidos[[#All],[id_cliente]:[Recompra?]],5,0)</f>
        <v>1</v>
      </c>
      <c r="M529">
        <f>IF(entregas[[#This Row],[data_entrega]]=""=TRUE,0,MAX(entregas[[#This Row],[data_entrega]]-entregas[[#This Row],[prazo_estimado]],0))</f>
        <v>5</v>
      </c>
    </row>
    <row r="530" spans="1:13" x14ac:dyDescent="0.35">
      <c r="A530" s="2">
        <v>529</v>
      </c>
      <c r="B530" t="s">
        <v>411</v>
      </c>
      <c r="C530" t="s">
        <v>412</v>
      </c>
      <c r="D530" s="1">
        <v>45614</v>
      </c>
      <c r="E530" s="1">
        <v>45612</v>
      </c>
      <c r="F530" t="s">
        <v>413</v>
      </c>
      <c r="G530">
        <f>VLOOKUP(entregas[[#This Row],[id_pedido]],pedidos[[id]:[id_cliente]],2,0)</f>
        <v>118</v>
      </c>
      <c r="H530" t="str">
        <f>VLOOKUP(entregas[[#This Row],[id_cliente]],clientes[],2,0)</f>
        <v>Carlos Eduardo Barbosa</v>
      </c>
      <c r="I530" t="str">
        <f>VLOOKUP(entregas[[#This Row],[id_cliente]],clientes[],7,0)</f>
        <v>Nordeste</v>
      </c>
      <c r="J530">
        <f>VLOOKUP(entregas[[#This Row],[id_cliente]],nps[],3,0)</f>
        <v>4</v>
      </c>
      <c r="K530" t="str">
        <f>IF(entregas[[#This Row],[status]]="Entregue","Não","Sim")</f>
        <v>Não</v>
      </c>
      <c r="L530">
        <f>VLOOKUP(entregas[[#This Row],[id_cliente]],pedidos[[#All],[id_cliente]:[Recompra?]],5,0)</f>
        <v>1</v>
      </c>
      <c r="M530">
        <f>IF(entregas[[#This Row],[data_entrega]]=""=TRUE,0,MAX(entregas[[#This Row],[data_entrega]]-entregas[[#This Row],[prazo_estimado]],0))</f>
        <v>2</v>
      </c>
    </row>
    <row r="531" spans="1:13" x14ac:dyDescent="0.35">
      <c r="A531" s="2">
        <v>530</v>
      </c>
      <c r="B531" t="s">
        <v>411</v>
      </c>
      <c r="C531" t="s">
        <v>412</v>
      </c>
      <c r="D531" s="1">
        <v>45529</v>
      </c>
      <c r="E531" s="1">
        <v>45528</v>
      </c>
      <c r="F531" t="s">
        <v>413</v>
      </c>
      <c r="G531">
        <f>VLOOKUP(entregas[[#This Row],[id_pedido]],pedidos[[id]:[id_cliente]],2,0)</f>
        <v>62</v>
      </c>
      <c r="H531" t="str">
        <f>VLOOKUP(entregas[[#This Row],[id_cliente]],clientes[],2,0)</f>
        <v>Marina da Paz</v>
      </c>
      <c r="I531" t="str">
        <f>VLOOKUP(entregas[[#This Row],[id_cliente]],clientes[],7,0)</f>
        <v>Sudeste</v>
      </c>
      <c r="J531">
        <f>VLOOKUP(entregas[[#This Row],[id_cliente]],nps[],3,0)</f>
        <v>5</v>
      </c>
      <c r="K531" t="str">
        <f>IF(entregas[[#This Row],[status]]="Entregue","Não","Sim")</f>
        <v>Não</v>
      </c>
      <c r="L531">
        <f>VLOOKUP(entregas[[#This Row],[id_cliente]],pedidos[[#All],[id_cliente]:[Recompra?]],5,0)</f>
        <v>1</v>
      </c>
      <c r="M531">
        <f>IF(entregas[[#This Row],[data_entrega]]=""=TRUE,0,MAX(entregas[[#This Row],[data_entrega]]-entregas[[#This Row],[prazo_estimado]],0))</f>
        <v>1</v>
      </c>
    </row>
    <row r="532" spans="1:13" x14ac:dyDescent="0.35">
      <c r="A532" s="2">
        <v>531</v>
      </c>
      <c r="B532" t="s">
        <v>414</v>
      </c>
      <c r="C532" t="s">
        <v>417</v>
      </c>
      <c r="E532" s="1">
        <v>45536</v>
      </c>
      <c r="F532" t="s">
        <v>418</v>
      </c>
      <c r="G532">
        <f>VLOOKUP(entregas[[#This Row],[id_pedido]],pedidos[[id]:[id_cliente]],2,0)</f>
        <v>83</v>
      </c>
      <c r="H532" t="str">
        <f>VLOOKUP(entregas[[#This Row],[id_cliente]],clientes[],2,0)</f>
        <v>Dra. Larissa Vieira</v>
      </c>
      <c r="I532" t="str">
        <f>VLOOKUP(entregas[[#This Row],[id_cliente]],clientes[],7,0)</f>
        <v>Nordeste</v>
      </c>
      <c r="J532">
        <f>VLOOKUP(entregas[[#This Row],[id_cliente]],nps[],3,0)</f>
        <v>3</v>
      </c>
      <c r="K532" t="str">
        <f>IF(entregas[[#This Row],[status]]="Entregue","Não","Sim")</f>
        <v>Sim</v>
      </c>
      <c r="L532">
        <f>VLOOKUP(entregas[[#This Row],[id_cliente]],pedidos[[#All],[id_cliente]:[Recompra?]],5,0)</f>
        <v>1</v>
      </c>
      <c r="M532">
        <f>IF(entregas[[#This Row],[data_entrega]]=""=TRUE,0,MAX(entregas[[#This Row],[data_entrega]]-entregas[[#This Row],[prazo_estimado]],0))</f>
        <v>0</v>
      </c>
    </row>
    <row r="533" spans="1:13" x14ac:dyDescent="0.35">
      <c r="A533" s="2">
        <v>532</v>
      </c>
      <c r="B533" t="s">
        <v>408</v>
      </c>
      <c r="C533" t="s">
        <v>415</v>
      </c>
      <c r="E533" s="1">
        <v>45594</v>
      </c>
      <c r="F533" t="s">
        <v>416</v>
      </c>
      <c r="G533">
        <f>VLOOKUP(entregas[[#This Row],[id_pedido]],pedidos[[id]:[id_cliente]],2,0)</f>
        <v>8</v>
      </c>
      <c r="H533" t="str">
        <f>VLOOKUP(entregas[[#This Row],[id_cliente]],clientes[],2,0)</f>
        <v>Marina Caldeira</v>
      </c>
      <c r="I533" t="str">
        <f>VLOOKUP(entregas[[#This Row],[id_cliente]],clientes[],7,0)</f>
        <v>Nordeste</v>
      </c>
      <c r="J533">
        <f>VLOOKUP(entregas[[#This Row],[id_cliente]],nps[],3,0)</f>
        <v>6</v>
      </c>
      <c r="K533" t="str">
        <f>IF(entregas[[#This Row],[status]]="Entregue","Não","Sim")</f>
        <v>Sim</v>
      </c>
      <c r="L533">
        <f>VLOOKUP(entregas[[#This Row],[id_cliente]],pedidos[[#All],[id_cliente]:[Recompra?]],5,0)</f>
        <v>1</v>
      </c>
      <c r="M533">
        <f>IF(entregas[[#This Row],[data_entrega]]=""=TRUE,0,MAX(entregas[[#This Row],[data_entrega]]-entregas[[#This Row],[prazo_estimado]],0))</f>
        <v>0</v>
      </c>
    </row>
    <row r="534" spans="1:13" x14ac:dyDescent="0.35">
      <c r="A534" s="2">
        <v>533</v>
      </c>
      <c r="B534" t="s">
        <v>419</v>
      </c>
      <c r="C534" t="s">
        <v>412</v>
      </c>
      <c r="D534" s="1">
        <v>45726</v>
      </c>
      <c r="E534" s="1">
        <v>45728</v>
      </c>
      <c r="F534" t="s">
        <v>413</v>
      </c>
      <c r="G534">
        <f>VLOOKUP(entregas[[#This Row],[id_pedido]],pedidos[[id]:[id_cliente]],2,0)</f>
        <v>19</v>
      </c>
      <c r="H534" t="str">
        <f>VLOOKUP(entregas[[#This Row],[id_cliente]],clientes[],2,0)</f>
        <v>Sr. Eduardo Pereira</v>
      </c>
      <c r="I534" t="str">
        <f>VLOOKUP(entregas[[#This Row],[id_cliente]],clientes[],7,0)</f>
        <v>Sudeste</v>
      </c>
      <c r="J534">
        <f>VLOOKUP(entregas[[#This Row],[id_cliente]],nps[],3,0)</f>
        <v>9</v>
      </c>
      <c r="K534" t="str">
        <f>IF(entregas[[#This Row],[status]]="Entregue","Não","Sim")</f>
        <v>Não</v>
      </c>
      <c r="L534">
        <f>VLOOKUP(entregas[[#This Row],[id_cliente]],pedidos[[#All],[id_cliente]:[Recompra?]],5,0)</f>
        <v>1</v>
      </c>
      <c r="M534">
        <f>IF(entregas[[#This Row],[data_entrega]]=""=TRUE,0,MAX(entregas[[#This Row],[data_entrega]]-entregas[[#This Row],[prazo_estimado]],0))</f>
        <v>0</v>
      </c>
    </row>
    <row r="535" spans="1:13" x14ac:dyDescent="0.35">
      <c r="A535" s="2">
        <v>534</v>
      </c>
      <c r="B535" t="s">
        <v>414</v>
      </c>
      <c r="C535" t="s">
        <v>412</v>
      </c>
      <c r="D535" s="1">
        <v>45633</v>
      </c>
      <c r="E535" s="1">
        <v>45635</v>
      </c>
      <c r="F535" t="s">
        <v>413</v>
      </c>
      <c r="G535">
        <f>VLOOKUP(entregas[[#This Row],[id_pedido]],pedidos[[id]:[id_cliente]],2,0)</f>
        <v>188</v>
      </c>
      <c r="H535" t="str">
        <f>VLOOKUP(entregas[[#This Row],[id_cliente]],clientes[],2,0)</f>
        <v>Rafaela Porto</v>
      </c>
      <c r="I535" t="str">
        <f>VLOOKUP(entregas[[#This Row],[id_cliente]],clientes[],7,0)</f>
        <v>Nordeste</v>
      </c>
      <c r="J535">
        <f>VLOOKUP(entregas[[#This Row],[id_cliente]],nps[],3,0)</f>
        <v>6</v>
      </c>
      <c r="K535" t="str">
        <f>IF(entregas[[#This Row],[status]]="Entregue","Não","Sim")</f>
        <v>Não</v>
      </c>
      <c r="L535">
        <f>VLOOKUP(entregas[[#This Row],[id_cliente]],pedidos[[#All],[id_cliente]:[Recompra?]],5,0)</f>
        <v>1</v>
      </c>
      <c r="M535">
        <f>IF(entregas[[#This Row],[data_entrega]]=""=TRUE,0,MAX(entregas[[#This Row],[data_entrega]]-entregas[[#This Row],[prazo_estimado]],0))</f>
        <v>0</v>
      </c>
    </row>
    <row r="536" spans="1:13" x14ac:dyDescent="0.35">
      <c r="A536" s="2">
        <v>535</v>
      </c>
      <c r="B536" t="s">
        <v>419</v>
      </c>
      <c r="C536" t="s">
        <v>412</v>
      </c>
      <c r="D536" s="1">
        <v>45656</v>
      </c>
      <c r="E536" s="1">
        <v>45651</v>
      </c>
      <c r="F536" t="s">
        <v>413</v>
      </c>
      <c r="G536">
        <f>VLOOKUP(entregas[[#This Row],[id_pedido]],pedidos[[id]:[id_cliente]],2,0)</f>
        <v>160</v>
      </c>
      <c r="H536" t="str">
        <f>VLOOKUP(entregas[[#This Row],[id_cliente]],clientes[],2,0)</f>
        <v>Lara Rocha</v>
      </c>
      <c r="I536" t="str">
        <f>VLOOKUP(entregas[[#This Row],[id_cliente]],clientes[],7,0)</f>
        <v>Centro-Oeste</v>
      </c>
      <c r="J536">
        <f>VLOOKUP(entregas[[#This Row],[id_cliente]],nps[],3,0)</f>
        <v>9</v>
      </c>
      <c r="K536" t="str">
        <f>IF(entregas[[#This Row],[status]]="Entregue","Não","Sim")</f>
        <v>Não</v>
      </c>
      <c r="L536">
        <f>VLOOKUP(entregas[[#This Row],[id_cliente]],pedidos[[#All],[id_cliente]:[Recompra?]],5,0)</f>
        <v>1</v>
      </c>
      <c r="M536">
        <f>IF(entregas[[#This Row],[data_entrega]]=""=TRUE,0,MAX(entregas[[#This Row],[data_entrega]]-entregas[[#This Row],[prazo_estimado]],0))</f>
        <v>5</v>
      </c>
    </row>
    <row r="537" spans="1:13" x14ac:dyDescent="0.35">
      <c r="A537" s="2">
        <v>536</v>
      </c>
      <c r="B537" t="s">
        <v>414</v>
      </c>
      <c r="C537" t="s">
        <v>412</v>
      </c>
      <c r="D537" s="1">
        <v>45610</v>
      </c>
      <c r="E537" s="1">
        <v>45611</v>
      </c>
      <c r="F537" t="s">
        <v>413</v>
      </c>
      <c r="G537">
        <f>VLOOKUP(entregas[[#This Row],[id_pedido]],pedidos[[id]:[id_cliente]],2,0)</f>
        <v>69</v>
      </c>
      <c r="H537" t="str">
        <f>VLOOKUP(entregas[[#This Row],[id_cliente]],clientes[],2,0)</f>
        <v>João Felipe Cunha</v>
      </c>
      <c r="I537" t="str">
        <f>VLOOKUP(entregas[[#This Row],[id_cliente]],clientes[],7,0)</f>
        <v>Sudeste</v>
      </c>
      <c r="J537">
        <f>VLOOKUP(entregas[[#This Row],[id_cliente]],nps[],3,0)</f>
        <v>2</v>
      </c>
      <c r="K537" t="str">
        <f>IF(entregas[[#This Row],[status]]="Entregue","Não","Sim")</f>
        <v>Não</v>
      </c>
      <c r="L537">
        <f>VLOOKUP(entregas[[#This Row],[id_cliente]],pedidos[[#All],[id_cliente]:[Recompra?]],5,0)</f>
        <v>1</v>
      </c>
      <c r="M537">
        <f>IF(entregas[[#This Row],[data_entrega]]=""=TRUE,0,MAX(entregas[[#This Row],[data_entrega]]-entregas[[#This Row],[prazo_estimado]],0))</f>
        <v>0</v>
      </c>
    </row>
    <row r="538" spans="1:13" x14ac:dyDescent="0.35">
      <c r="A538" s="2">
        <v>537</v>
      </c>
      <c r="B538" t="s">
        <v>414</v>
      </c>
      <c r="C538" t="s">
        <v>412</v>
      </c>
      <c r="D538" s="1">
        <v>45747</v>
      </c>
      <c r="E538" s="1">
        <v>45746</v>
      </c>
      <c r="F538" t="s">
        <v>413</v>
      </c>
      <c r="G538">
        <f>VLOOKUP(entregas[[#This Row],[id_pedido]],pedidos[[id]:[id_cliente]],2,0)</f>
        <v>14</v>
      </c>
      <c r="H538" t="str">
        <f>VLOOKUP(entregas[[#This Row],[id_cliente]],clientes[],2,0)</f>
        <v>Cauã Alves</v>
      </c>
      <c r="I538" t="str">
        <f>VLOOKUP(entregas[[#This Row],[id_cliente]],clientes[],7,0)</f>
        <v>Sudeste</v>
      </c>
      <c r="J538">
        <f>VLOOKUP(entregas[[#This Row],[id_cliente]],nps[],3,0)</f>
        <v>10</v>
      </c>
      <c r="K538" t="str">
        <f>IF(entregas[[#This Row],[status]]="Entregue","Não","Sim")</f>
        <v>Não</v>
      </c>
      <c r="L538">
        <f>VLOOKUP(entregas[[#This Row],[id_cliente]],pedidos[[#All],[id_cliente]:[Recompra?]],5,0)</f>
        <v>1</v>
      </c>
      <c r="M538">
        <f>IF(entregas[[#This Row],[data_entrega]]=""=TRUE,0,MAX(entregas[[#This Row],[data_entrega]]-entregas[[#This Row],[prazo_estimado]],0))</f>
        <v>1</v>
      </c>
    </row>
    <row r="539" spans="1:13" x14ac:dyDescent="0.35">
      <c r="A539" s="2">
        <v>538</v>
      </c>
      <c r="B539" t="s">
        <v>408</v>
      </c>
      <c r="C539" t="s">
        <v>415</v>
      </c>
      <c r="E539" s="1">
        <v>45779</v>
      </c>
      <c r="F539" t="s">
        <v>416</v>
      </c>
      <c r="G539">
        <f>VLOOKUP(entregas[[#This Row],[id_pedido]],pedidos[[id]:[id_cliente]],2,0)</f>
        <v>137</v>
      </c>
      <c r="H539" t="str">
        <f>VLOOKUP(entregas[[#This Row],[id_cliente]],clientes[],2,0)</f>
        <v>Sra. Lívia Pinto</v>
      </c>
      <c r="I539" t="str">
        <f>VLOOKUP(entregas[[#This Row],[id_cliente]],clientes[],7,0)</f>
        <v>Nordeste</v>
      </c>
      <c r="J539">
        <f>VLOOKUP(entregas[[#This Row],[id_cliente]],nps[],3,0)</f>
        <v>8</v>
      </c>
      <c r="K539" t="str">
        <f>IF(entregas[[#This Row],[status]]="Entregue","Não","Sim")</f>
        <v>Sim</v>
      </c>
      <c r="L539">
        <f>VLOOKUP(entregas[[#This Row],[id_cliente]],pedidos[[#All],[id_cliente]:[Recompra?]],5,0)</f>
        <v>1</v>
      </c>
      <c r="M539">
        <f>IF(entregas[[#This Row],[data_entrega]]=""=TRUE,0,MAX(entregas[[#This Row],[data_entrega]]-entregas[[#This Row],[prazo_estimado]],0))</f>
        <v>0</v>
      </c>
    </row>
    <row r="540" spans="1:13" x14ac:dyDescent="0.35">
      <c r="A540" s="2">
        <v>539</v>
      </c>
      <c r="B540" t="s">
        <v>408</v>
      </c>
      <c r="C540" t="s">
        <v>417</v>
      </c>
      <c r="E540" s="1">
        <v>45694</v>
      </c>
      <c r="F540" t="s">
        <v>418</v>
      </c>
      <c r="G540">
        <f>VLOOKUP(entregas[[#This Row],[id_pedido]],pedidos[[id]:[id_cliente]],2,0)</f>
        <v>77</v>
      </c>
      <c r="H540" t="str">
        <f>VLOOKUP(entregas[[#This Row],[id_cliente]],clientes[],2,0)</f>
        <v>Clara Caldeira</v>
      </c>
      <c r="I540" t="str">
        <f>VLOOKUP(entregas[[#This Row],[id_cliente]],clientes[],7,0)</f>
        <v>Sul</v>
      </c>
      <c r="J540">
        <f>VLOOKUP(entregas[[#This Row],[id_cliente]],nps[],3,0)</f>
        <v>10</v>
      </c>
      <c r="K540" t="str">
        <f>IF(entregas[[#This Row],[status]]="Entregue","Não","Sim")</f>
        <v>Sim</v>
      </c>
      <c r="L540">
        <f>VLOOKUP(entregas[[#This Row],[id_cliente]],pedidos[[#All],[id_cliente]:[Recompra?]],5,0)</f>
        <v>1</v>
      </c>
      <c r="M540">
        <f>IF(entregas[[#This Row],[data_entrega]]=""=TRUE,0,MAX(entregas[[#This Row],[data_entrega]]-entregas[[#This Row],[prazo_estimado]],0))</f>
        <v>0</v>
      </c>
    </row>
    <row r="541" spans="1:13" x14ac:dyDescent="0.35">
      <c r="A541" s="2">
        <v>540</v>
      </c>
      <c r="B541" t="s">
        <v>419</v>
      </c>
      <c r="C541" t="s">
        <v>412</v>
      </c>
      <c r="D541" s="1">
        <v>45520</v>
      </c>
      <c r="E541" s="1">
        <v>45519</v>
      </c>
      <c r="F541" t="s">
        <v>413</v>
      </c>
      <c r="G541">
        <f>VLOOKUP(entregas[[#This Row],[id_pedido]],pedidos[[id]:[id_cliente]],2,0)</f>
        <v>35</v>
      </c>
      <c r="H541" t="str">
        <f>VLOOKUP(entregas[[#This Row],[id_cliente]],clientes[],2,0)</f>
        <v>Dr. Paulo Sales</v>
      </c>
      <c r="I541" t="str">
        <f>VLOOKUP(entregas[[#This Row],[id_cliente]],clientes[],7,0)</f>
        <v>Nordeste</v>
      </c>
      <c r="J541">
        <f>VLOOKUP(entregas[[#This Row],[id_cliente]],nps[],3,0)</f>
        <v>4</v>
      </c>
      <c r="K541" t="str">
        <f>IF(entregas[[#This Row],[status]]="Entregue","Não","Sim")</f>
        <v>Não</v>
      </c>
      <c r="L541">
        <f>VLOOKUP(entregas[[#This Row],[id_cliente]],pedidos[[#All],[id_cliente]:[Recompra?]],5,0)</f>
        <v>1</v>
      </c>
      <c r="M541">
        <f>IF(entregas[[#This Row],[data_entrega]]=""=TRUE,0,MAX(entregas[[#This Row],[data_entrega]]-entregas[[#This Row],[prazo_estimado]],0))</f>
        <v>1</v>
      </c>
    </row>
    <row r="542" spans="1:13" x14ac:dyDescent="0.35">
      <c r="A542" s="2">
        <v>541</v>
      </c>
      <c r="B542" t="s">
        <v>419</v>
      </c>
      <c r="C542" t="s">
        <v>412</v>
      </c>
      <c r="D542" s="1">
        <v>45651</v>
      </c>
      <c r="E542" s="1">
        <v>45648</v>
      </c>
      <c r="F542" t="s">
        <v>413</v>
      </c>
      <c r="G542">
        <f>VLOOKUP(entregas[[#This Row],[id_pedido]],pedidos[[id]:[id_cliente]],2,0)</f>
        <v>138</v>
      </c>
      <c r="H542" t="str">
        <f>VLOOKUP(entregas[[#This Row],[id_cliente]],clientes[],2,0)</f>
        <v>Maria Fernanda Vieira</v>
      </c>
      <c r="I542" t="str">
        <f>VLOOKUP(entregas[[#This Row],[id_cliente]],clientes[],7,0)</f>
        <v>Norte</v>
      </c>
      <c r="J542">
        <f>VLOOKUP(entregas[[#This Row],[id_cliente]],nps[],3,0)</f>
        <v>6</v>
      </c>
      <c r="K542" t="str">
        <f>IF(entregas[[#This Row],[status]]="Entregue","Não","Sim")</f>
        <v>Não</v>
      </c>
      <c r="L542">
        <f>VLOOKUP(entregas[[#This Row],[id_cliente]],pedidos[[#All],[id_cliente]:[Recompra?]],5,0)</f>
        <v>1</v>
      </c>
      <c r="M542">
        <f>IF(entregas[[#This Row],[data_entrega]]=""=TRUE,0,MAX(entregas[[#This Row],[data_entrega]]-entregas[[#This Row],[prazo_estimado]],0))</f>
        <v>3</v>
      </c>
    </row>
    <row r="543" spans="1:13" x14ac:dyDescent="0.35">
      <c r="A543" s="2">
        <v>542</v>
      </c>
      <c r="B543" t="s">
        <v>414</v>
      </c>
      <c r="C543" t="s">
        <v>417</v>
      </c>
      <c r="E543" s="1">
        <v>45794</v>
      </c>
      <c r="F543" t="s">
        <v>418</v>
      </c>
      <c r="G543">
        <f>VLOOKUP(entregas[[#This Row],[id_pedido]],pedidos[[id]:[id_cliente]],2,0)</f>
        <v>39</v>
      </c>
      <c r="H543" t="str">
        <f>VLOOKUP(entregas[[#This Row],[id_cliente]],clientes[],2,0)</f>
        <v>Luiz Henrique Peixoto</v>
      </c>
      <c r="I543" t="str">
        <f>VLOOKUP(entregas[[#This Row],[id_cliente]],clientes[],7,0)</f>
        <v>Nordeste</v>
      </c>
      <c r="J543">
        <f>VLOOKUP(entregas[[#This Row],[id_cliente]],nps[],3,0)</f>
        <v>7</v>
      </c>
      <c r="K543" t="str">
        <f>IF(entregas[[#This Row],[status]]="Entregue","Não","Sim")</f>
        <v>Sim</v>
      </c>
      <c r="L543">
        <f>VLOOKUP(entregas[[#This Row],[id_cliente]],pedidos[[#All],[id_cliente]:[Recompra?]],5,0)</f>
        <v>1</v>
      </c>
      <c r="M543">
        <f>IF(entregas[[#This Row],[data_entrega]]=""=TRUE,0,MAX(entregas[[#This Row],[data_entrega]]-entregas[[#This Row],[prazo_estimado]],0))</f>
        <v>0</v>
      </c>
    </row>
    <row r="544" spans="1:13" x14ac:dyDescent="0.35">
      <c r="A544" s="2">
        <v>543</v>
      </c>
      <c r="B544" t="s">
        <v>408</v>
      </c>
      <c r="C544" t="s">
        <v>412</v>
      </c>
      <c r="D544" s="1">
        <v>45470</v>
      </c>
      <c r="E544" s="1">
        <v>45465</v>
      </c>
      <c r="F544" t="s">
        <v>413</v>
      </c>
      <c r="G544">
        <f>VLOOKUP(entregas[[#This Row],[id_pedido]],pedidos[[id]:[id_cliente]],2,0)</f>
        <v>155</v>
      </c>
      <c r="H544" t="str">
        <f>VLOOKUP(entregas[[#This Row],[id_cliente]],clientes[],2,0)</f>
        <v>Maysa Pires</v>
      </c>
      <c r="I544" t="str">
        <f>VLOOKUP(entregas[[#This Row],[id_cliente]],clientes[],7,0)</f>
        <v>Sul</v>
      </c>
      <c r="J544">
        <f>VLOOKUP(entregas[[#This Row],[id_cliente]],nps[],3,0)</f>
        <v>4</v>
      </c>
      <c r="K544" t="str">
        <f>IF(entregas[[#This Row],[status]]="Entregue","Não","Sim")</f>
        <v>Não</v>
      </c>
      <c r="L544">
        <f>VLOOKUP(entregas[[#This Row],[id_cliente]],pedidos[[#All],[id_cliente]:[Recompra?]],5,0)</f>
        <v>1</v>
      </c>
      <c r="M544">
        <f>IF(entregas[[#This Row],[data_entrega]]=""=TRUE,0,MAX(entregas[[#This Row],[data_entrega]]-entregas[[#This Row],[prazo_estimado]],0))</f>
        <v>5</v>
      </c>
    </row>
    <row r="545" spans="1:13" x14ac:dyDescent="0.35">
      <c r="A545" s="2">
        <v>544</v>
      </c>
      <c r="B545" t="s">
        <v>411</v>
      </c>
      <c r="C545" t="s">
        <v>412</v>
      </c>
      <c r="D545" s="1">
        <v>45756</v>
      </c>
      <c r="E545" s="1">
        <v>45754</v>
      </c>
      <c r="F545" t="s">
        <v>413</v>
      </c>
      <c r="G545">
        <f>VLOOKUP(entregas[[#This Row],[id_pedido]],pedidos[[id]:[id_cliente]],2,0)</f>
        <v>42</v>
      </c>
      <c r="H545" t="str">
        <f>VLOOKUP(entregas[[#This Row],[id_cliente]],clientes[],2,0)</f>
        <v>Elisa Moura</v>
      </c>
      <c r="I545" t="str">
        <f>VLOOKUP(entregas[[#This Row],[id_cliente]],clientes[],7,0)</f>
        <v>Sudeste</v>
      </c>
      <c r="J545">
        <f>VLOOKUP(entregas[[#This Row],[id_cliente]],nps[],3,0)</f>
        <v>9</v>
      </c>
      <c r="K545" t="str">
        <f>IF(entregas[[#This Row],[status]]="Entregue","Não","Sim")</f>
        <v>Não</v>
      </c>
      <c r="L545">
        <f>VLOOKUP(entregas[[#This Row],[id_cliente]],pedidos[[#All],[id_cliente]:[Recompra?]],5,0)</f>
        <v>1</v>
      </c>
      <c r="M545">
        <f>IF(entregas[[#This Row],[data_entrega]]=""=TRUE,0,MAX(entregas[[#This Row],[data_entrega]]-entregas[[#This Row],[prazo_estimado]],0))</f>
        <v>2</v>
      </c>
    </row>
    <row r="546" spans="1:13" x14ac:dyDescent="0.35">
      <c r="A546" s="2">
        <v>545</v>
      </c>
      <c r="B546" t="s">
        <v>419</v>
      </c>
      <c r="C546" t="s">
        <v>409</v>
      </c>
      <c r="E546" s="1">
        <v>45466</v>
      </c>
      <c r="F546" t="s">
        <v>410</v>
      </c>
      <c r="G546">
        <f>VLOOKUP(entregas[[#This Row],[id_pedido]],pedidos[[id]:[id_cliente]],2,0)</f>
        <v>60</v>
      </c>
      <c r="H546" t="str">
        <f>VLOOKUP(entregas[[#This Row],[id_cliente]],clientes[],2,0)</f>
        <v>Gustavo Novaes</v>
      </c>
      <c r="I546" t="str">
        <f>VLOOKUP(entregas[[#This Row],[id_cliente]],clientes[],7,0)</f>
        <v>Centro-Oeste</v>
      </c>
      <c r="J546">
        <f>VLOOKUP(entregas[[#This Row],[id_cliente]],nps[],3,0)</f>
        <v>3</v>
      </c>
      <c r="K546" t="str">
        <f>IF(entregas[[#This Row],[status]]="Entregue","Não","Sim")</f>
        <v>Sim</v>
      </c>
      <c r="L546">
        <f>VLOOKUP(entregas[[#This Row],[id_cliente]],pedidos[[#All],[id_cliente]:[Recompra?]],5,0)</f>
        <v>1</v>
      </c>
      <c r="M546">
        <f>IF(entregas[[#This Row],[data_entrega]]=""=TRUE,0,MAX(entregas[[#This Row],[data_entrega]]-entregas[[#This Row],[prazo_estimado]],0))</f>
        <v>0</v>
      </c>
    </row>
    <row r="547" spans="1:13" x14ac:dyDescent="0.35">
      <c r="A547" s="2">
        <v>546</v>
      </c>
      <c r="B547" t="s">
        <v>414</v>
      </c>
      <c r="C547" t="s">
        <v>415</v>
      </c>
      <c r="E547" s="1">
        <v>45704</v>
      </c>
      <c r="F547" t="s">
        <v>416</v>
      </c>
      <c r="G547">
        <f>VLOOKUP(entregas[[#This Row],[id_pedido]],pedidos[[id]:[id_cliente]],2,0)</f>
        <v>123</v>
      </c>
      <c r="H547" t="str">
        <f>VLOOKUP(entregas[[#This Row],[id_cliente]],clientes[],2,0)</f>
        <v>João Lucas Souza</v>
      </c>
      <c r="I547" t="str">
        <f>VLOOKUP(entregas[[#This Row],[id_cliente]],clientes[],7,0)</f>
        <v>Centro-Oeste</v>
      </c>
      <c r="J547">
        <f>VLOOKUP(entregas[[#This Row],[id_cliente]],nps[],3,0)</f>
        <v>7</v>
      </c>
      <c r="K547" t="str">
        <f>IF(entregas[[#This Row],[status]]="Entregue","Não","Sim")</f>
        <v>Sim</v>
      </c>
      <c r="L547">
        <f>VLOOKUP(entregas[[#This Row],[id_cliente]],pedidos[[#All],[id_cliente]:[Recompra?]],5,0)</f>
        <v>1</v>
      </c>
      <c r="M547">
        <f>IF(entregas[[#This Row],[data_entrega]]=""=TRUE,0,MAX(entregas[[#This Row],[data_entrega]]-entregas[[#This Row],[prazo_estimado]],0))</f>
        <v>0</v>
      </c>
    </row>
    <row r="548" spans="1:13" x14ac:dyDescent="0.35">
      <c r="A548" s="2">
        <v>547</v>
      </c>
      <c r="B548" t="s">
        <v>414</v>
      </c>
      <c r="C548" t="s">
        <v>412</v>
      </c>
      <c r="D548" s="1">
        <v>45674</v>
      </c>
      <c r="E548" s="1">
        <v>45676</v>
      </c>
      <c r="F548" t="s">
        <v>413</v>
      </c>
      <c r="G548">
        <f>VLOOKUP(entregas[[#This Row],[id_pedido]],pedidos[[id]:[id_cliente]],2,0)</f>
        <v>34</v>
      </c>
      <c r="H548" t="str">
        <f>VLOOKUP(entregas[[#This Row],[id_cliente]],clientes[],2,0)</f>
        <v>Pedro Rodrigues</v>
      </c>
      <c r="I548" t="str">
        <f>VLOOKUP(entregas[[#This Row],[id_cliente]],clientes[],7,0)</f>
        <v>Nordeste</v>
      </c>
      <c r="J548">
        <f>VLOOKUP(entregas[[#This Row],[id_cliente]],nps[],3,0)</f>
        <v>8</v>
      </c>
      <c r="K548" t="str">
        <f>IF(entregas[[#This Row],[status]]="Entregue","Não","Sim")</f>
        <v>Não</v>
      </c>
      <c r="L548">
        <f>VLOOKUP(entregas[[#This Row],[id_cliente]],pedidos[[#All],[id_cliente]:[Recompra?]],5,0)</f>
        <v>1</v>
      </c>
      <c r="M548">
        <f>IF(entregas[[#This Row],[data_entrega]]=""=TRUE,0,MAX(entregas[[#This Row],[data_entrega]]-entregas[[#This Row],[prazo_estimado]],0))</f>
        <v>0</v>
      </c>
    </row>
    <row r="549" spans="1:13" x14ac:dyDescent="0.35">
      <c r="A549" s="2">
        <v>548</v>
      </c>
      <c r="B549" t="s">
        <v>419</v>
      </c>
      <c r="C549" t="s">
        <v>412</v>
      </c>
      <c r="D549" s="1">
        <v>45624</v>
      </c>
      <c r="E549" s="1">
        <v>45624</v>
      </c>
      <c r="F549" t="s">
        <v>413</v>
      </c>
      <c r="G549">
        <f>VLOOKUP(entregas[[#This Row],[id_pedido]],pedidos[[id]:[id_cliente]],2,0)</f>
        <v>18</v>
      </c>
      <c r="H549" t="str">
        <f>VLOOKUP(entregas[[#This Row],[id_cliente]],clientes[],2,0)</f>
        <v>Rafaela Cardoso</v>
      </c>
      <c r="I549" t="str">
        <f>VLOOKUP(entregas[[#This Row],[id_cliente]],clientes[],7,0)</f>
        <v>Sul</v>
      </c>
      <c r="J549">
        <f>VLOOKUP(entregas[[#This Row],[id_cliente]],nps[],3,0)</f>
        <v>2</v>
      </c>
      <c r="K549" t="str">
        <f>IF(entregas[[#This Row],[status]]="Entregue","Não","Sim")</f>
        <v>Não</v>
      </c>
      <c r="L549">
        <f>VLOOKUP(entregas[[#This Row],[id_cliente]],pedidos[[#All],[id_cliente]:[Recompra?]],5,0)</f>
        <v>1</v>
      </c>
      <c r="M549">
        <f>IF(entregas[[#This Row],[data_entrega]]=""=TRUE,0,MAX(entregas[[#This Row],[data_entrega]]-entregas[[#This Row],[prazo_estimado]],0))</f>
        <v>0</v>
      </c>
    </row>
    <row r="550" spans="1:13" x14ac:dyDescent="0.35">
      <c r="A550" s="2">
        <v>549</v>
      </c>
      <c r="B550" t="s">
        <v>419</v>
      </c>
      <c r="C550" t="s">
        <v>415</v>
      </c>
      <c r="E550" s="1">
        <v>45472</v>
      </c>
      <c r="F550" t="s">
        <v>416</v>
      </c>
      <c r="G550">
        <f>VLOOKUP(entregas[[#This Row],[id_pedido]],pedidos[[id]:[id_cliente]],2,0)</f>
        <v>172</v>
      </c>
      <c r="H550" t="str">
        <f>VLOOKUP(entregas[[#This Row],[id_cliente]],clientes[],2,0)</f>
        <v>Vitor Hugo Fernandes</v>
      </c>
      <c r="I550" t="str">
        <f>VLOOKUP(entregas[[#This Row],[id_cliente]],clientes[],7,0)</f>
        <v>Nordeste</v>
      </c>
      <c r="J550">
        <f>VLOOKUP(entregas[[#This Row],[id_cliente]],nps[],3,0)</f>
        <v>1</v>
      </c>
      <c r="K550" t="str">
        <f>IF(entregas[[#This Row],[status]]="Entregue","Não","Sim")</f>
        <v>Sim</v>
      </c>
      <c r="L550">
        <f>VLOOKUP(entregas[[#This Row],[id_cliente]],pedidos[[#All],[id_cliente]:[Recompra?]],5,0)</f>
        <v>1</v>
      </c>
      <c r="M550">
        <f>IF(entregas[[#This Row],[data_entrega]]=""=TRUE,0,MAX(entregas[[#This Row],[data_entrega]]-entregas[[#This Row],[prazo_estimado]],0))</f>
        <v>0</v>
      </c>
    </row>
    <row r="551" spans="1:13" x14ac:dyDescent="0.35">
      <c r="A551" s="2">
        <v>550</v>
      </c>
      <c r="B551" t="s">
        <v>408</v>
      </c>
      <c r="C551" t="s">
        <v>412</v>
      </c>
      <c r="D551" s="1">
        <v>45567</v>
      </c>
      <c r="E551" s="1">
        <v>45563</v>
      </c>
      <c r="F551" t="s">
        <v>413</v>
      </c>
      <c r="G551">
        <f>VLOOKUP(entregas[[#This Row],[id_pedido]],pedidos[[id]:[id_cliente]],2,0)</f>
        <v>52</v>
      </c>
      <c r="H551" t="str">
        <f>VLOOKUP(entregas[[#This Row],[id_cliente]],clientes[],2,0)</f>
        <v>Kaique Lopes</v>
      </c>
      <c r="I551" t="str">
        <f>VLOOKUP(entregas[[#This Row],[id_cliente]],clientes[],7,0)</f>
        <v>Norte</v>
      </c>
      <c r="J551">
        <f>VLOOKUP(entregas[[#This Row],[id_cliente]],nps[],3,0)</f>
        <v>10</v>
      </c>
      <c r="K551" t="str">
        <f>IF(entregas[[#This Row],[status]]="Entregue","Não","Sim")</f>
        <v>Não</v>
      </c>
      <c r="L551">
        <f>VLOOKUP(entregas[[#This Row],[id_cliente]],pedidos[[#All],[id_cliente]:[Recompra?]],5,0)</f>
        <v>1</v>
      </c>
      <c r="M551">
        <f>IF(entregas[[#This Row],[data_entrega]]=""=TRUE,0,MAX(entregas[[#This Row],[data_entrega]]-entregas[[#This Row],[prazo_estimado]],0))</f>
        <v>4</v>
      </c>
    </row>
    <row r="552" spans="1:13" x14ac:dyDescent="0.35">
      <c r="A552" s="2">
        <v>551</v>
      </c>
      <c r="B552" t="s">
        <v>414</v>
      </c>
      <c r="C552" t="s">
        <v>412</v>
      </c>
      <c r="D552" s="1">
        <v>45611</v>
      </c>
      <c r="E552" s="1">
        <v>45611</v>
      </c>
      <c r="F552" t="s">
        <v>413</v>
      </c>
      <c r="G552">
        <f>VLOOKUP(entregas[[#This Row],[id_pedido]],pedidos[[id]:[id_cliente]],2,0)</f>
        <v>192</v>
      </c>
      <c r="H552" t="str">
        <f>VLOOKUP(entregas[[#This Row],[id_cliente]],clientes[],2,0)</f>
        <v>Levi Santos</v>
      </c>
      <c r="I552" t="str">
        <f>VLOOKUP(entregas[[#This Row],[id_cliente]],clientes[],7,0)</f>
        <v>Centro-Oeste</v>
      </c>
      <c r="J552">
        <f>VLOOKUP(entregas[[#This Row],[id_cliente]],nps[],3,0)</f>
        <v>0</v>
      </c>
      <c r="K552" t="str">
        <f>IF(entregas[[#This Row],[status]]="Entregue","Não","Sim")</f>
        <v>Não</v>
      </c>
      <c r="L552">
        <f>VLOOKUP(entregas[[#This Row],[id_cliente]],pedidos[[#All],[id_cliente]:[Recompra?]],5,0)</f>
        <v>1</v>
      </c>
      <c r="M552">
        <f>IF(entregas[[#This Row],[data_entrega]]=""=TRUE,0,MAX(entregas[[#This Row],[data_entrega]]-entregas[[#This Row],[prazo_estimado]],0))</f>
        <v>0</v>
      </c>
    </row>
    <row r="553" spans="1:13" x14ac:dyDescent="0.35">
      <c r="A553" s="2">
        <v>552</v>
      </c>
      <c r="B553" t="s">
        <v>419</v>
      </c>
      <c r="C553" t="s">
        <v>412</v>
      </c>
      <c r="D553" s="1">
        <v>45566</v>
      </c>
      <c r="E553" s="1">
        <v>45567</v>
      </c>
      <c r="F553" t="s">
        <v>413</v>
      </c>
      <c r="G553">
        <f>VLOOKUP(entregas[[#This Row],[id_pedido]],pedidos[[id]:[id_cliente]],2,0)</f>
        <v>172</v>
      </c>
      <c r="H553" t="str">
        <f>VLOOKUP(entregas[[#This Row],[id_cliente]],clientes[],2,0)</f>
        <v>Vitor Hugo Fernandes</v>
      </c>
      <c r="I553" t="str">
        <f>VLOOKUP(entregas[[#This Row],[id_cliente]],clientes[],7,0)</f>
        <v>Nordeste</v>
      </c>
      <c r="J553">
        <f>VLOOKUP(entregas[[#This Row],[id_cliente]],nps[],3,0)</f>
        <v>1</v>
      </c>
      <c r="K553" t="str">
        <f>IF(entregas[[#This Row],[status]]="Entregue","Não","Sim")</f>
        <v>Não</v>
      </c>
      <c r="L553">
        <f>VLOOKUP(entregas[[#This Row],[id_cliente]],pedidos[[#All],[id_cliente]:[Recompra?]],5,0)</f>
        <v>1</v>
      </c>
      <c r="M553">
        <f>IF(entregas[[#This Row],[data_entrega]]=""=TRUE,0,MAX(entregas[[#This Row],[data_entrega]]-entregas[[#This Row],[prazo_estimado]],0))</f>
        <v>0</v>
      </c>
    </row>
    <row r="554" spans="1:13" x14ac:dyDescent="0.35">
      <c r="A554" s="2">
        <v>553</v>
      </c>
      <c r="B554" t="s">
        <v>419</v>
      </c>
      <c r="C554" t="s">
        <v>415</v>
      </c>
      <c r="E554" s="1">
        <v>45446</v>
      </c>
      <c r="F554" t="s">
        <v>416</v>
      </c>
      <c r="G554">
        <f>VLOOKUP(entregas[[#This Row],[id_pedido]],pedidos[[id]:[id_cliente]],2,0)</f>
        <v>10</v>
      </c>
      <c r="H554" t="str">
        <f>VLOOKUP(entregas[[#This Row],[id_cliente]],clientes[],2,0)</f>
        <v>Lucca Moraes</v>
      </c>
      <c r="I554" t="str">
        <f>VLOOKUP(entregas[[#This Row],[id_cliente]],clientes[],7,0)</f>
        <v>Sudeste</v>
      </c>
      <c r="J554">
        <f>VLOOKUP(entregas[[#This Row],[id_cliente]],nps[],3,0)</f>
        <v>6</v>
      </c>
      <c r="K554" t="str">
        <f>IF(entregas[[#This Row],[status]]="Entregue","Não","Sim")</f>
        <v>Sim</v>
      </c>
      <c r="L554">
        <f>VLOOKUP(entregas[[#This Row],[id_cliente]],pedidos[[#All],[id_cliente]:[Recompra?]],5,0)</f>
        <v>1</v>
      </c>
      <c r="M554">
        <f>IF(entregas[[#This Row],[data_entrega]]=""=TRUE,0,MAX(entregas[[#This Row],[data_entrega]]-entregas[[#This Row],[prazo_estimado]],0))</f>
        <v>0</v>
      </c>
    </row>
    <row r="555" spans="1:13" x14ac:dyDescent="0.35">
      <c r="A555" s="2">
        <v>554</v>
      </c>
      <c r="B555" t="s">
        <v>419</v>
      </c>
      <c r="C555" t="s">
        <v>412</v>
      </c>
      <c r="D555" s="1">
        <v>45796</v>
      </c>
      <c r="E555" s="1">
        <v>45793</v>
      </c>
      <c r="F555" t="s">
        <v>413</v>
      </c>
      <c r="G555">
        <f>VLOOKUP(entregas[[#This Row],[id_pedido]],pedidos[[id]:[id_cliente]],2,0)</f>
        <v>33</v>
      </c>
      <c r="H555" t="str">
        <f>VLOOKUP(entregas[[#This Row],[id_cliente]],clientes[],2,0)</f>
        <v>Thiago Gomes</v>
      </c>
      <c r="I555" t="str">
        <f>VLOOKUP(entregas[[#This Row],[id_cliente]],clientes[],7,0)</f>
        <v>Nordeste</v>
      </c>
      <c r="J555">
        <f>VLOOKUP(entregas[[#This Row],[id_cliente]],nps[],3,0)</f>
        <v>10</v>
      </c>
      <c r="K555" t="str">
        <f>IF(entregas[[#This Row],[status]]="Entregue","Não","Sim")</f>
        <v>Não</v>
      </c>
      <c r="L555">
        <f>VLOOKUP(entregas[[#This Row],[id_cliente]],pedidos[[#All],[id_cliente]:[Recompra?]],5,0)</f>
        <v>1</v>
      </c>
      <c r="M555">
        <f>IF(entregas[[#This Row],[data_entrega]]=""=TRUE,0,MAX(entregas[[#This Row],[data_entrega]]-entregas[[#This Row],[prazo_estimado]],0))</f>
        <v>3</v>
      </c>
    </row>
    <row r="556" spans="1:13" x14ac:dyDescent="0.35">
      <c r="A556" s="2">
        <v>555</v>
      </c>
      <c r="B556" t="s">
        <v>414</v>
      </c>
      <c r="C556" t="s">
        <v>412</v>
      </c>
      <c r="D556" s="1">
        <v>45562</v>
      </c>
      <c r="E556" s="1">
        <v>45562</v>
      </c>
      <c r="F556" t="s">
        <v>413</v>
      </c>
      <c r="G556">
        <f>VLOOKUP(entregas[[#This Row],[id_pedido]],pedidos[[id]:[id_cliente]],2,0)</f>
        <v>180</v>
      </c>
      <c r="H556" t="str">
        <f>VLOOKUP(entregas[[#This Row],[id_cliente]],clientes[],2,0)</f>
        <v>Nathan da Paz</v>
      </c>
      <c r="I556" t="str">
        <f>VLOOKUP(entregas[[#This Row],[id_cliente]],clientes[],7,0)</f>
        <v>Sudeste</v>
      </c>
      <c r="J556">
        <f>VLOOKUP(entregas[[#This Row],[id_cliente]],nps[],3,0)</f>
        <v>4</v>
      </c>
      <c r="K556" t="str">
        <f>IF(entregas[[#This Row],[status]]="Entregue","Não","Sim")</f>
        <v>Não</v>
      </c>
      <c r="L556">
        <f>VLOOKUP(entregas[[#This Row],[id_cliente]],pedidos[[#All],[id_cliente]:[Recompra?]],5,0)</f>
        <v>1</v>
      </c>
      <c r="M556">
        <f>IF(entregas[[#This Row],[data_entrega]]=""=TRUE,0,MAX(entregas[[#This Row],[data_entrega]]-entregas[[#This Row],[prazo_estimado]],0))</f>
        <v>0</v>
      </c>
    </row>
    <row r="557" spans="1:13" x14ac:dyDescent="0.35">
      <c r="A557" s="2">
        <v>556</v>
      </c>
      <c r="B557" t="s">
        <v>419</v>
      </c>
      <c r="C557" t="s">
        <v>412</v>
      </c>
      <c r="D557" s="1">
        <v>45562</v>
      </c>
      <c r="E557" s="1">
        <v>45559</v>
      </c>
      <c r="F557" t="s">
        <v>413</v>
      </c>
      <c r="G557">
        <f>VLOOKUP(entregas[[#This Row],[id_pedido]],pedidos[[id]:[id_cliente]],2,0)</f>
        <v>14</v>
      </c>
      <c r="H557" t="str">
        <f>VLOOKUP(entregas[[#This Row],[id_cliente]],clientes[],2,0)</f>
        <v>Cauã Alves</v>
      </c>
      <c r="I557" t="str">
        <f>VLOOKUP(entregas[[#This Row],[id_cliente]],clientes[],7,0)</f>
        <v>Sudeste</v>
      </c>
      <c r="J557">
        <f>VLOOKUP(entregas[[#This Row],[id_cliente]],nps[],3,0)</f>
        <v>10</v>
      </c>
      <c r="K557" t="str">
        <f>IF(entregas[[#This Row],[status]]="Entregue","Não","Sim")</f>
        <v>Não</v>
      </c>
      <c r="L557">
        <f>VLOOKUP(entregas[[#This Row],[id_cliente]],pedidos[[#All],[id_cliente]:[Recompra?]],5,0)</f>
        <v>1</v>
      </c>
      <c r="M557">
        <f>IF(entregas[[#This Row],[data_entrega]]=""=TRUE,0,MAX(entregas[[#This Row],[data_entrega]]-entregas[[#This Row],[prazo_estimado]],0))</f>
        <v>3</v>
      </c>
    </row>
    <row r="558" spans="1:13" x14ac:dyDescent="0.35">
      <c r="A558" s="2">
        <v>557</v>
      </c>
      <c r="B558" t="s">
        <v>408</v>
      </c>
      <c r="C558" t="s">
        <v>415</v>
      </c>
      <c r="E558" s="1">
        <v>45567</v>
      </c>
      <c r="F558" t="s">
        <v>416</v>
      </c>
      <c r="G558">
        <f>VLOOKUP(entregas[[#This Row],[id_pedido]],pedidos[[id]:[id_cliente]],2,0)</f>
        <v>178</v>
      </c>
      <c r="H558" t="str">
        <f>VLOOKUP(entregas[[#This Row],[id_cliente]],clientes[],2,0)</f>
        <v>Benjamin Duarte</v>
      </c>
      <c r="I558" t="str">
        <f>VLOOKUP(entregas[[#This Row],[id_cliente]],clientes[],7,0)</f>
        <v>Centro-Oeste</v>
      </c>
      <c r="J558">
        <f>VLOOKUP(entregas[[#This Row],[id_cliente]],nps[],3,0)</f>
        <v>6</v>
      </c>
      <c r="K558" t="str">
        <f>IF(entregas[[#This Row],[status]]="Entregue","Não","Sim")</f>
        <v>Sim</v>
      </c>
      <c r="L558">
        <f>VLOOKUP(entregas[[#This Row],[id_cliente]],pedidos[[#All],[id_cliente]:[Recompra?]],5,0)</f>
        <v>1</v>
      </c>
      <c r="M558">
        <f>IF(entregas[[#This Row],[data_entrega]]=""=TRUE,0,MAX(entregas[[#This Row],[data_entrega]]-entregas[[#This Row],[prazo_estimado]],0))</f>
        <v>0</v>
      </c>
    </row>
    <row r="559" spans="1:13" x14ac:dyDescent="0.35">
      <c r="A559" s="2">
        <v>558</v>
      </c>
      <c r="B559" t="s">
        <v>419</v>
      </c>
      <c r="C559" t="s">
        <v>412</v>
      </c>
      <c r="D559" s="1">
        <v>45787</v>
      </c>
      <c r="E559" s="1">
        <v>45785</v>
      </c>
      <c r="F559" t="s">
        <v>413</v>
      </c>
      <c r="G559">
        <f>VLOOKUP(entregas[[#This Row],[id_pedido]],pedidos[[id]:[id_cliente]],2,0)</f>
        <v>56</v>
      </c>
      <c r="H559" t="str">
        <f>VLOOKUP(entregas[[#This Row],[id_cliente]],clientes[],2,0)</f>
        <v>Nathan Cunha</v>
      </c>
      <c r="I559" t="str">
        <f>VLOOKUP(entregas[[#This Row],[id_cliente]],clientes[],7,0)</f>
        <v>Centro-Oeste</v>
      </c>
      <c r="J559">
        <f>VLOOKUP(entregas[[#This Row],[id_cliente]],nps[],3,0)</f>
        <v>3</v>
      </c>
      <c r="K559" t="str">
        <f>IF(entregas[[#This Row],[status]]="Entregue","Não","Sim")</f>
        <v>Não</v>
      </c>
      <c r="L559">
        <f>VLOOKUP(entregas[[#This Row],[id_cliente]],pedidos[[#All],[id_cliente]:[Recompra?]],5,0)</f>
        <v>1</v>
      </c>
      <c r="M559">
        <f>IF(entregas[[#This Row],[data_entrega]]=""=TRUE,0,MAX(entregas[[#This Row],[data_entrega]]-entregas[[#This Row],[prazo_estimado]],0))</f>
        <v>2</v>
      </c>
    </row>
    <row r="560" spans="1:13" x14ac:dyDescent="0.35">
      <c r="A560" s="2">
        <v>559</v>
      </c>
      <c r="B560" t="s">
        <v>414</v>
      </c>
      <c r="C560" t="s">
        <v>412</v>
      </c>
      <c r="D560" s="1">
        <v>45640</v>
      </c>
      <c r="E560" s="1">
        <v>45637</v>
      </c>
      <c r="F560" t="s">
        <v>413</v>
      </c>
      <c r="G560">
        <f>VLOOKUP(entregas[[#This Row],[id_pedido]],pedidos[[id]:[id_cliente]],2,0)</f>
        <v>77</v>
      </c>
      <c r="H560" t="str">
        <f>VLOOKUP(entregas[[#This Row],[id_cliente]],clientes[],2,0)</f>
        <v>Clara Caldeira</v>
      </c>
      <c r="I560" t="str">
        <f>VLOOKUP(entregas[[#This Row],[id_cliente]],clientes[],7,0)</f>
        <v>Sul</v>
      </c>
      <c r="J560">
        <f>VLOOKUP(entregas[[#This Row],[id_cliente]],nps[],3,0)</f>
        <v>10</v>
      </c>
      <c r="K560" t="str">
        <f>IF(entregas[[#This Row],[status]]="Entregue","Não","Sim")</f>
        <v>Não</v>
      </c>
      <c r="L560">
        <f>VLOOKUP(entregas[[#This Row],[id_cliente]],pedidos[[#All],[id_cliente]:[Recompra?]],5,0)</f>
        <v>1</v>
      </c>
      <c r="M560">
        <f>IF(entregas[[#This Row],[data_entrega]]=""=TRUE,0,MAX(entregas[[#This Row],[data_entrega]]-entregas[[#This Row],[prazo_estimado]],0))</f>
        <v>3</v>
      </c>
    </row>
    <row r="561" spans="1:13" x14ac:dyDescent="0.35">
      <c r="A561" s="2">
        <v>560</v>
      </c>
      <c r="B561" t="s">
        <v>414</v>
      </c>
      <c r="C561" t="s">
        <v>412</v>
      </c>
      <c r="D561" s="1">
        <v>45528</v>
      </c>
      <c r="E561" s="1">
        <v>45525</v>
      </c>
      <c r="F561" t="s">
        <v>413</v>
      </c>
      <c r="G561">
        <f>VLOOKUP(entregas[[#This Row],[id_pedido]],pedidos[[id]:[id_cliente]],2,0)</f>
        <v>25</v>
      </c>
      <c r="H561" t="str">
        <f>VLOOKUP(entregas[[#This Row],[id_cliente]],clientes[],2,0)</f>
        <v>Laura da Mata</v>
      </c>
      <c r="I561" t="str">
        <f>VLOOKUP(entregas[[#This Row],[id_cliente]],clientes[],7,0)</f>
        <v>Sudeste</v>
      </c>
      <c r="J561">
        <f>VLOOKUP(entregas[[#This Row],[id_cliente]],nps[],3,0)</f>
        <v>6</v>
      </c>
      <c r="K561" t="str">
        <f>IF(entregas[[#This Row],[status]]="Entregue","Não","Sim")</f>
        <v>Não</v>
      </c>
      <c r="L561">
        <f>VLOOKUP(entregas[[#This Row],[id_cliente]],pedidos[[#All],[id_cliente]:[Recompra?]],5,0)</f>
        <v>1</v>
      </c>
      <c r="M561">
        <f>IF(entregas[[#This Row],[data_entrega]]=""=TRUE,0,MAX(entregas[[#This Row],[data_entrega]]-entregas[[#This Row],[prazo_estimado]],0))</f>
        <v>3</v>
      </c>
    </row>
    <row r="562" spans="1:13" x14ac:dyDescent="0.35">
      <c r="A562" s="2">
        <v>561</v>
      </c>
      <c r="B562" t="s">
        <v>419</v>
      </c>
      <c r="C562" t="s">
        <v>412</v>
      </c>
      <c r="D562" s="1">
        <v>45435</v>
      </c>
      <c r="E562" s="1">
        <v>45436</v>
      </c>
      <c r="F562" t="s">
        <v>413</v>
      </c>
      <c r="G562">
        <f>VLOOKUP(entregas[[#This Row],[id_pedido]],pedidos[[id]:[id_cliente]],2,0)</f>
        <v>43</v>
      </c>
      <c r="H562" t="str">
        <f>VLOOKUP(entregas[[#This Row],[id_cliente]],clientes[],2,0)</f>
        <v>Bryan Peixoto</v>
      </c>
      <c r="I562" t="str">
        <f>VLOOKUP(entregas[[#This Row],[id_cliente]],clientes[],7,0)</f>
        <v>Nordeste</v>
      </c>
      <c r="J562">
        <f>VLOOKUP(entregas[[#This Row],[id_cliente]],nps[],3,0)</f>
        <v>4</v>
      </c>
      <c r="K562" t="str">
        <f>IF(entregas[[#This Row],[status]]="Entregue","Não","Sim")</f>
        <v>Não</v>
      </c>
      <c r="L562">
        <f>VLOOKUP(entregas[[#This Row],[id_cliente]],pedidos[[#All],[id_cliente]:[Recompra?]],5,0)</f>
        <v>1</v>
      </c>
      <c r="M562">
        <f>IF(entregas[[#This Row],[data_entrega]]=""=TRUE,0,MAX(entregas[[#This Row],[data_entrega]]-entregas[[#This Row],[prazo_estimado]],0))</f>
        <v>0</v>
      </c>
    </row>
    <row r="563" spans="1:13" x14ac:dyDescent="0.35">
      <c r="A563" s="2">
        <v>562</v>
      </c>
      <c r="B563" t="s">
        <v>419</v>
      </c>
      <c r="C563" t="s">
        <v>412</v>
      </c>
      <c r="D563" s="1">
        <v>45453</v>
      </c>
      <c r="E563" s="1">
        <v>45453</v>
      </c>
      <c r="F563" t="s">
        <v>413</v>
      </c>
      <c r="G563">
        <f>VLOOKUP(entregas[[#This Row],[id_pedido]],pedidos[[id]:[id_cliente]],2,0)</f>
        <v>182</v>
      </c>
      <c r="H563" t="str">
        <f>VLOOKUP(entregas[[#This Row],[id_cliente]],clientes[],2,0)</f>
        <v>Dra. Ana Correia</v>
      </c>
      <c r="I563" t="str">
        <f>VLOOKUP(entregas[[#This Row],[id_cliente]],clientes[],7,0)</f>
        <v>Norte</v>
      </c>
      <c r="J563">
        <f>VLOOKUP(entregas[[#This Row],[id_cliente]],nps[],3,0)</f>
        <v>9</v>
      </c>
      <c r="K563" t="str">
        <f>IF(entregas[[#This Row],[status]]="Entregue","Não","Sim")</f>
        <v>Não</v>
      </c>
      <c r="L563">
        <f>VLOOKUP(entregas[[#This Row],[id_cliente]],pedidos[[#All],[id_cliente]:[Recompra?]],5,0)</f>
        <v>1</v>
      </c>
      <c r="M563">
        <f>IF(entregas[[#This Row],[data_entrega]]=""=TRUE,0,MAX(entregas[[#This Row],[data_entrega]]-entregas[[#This Row],[prazo_estimado]],0))</f>
        <v>0</v>
      </c>
    </row>
    <row r="564" spans="1:13" x14ac:dyDescent="0.35">
      <c r="A564" s="2">
        <v>563</v>
      </c>
      <c r="B564" t="s">
        <v>414</v>
      </c>
      <c r="C564" t="s">
        <v>412</v>
      </c>
      <c r="D564" s="1">
        <v>45508</v>
      </c>
      <c r="E564" s="1">
        <v>45507</v>
      </c>
      <c r="F564" t="s">
        <v>413</v>
      </c>
      <c r="G564">
        <f>VLOOKUP(entregas[[#This Row],[id_pedido]],pedidos[[id]:[id_cliente]],2,0)</f>
        <v>65</v>
      </c>
      <c r="H564" t="str">
        <f>VLOOKUP(entregas[[#This Row],[id_cliente]],clientes[],2,0)</f>
        <v>Maria Julia Barbosa</v>
      </c>
      <c r="I564" t="str">
        <f>VLOOKUP(entregas[[#This Row],[id_cliente]],clientes[],7,0)</f>
        <v>Nordeste</v>
      </c>
      <c r="J564">
        <f>VLOOKUP(entregas[[#This Row],[id_cliente]],nps[],3,0)</f>
        <v>8</v>
      </c>
      <c r="K564" t="str">
        <f>IF(entregas[[#This Row],[status]]="Entregue","Não","Sim")</f>
        <v>Não</v>
      </c>
      <c r="L564">
        <f>VLOOKUP(entregas[[#This Row],[id_cliente]],pedidos[[#All],[id_cliente]:[Recompra?]],5,0)</f>
        <v>1</v>
      </c>
      <c r="M564">
        <f>IF(entregas[[#This Row],[data_entrega]]=""=TRUE,0,MAX(entregas[[#This Row],[data_entrega]]-entregas[[#This Row],[prazo_estimado]],0))</f>
        <v>1</v>
      </c>
    </row>
    <row r="565" spans="1:13" x14ac:dyDescent="0.35">
      <c r="A565" s="2">
        <v>564</v>
      </c>
      <c r="B565" t="s">
        <v>408</v>
      </c>
      <c r="C565" t="s">
        <v>415</v>
      </c>
      <c r="E565" s="1">
        <v>45666</v>
      </c>
      <c r="F565" t="s">
        <v>416</v>
      </c>
      <c r="G565">
        <f>VLOOKUP(entregas[[#This Row],[id_pedido]],pedidos[[id]:[id_cliente]],2,0)</f>
        <v>163</v>
      </c>
      <c r="H565" t="str">
        <f>VLOOKUP(entregas[[#This Row],[id_cliente]],clientes[],2,0)</f>
        <v>Yasmin Jesus</v>
      </c>
      <c r="I565" t="str">
        <f>VLOOKUP(entregas[[#This Row],[id_cliente]],clientes[],7,0)</f>
        <v>Nordeste</v>
      </c>
      <c r="J565">
        <f>VLOOKUP(entregas[[#This Row],[id_cliente]],nps[],3,0)</f>
        <v>2</v>
      </c>
      <c r="K565" t="str">
        <f>IF(entregas[[#This Row],[status]]="Entregue","Não","Sim")</f>
        <v>Sim</v>
      </c>
      <c r="L565">
        <f>VLOOKUP(entregas[[#This Row],[id_cliente]],pedidos[[#All],[id_cliente]:[Recompra?]],5,0)</f>
        <v>1</v>
      </c>
      <c r="M565">
        <f>IF(entregas[[#This Row],[data_entrega]]=""=TRUE,0,MAX(entregas[[#This Row],[data_entrega]]-entregas[[#This Row],[prazo_estimado]],0))</f>
        <v>0</v>
      </c>
    </row>
    <row r="566" spans="1:13" x14ac:dyDescent="0.35">
      <c r="A566" s="2">
        <v>565</v>
      </c>
      <c r="B566" t="s">
        <v>408</v>
      </c>
      <c r="C566" t="s">
        <v>417</v>
      </c>
      <c r="E566" s="1">
        <v>45728</v>
      </c>
      <c r="F566" t="s">
        <v>418</v>
      </c>
      <c r="G566">
        <f>VLOOKUP(entregas[[#This Row],[id_pedido]],pedidos[[id]:[id_cliente]],2,0)</f>
        <v>53</v>
      </c>
      <c r="H566" t="str">
        <f>VLOOKUP(entregas[[#This Row],[id_cliente]],clientes[],2,0)</f>
        <v>Beatriz Pinto</v>
      </c>
      <c r="I566" t="str">
        <f>VLOOKUP(entregas[[#This Row],[id_cliente]],clientes[],7,0)</f>
        <v>Nordeste</v>
      </c>
      <c r="J566">
        <f>VLOOKUP(entregas[[#This Row],[id_cliente]],nps[],3,0)</f>
        <v>10</v>
      </c>
      <c r="K566" t="str">
        <f>IF(entregas[[#This Row],[status]]="Entregue","Não","Sim")</f>
        <v>Sim</v>
      </c>
      <c r="L566">
        <f>VLOOKUP(entregas[[#This Row],[id_cliente]],pedidos[[#All],[id_cliente]:[Recompra?]],5,0)</f>
        <v>1</v>
      </c>
      <c r="M566">
        <f>IF(entregas[[#This Row],[data_entrega]]=""=TRUE,0,MAX(entregas[[#This Row],[data_entrega]]-entregas[[#This Row],[prazo_estimado]],0))</f>
        <v>0</v>
      </c>
    </row>
    <row r="567" spans="1:13" x14ac:dyDescent="0.35">
      <c r="A567" s="2">
        <v>566</v>
      </c>
      <c r="B567" t="s">
        <v>414</v>
      </c>
      <c r="C567" t="s">
        <v>412</v>
      </c>
      <c r="D567" s="1">
        <v>45568</v>
      </c>
      <c r="E567" s="1">
        <v>45567</v>
      </c>
      <c r="F567" t="s">
        <v>413</v>
      </c>
      <c r="G567">
        <f>VLOOKUP(entregas[[#This Row],[id_pedido]],pedidos[[id]:[id_cliente]],2,0)</f>
        <v>106</v>
      </c>
      <c r="H567" t="str">
        <f>VLOOKUP(entregas[[#This Row],[id_cliente]],clientes[],2,0)</f>
        <v>Thales da Rosa</v>
      </c>
      <c r="I567" t="str">
        <f>VLOOKUP(entregas[[#This Row],[id_cliente]],clientes[],7,0)</f>
        <v>Nordeste</v>
      </c>
      <c r="J567">
        <f>VLOOKUP(entregas[[#This Row],[id_cliente]],nps[],3,0)</f>
        <v>6</v>
      </c>
      <c r="K567" t="str">
        <f>IF(entregas[[#This Row],[status]]="Entregue","Não","Sim")</f>
        <v>Não</v>
      </c>
      <c r="L567">
        <f>VLOOKUP(entregas[[#This Row],[id_cliente]],pedidos[[#All],[id_cliente]:[Recompra?]],5,0)</f>
        <v>1</v>
      </c>
      <c r="M567">
        <f>IF(entregas[[#This Row],[data_entrega]]=""=TRUE,0,MAX(entregas[[#This Row],[data_entrega]]-entregas[[#This Row],[prazo_estimado]],0))</f>
        <v>1</v>
      </c>
    </row>
    <row r="568" spans="1:13" x14ac:dyDescent="0.35">
      <c r="A568" s="2">
        <v>567</v>
      </c>
      <c r="B568" t="s">
        <v>411</v>
      </c>
      <c r="C568" t="s">
        <v>412</v>
      </c>
      <c r="D568" s="1">
        <v>45602</v>
      </c>
      <c r="E568" s="1">
        <v>45597</v>
      </c>
      <c r="F568" t="s">
        <v>413</v>
      </c>
      <c r="G568">
        <f>VLOOKUP(entregas[[#This Row],[id_pedido]],pedidos[[id]:[id_cliente]],2,0)</f>
        <v>176</v>
      </c>
      <c r="H568" t="str">
        <f>VLOOKUP(entregas[[#This Row],[id_cliente]],clientes[],2,0)</f>
        <v>Benício Almeida</v>
      </c>
      <c r="I568" t="str">
        <f>VLOOKUP(entregas[[#This Row],[id_cliente]],clientes[],7,0)</f>
        <v>Sudeste</v>
      </c>
      <c r="J568">
        <f>VLOOKUP(entregas[[#This Row],[id_cliente]],nps[],3,0)</f>
        <v>8</v>
      </c>
      <c r="K568" t="str">
        <f>IF(entregas[[#This Row],[status]]="Entregue","Não","Sim")</f>
        <v>Não</v>
      </c>
      <c r="L568">
        <f>VLOOKUP(entregas[[#This Row],[id_cliente]],pedidos[[#All],[id_cliente]:[Recompra?]],5,0)</f>
        <v>1</v>
      </c>
      <c r="M568">
        <f>IF(entregas[[#This Row],[data_entrega]]=""=TRUE,0,MAX(entregas[[#This Row],[data_entrega]]-entregas[[#This Row],[prazo_estimado]],0))</f>
        <v>5</v>
      </c>
    </row>
    <row r="569" spans="1:13" x14ac:dyDescent="0.35">
      <c r="A569" s="2">
        <v>568</v>
      </c>
      <c r="B569" t="s">
        <v>414</v>
      </c>
      <c r="C569" t="s">
        <v>412</v>
      </c>
      <c r="D569" s="1">
        <v>45628</v>
      </c>
      <c r="E569" s="1">
        <v>45630</v>
      </c>
      <c r="F569" t="s">
        <v>413</v>
      </c>
      <c r="G569">
        <f>VLOOKUP(entregas[[#This Row],[id_pedido]],pedidos[[id]:[id_cliente]],2,0)</f>
        <v>184</v>
      </c>
      <c r="H569" t="str">
        <f>VLOOKUP(entregas[[#This Row],[id_cliente]],clientes[],2,0)</f>
        <v>Bernardo da Luz</v>
      </c>
      <c r="I569" t="str">
        <f>VLOOKUP(entregas[[#This Row],[id_cliente]],clientes[],7,0)</f>
        <v>Nordeste</v>
      </c>
      <c r="J569">
        <f>VLOOKUP(entregas[[#This Row],[id_cliente]],nps[],3,0)</f>
        <v>4</v>
      </c>
      <c r="K569" t="str">
        <f>IF(entregas[[#This Row],[status]]="Entregue","Não","Sim")</f>
        <v>Não</v>
      </c>
      <c r="L569">
        <f>VLOOKUP(entregas[[#This Row],[id_cliente]],pedidos[[#All],[id_cliente]:[Recompra?]],5,0)</f>
        <v>1</v>
      </c>
      <c r="M569">
        <f>IF(entregas[[#This Row],[data_entrega]]=""=TRUE,0,MAX(entregas[[#This Row],[data_entrega]]-entregas[[#This Row],[prazo_estimado]],0))</f>
        <v>0</v>
      </c>
    </row>
    <row r="570" spans="1:13" x14ac:dyDescent="0.35">
      <c r="A570" s="2">
        <v>569</v>
      </c>
      <c r="B570" t="s">
        <v>419</v>
      </c>
      <c r="C570" t="s">
        <v>412</v>
      </c>
      <c r="D570" s="1">
        <v>45489</v>
      </c>
      <c r="E570" s="1">
        <v>45491</v>
      </c>
      <c r="F570" t="s">
        <v>413</v>
      </c>
      <c r="G570">
        <f>VLOOKUP(entregas[[#This Row],[id_pedido]],pedidos[[id]:[id_cliente]],2,0)</f>
        <v>171</v>
      </c>
      <c r="H570" t="str">
        <f>VLOOKUP(entregas[[#This Row],[id_cliente]],clientes[],2,0)</f>
        <v>Esther Monteiro</v>
      </c>
      <c r="I570" t="str">
        <f>VLOOKUP(entregas[[#This Row],[id_cliente]],clientes[],7,0)</f>
        <v>Centro-Oeste</v>
      </c>
      <c r="J570">
        <f>VLOOKUP(entregas[[#This Row],[id_cliente]],nps[],3,0)</f>
        <v>5</v>
      </c>
      <c r="K570" t="str">
        <f>IF(entregas[[#This Row],[status]]="Entregue","Não","Sim")</f>
        <v>Não</v>
      </c>
      <c r="L570">
        <f>VLOOKUP(entregas[[#This Row],[id_cliente]],pedidos[[#All],[id_cliente]:[Recompra?]],5,0)</f>
        <v>1</v>
      </c>
      <c r="M570">
        <f>IF(entregas[[#This Row],[data_entrega]]=""=TRUE,0,MAX(entregas[[#This Row],[data_entrega]]-entregas[[#This Row],[prazo_estimado]],0))</f>
        <v>0</v>
      </c>
    </row>
    <row r="571" spans="1:13" x14ac:dyDescent="0.35">
      <c r="A571" s="2">
        <v>570</v>
      </c>
      <c r="B571" t="s">
        <v>411</v>
      </c>
      <c r="C571" t="s">
        <v>415</v>
      </c>
      <c r="E571" s="1">
        <v>45579</v>
      </c>
      <c r="F571" t="s">
        <v>416</v>
      </c>
      <c r="G571">
        <f>VLOOKUP(entregas[[#This Row],[id_pedido]],pedidos[[id]:[id_cliente]],2,0)</f>
        <v>92</v>
      </c>
      <c r="H571" t="str">
        <f>VLOOKUP(entregas[[#This Row],[id_cliente]],clientes[],2,0)</f>
        <v>Enzo Gabriel Pires</v>
      </c>
      <c r="I571" t="str">
        <f>VLOOKUP(entregas[[#This Row],[id_cliente]],clientes[],7,0)</f>
        <v>Centro-Oeste</v>
      </c>
      <c r="J571">
        <f>VLOOKUP(entregas[[#This Row],[id_cliente]],nps[],3,0)</f>
        <v>2</v>
      </c>
      <c r="K571" t="str">
        <f>IF(entregas[[#This Row],[status]]="Entregue","Não","Sim")</f>
        <v>Sim</v>
      </c>
      <c r="L571">
        <f>VLOOKUP(entregas[[#This Row],[id_cliente]],pedidos[[#All],[id_cliente]:[Recompra?]],5,0)</f>
        <v>1</v>
      </c>
      <c r="M571">
        <f>IF(entregas[[#This Row],[data_entrega]]=""=TRUE,0,MAX(entregas[[#This Row],[data_entrega]]-entregas[[#This Row],[prazo_estimado]],0))</f>
        <v>0</v>
      </c>
    </row>
    <row r="572" spans="1:13" x14ac:dyDescent="0.35">
      <c r="A572" s="2">
        <v>571</v>
      </c>
      <c r="B572" t="s">
        <v>414</v>
      </c>
      <c r="C572" t="s">
        <v>412</v>
      </c>
      <c r="D572" s="1">
        <v>45440</v>
      </c>
      <c r="E572" s="1">
        <v>45440</v>
      </c>
      <c r="F572" t="s">
        <v>413</v>
      </c>
      <c r="G572">
        <f>VLOOKUP(entregas[[#This Row],[id_pedido]],pedidos[[id]:[id_cliente]],2,0)</f>
        <v>124</v>
      </c>
      <c r="H572" t="str">
        <f>VLOOKUP(entregas[[#This Row],[id_cliente]],clientes[],2,0)</f>
        <v>Carlos Eduardo Farias</v>
      </c>
      <c r="I572" t="str">
        <f>VLOOKUP(entregas[[#This Row],[id_cliente]],clientes[],7,0)</f>
        <v>Nordeste</v>
      </c>
      <c r="J572">
        <f>VLOOKUP(entregas[[#This Row],[id_cliente]],nps[],3,0)</f>
        <v>2</v>
      </c>
      <c r="K572" t="str">
        <f>IF(entregas[[#This Row],[status]]="Entregue","Não","Sim")</f>
        <v>Não</v>
      </c>
      <c r="L572">
        <f>VLOOKUP(entregas[[#This Row],[id_cliente]],pedidos[[#All],[id_cliente]:[Recompra?]],5,0)</f>
        <v>1</v>
      </c>
      <c r="M572">
        <f>IF(entregas[[#This Row],[data_entrega]]=""=TRUE,0,MAX(entregas[[#This Row],[data_entrega]]-entregas[[#This Row],[prazo_estimado]],0))</f>
        <v>0</v>
      </c>
    </row>
    <row r="573" spans="1:13" x14ac:dyDescent="0.35">
      <c r="A573" s="2">
        <v>572</v>
      </c>
      <c r="B573" t="s">
        <v>408</v>
      </c>
      <c r="C573" t="s">
        <v>417</v>
      </c>
      <c r="E573" s="1">
        <v>45772</v>
      </c>
      <c r="F573" t="s">
        <v>418</v>
      </c>
      <c r="G573">
        <f>VLOOKUP(entregas[[#This Row],[id_pedido]],pedidos[[id]:[id_cliente]],2,0)</f>
        <v>175</v>
      </c>
      <c r="H573" t="str">
        <f>VLOOKUP(entregas[[#This Row],[id_cliente]],clientes[],2,0)</f>
        <v>Emanuel da Cunha</v>
      </c>
      <c r="I573" t="str">
        <f>VLOOKUP(entregas[[#This Row],[id_cliente]],clientes[],7,0)</f>
        <v>Norte</v>
      </c>
      <c r="J573">
        <f>VLOOKUP(entregas[[#This Row],[id_cliente]],nps[],3,0)</f>
        <v>4</v>
      </c>
      <c r="K573" t="str">
        <f>IF(entregas[[#This Row],[status]]="Entregue","Não","Sim")</f>
        <v>Sim</v>
      </c>
      <c r="L573">
        <f>VLOOKUP(entregas[[#This Row],[id_cliente]],pedidos[[#All],[id_cliente]:[Recompra?]],5,0)</f>
        <v>1</v>
      </c>
      <c r="M573">
        <f>IF(entregas[[#This Row],[data_entrega]]=""=TRUE,0,MAX(entregas[[#This Row],[data_entrega]]-entregas[[#This Row],[prazo_estimado]],0))</f>
        <v>0</v>
      </c>
    </row>
    <row r="574" spans="1:13" x14ac:dyDescent="0.35">
      <c r="A574" s="2">
        <v>573</v>
      </c>
      <c r="B574" t="s">
        <v>419</v>
      </c>
      <c r="C574" t="s">
        <v>412</v>
      </c>
      <c r="D574" s="1">
        <v>45524</v>
      </c>
      <c r="E574" s="1">
        <v>45522</v>
      </c>
      <c r="F574" t="s">
        <v>413</v>
      </c>
      <c r="G574">
        <f>VLOOKUP(entregas[[#This Row],[id_pedido]],pedidos[[id]:[id_cliente]],2,0)</f>
        <v>93</v>
      </c>
      <c r="H574" t="str">
        <f>VLOOKUP(entregas[[#This Row],[id_cliente]],clientes[],2,0)</f>
        <v>Nina Ferreira</v>
      </c>
      <c r="I574" t="str">
        <f>VLOOKUP(entregas[[#This Row],[id_cliente]],clientes[],7,0)</f>
        <v>Sul</v>
      </c>
      <c r="J574">
        <f>VLOOKUP(entregas[[#This Row],[id_cliente]],nps[],3,0)</f>
        <v>2</v>
      </c>
      <c r="K574" t="str">
        <f>IF(entregas[[#This Row],[status]]="Entregue","Não","Sim")</f>
        <v>Não</v>
      </c>
      <c r="L574">
        <f>VLOOKUP(entregas[[#This Row],[id_cliente]],pedidos[[#All],[id_cliente]:[Recompra?]],5,0)</f>
        <v>1</v>
      </c>
      <c r="M574">
        <f>IF(entregas[[#This Row],[data_entrega]]=""=TRUE,0,MAX(entregas[[#This Row],[data_entrega]]-entregas[[#This Row],[prazo_estimado]],0))</f>
        <v>2</v>
      </c>
    </row>
    <row r="575" spans="1:13" x14ac:dyDescent="0.35">
      <c r="A575" s="2">
        <v>574</v>
      </c>
      <c r="B575" t="s">
        <v>419</v>
      </c>
      <c r="C575" t="s">
        <v>412</v>
      </c>
      <c r="D575" s="1">
        <v>45580</v>
      </c>
      <c r="E575" s="1">
        <v>45580</v>
      </c>
      <c r="F575" t="s">
        <v>413</v>
      </c>
      <c r="G575">
        <f>VLOOKUP(entregas[[#This Row],[id_pedido]],pedidos[[id]:[id_cliente]],2,0)</f>
        <v>26</v>
      </c>
      <c r="H575" t="str">
        <f>VLOOKUP(entregas[[#This Row],[id_cliente]],clientes[],2,0)</f>
        <v>Davi Lucas Cardoso</v>
      </c>
      <c r="I575" t="str">
        <f>VLOOKUP(entregas[[#This Row],[id_cliente]],clientes[],7,0)</f>
        <v>Norte</v>
      </c>
      <c r="J575">
        <f>VLOOKUP(entregas[[#This Row],[id_cliente]],nps[],3,0)</f>
        <v>9</v>
      </c>
      <c r="K575" t="str">
        <f>IF(entregas[[#This Row],[status]]="Entregue","Não","Sim")</f>
        <v>Não</v>
      </c>
      <c r="L575">
        <f>VLOOKUP(entregas[[#This Row],[id_cliente]],pedidos[[#All],[id_cliente]:[Recompra?]],5,0)</f>
        <v>1</v>
      </c>
      <c r="M575">
        <f>IF(entregas[[#This Row],[data_entrega]]=""=TRUE,0,MAX(entregas[[#This Row],[data_entrega]]-entregas[[#This Row],[prazo_estimado]],0))</f>
        <v>0</v>
      </c>
    </row>
    <row r="576" spans="1:13" x14ac:dyDescent="0.35">
      <c r="A576" s="2">
        <v>575</v>
      </c>
      <c r="B576" t="s">
        <v>414</v>
      </c>
      <c r="C576" t="s">
        <v>412</v>
      </c>
      <c r="D576" s="1">
        <v>45530</v>
      </c>
      <c r="E576" s="1">
        <v>45528</v>
      </c>
      <c r="F576" t="s">
        <v>413</v>
      </c>
      <c r="G576">
        <f>VLOOKUP(entregas[[#This Row],[id_pedido]],pedidos[[id]:[id_cliente]],2,0)</f>
        <v>49</v>
      </c>
      <c r="H576" t="str">
        <f>VLOOKUP(entregas[[#This Row],[id_cliente]],clientes[],2,0)</f>
        <v>Felipe Monteiro</v>
      </c>
      <c r="I576" t="str">
        <f>VLOOKUP(entregas[[#This Row],[id_cliente]],clientes[],7,0)</f>
        <v>Sudeste</v>
      </c>
      <c r="J576">
        <f>VLOOKUP(entregas[[#This Row],[id_cliente]],nps[],3,0)</f>
        <v>2</v>
      </c>
      <c r="K576" t="str">
        <f>IF(entregas[[#This Row],[status]]="Entregue","Não","Sim")</f>
        <v>Não</v>
      </c>
      <c r="L576">
        <f>VLOOKUP(entregas[[#This Row],[id_cliente]],pedidos[[#All],[id_cliente]:[Recompra?]],5,0)</f>
        <v>1</v>
      </c>
      <c r="M576">
        <f>IF(entregas[[#This Row],[data_entrega]]=""=TRUE,0,MAX(entregas[[#This Row],[data_entrega]]-entregas[[#This Row],[prazo_estimado]],0))</f>
        <v>2</v>
      </c>
    </row>
    <row r="577" spans="1:13" x14ac:dyDescent="0.35">
      <c r="A577" s="2">
        <v>576</v>
      </c>
      <c r="B577" t="s">
        <v>408</v>
      </c>
      <c r="C577" t="s">
        <v>412</v>
      </c>
      <c r="D577" s="1">
        <v>45796</v>
      </c>
      <c r="E577" s="1">
        <v>45793</v>
      </c>
      <c r="F577" t="s">
        <v>413</v>
      </c>
      <c r="G577">
        <f>VLOOKUP(entregas[[#This Row],[id_pedido]],pedidos[[id]:[id_cliente]],2,0)</f>
        <v>3</v>
      </c>
      <c r="H577" t="str">
        <f>VLOOKUP(entregas[[#This Row],[id_cliente]],clientes[],2,0)</f>
        <v>Rafaela Souza</v>
      </c>
      <c r="I577" t="str">
        <f>VLOOKUP(entregas[[#This Row],[id_cliente]],clientes[],7,0)</f>
        <v>Centro-Oeste</v>
      </c>
      <c r="J577">
        <f>VLOOKUP(entregas[[#This Row],[id_cliente]],nps[],3,0)</f>
        <v>8</v>
      </c>
      <c r="K577" t="str">
        <f>IF(entregas[[#This Row],[status]]="Entregue","Não","Sim")</f>
        <v>Não</v>
      </c>
      <c r="L577">
        <f>VLOOKUP(entregas[[#This Row],[id_cliente]],pedidos[[#All],[id_cliente]:[Recompra?]],5,0)</f>
        <v>1</v>
      </c>
      <c r="M577">
        <f>IF(entregas[[#This Row],[data_entrega]]=""=TRUE,0,MAX(entregas[[#This Row],[data_entrega]]-entregas[[#This Row],[prazo_estimado]],0))</f>
        <v>3</v>
      </c>
    </row>
    <row r="578" spans="1:13" x14ac:dyDescent="0.35">
      <c r="A578" s="2">
        <v>577</v>
      </c>
      <c r="B578" t="s">
        <v>408</v>
      </c>
      <c r="C578" t="s">
        <v>417</v>
      </c>
      <c r="E578" s="1">
        <v>45543</v>
      </c>
      <c r="F578" t="s">
        <v>418</v>
      </c>
      <c r="G578">
        <f>VLOOKUP(entregas[[#This Row],[id_pedido]],pedidos[[id]:[id_cliente]],2,0)</f>
        <v>182</v>
      </c>
      <c r="H578" t="str">
        <f>VLOOKUP(entregas[[#This Row],[id_cliente]],clientes[],2,0)</f>
        <v>Dra. Ana Correia</v>
      </c>
      <c r="I578" t="str">
        <f>VLOOKUP(entregas[[#This Row],[id_cliente]],clientes[],7,0)</f>
        <v>Norte</v>
      </c>
      <c r="J578">
        <f>VLOOKUP(entregas[[#This Row],[id_cliente]],nps[],3,0)</f>
        <v>9</v>
      </c>
      <c r="K578" t="str">
        <f>IF(entregas[[#This Row],[status]]="Entregue","Não","Sim")</f>
        <v>Sim</v>
      </c>
      <c r="L578">
        <f>VLOOKUP(entregas[[#This Row],[id_cliente]],pedidos[[#All],[id_cliente]:[Recompra?]],5,0)</f>
        <v>1</v>
      </c>
      <c r="M578">
        <f>IF(entregas[[#This Row],[data_entrega]]=""=TRUE,0,MAX(entregas[[#This Row],[data_entrega]]-entregas[[#This Row],[prazo_estimado]],0))</f>
        <v>0</v>
      </c>
    </row>
    <row r="579" spans="1:13" x14ac:dyDescent="0.35">
      <c r="A579" s="2">
        <v>578</v>
      </c>
      <c r="B579" t="s">
        <v>419</v>
      </c>
      <c r="C579" t="s">
        <v>415</v>
      </c>
      <c r="E579" s="1">
        <v>45768</v>
      </c>
      <c r="F579" t="s">
        <v>416</v>
      </c>
      <c r="G579">
        <f>VLOOKUP(entregas[[#This Row],[id_pedido]],pedidos[[id]:[id_cliente]],2,0)</f>
        <v>44</v>
      </c>
      <c r="H579" t="str">
        <f>VLOOKUP(entregas[[#This Row],[id_cliente]],clientes[],2,0)</f>
        <v>Murilo Jesus</v>
      </c>
      <c r="I579" t="str">
        <f>VLOOKUP(entregas[[#This Row],[id_cliente]],clientes[],7,0)</f>
        <v>Norte</v>
      </c>
      <c r="J579">
        <f>VLOOKUP(entregas[[#This Row],[id_cliente]],nps[],3,0)</f>
        <v>6</v>
      </c>
      <c r="K579" t="str">
        <f>IF(entregas[[#This Row],[status]]="Entregue","Não","Sim")</f>
        <v>Sim</v>
      </c>
      <c r="L579">
        <f>VLOOKUP(entregas[[#This Row],[id_cliente]],pedidos[[#All],[id_cliente]:[Recompra?]],5,0)</f>
        <v>1</v>
      </c>
      <c r="M579">
        <f>IF(entregas[[#This Row],[data_entrega]]=""=TRUE,0,MAX(entregas[[#This Row],[data_entrega]]-entregas[[#This Row],[prazo_estimado]],0))</f>
        <v>0</v>
      </c>
    </row>
    <row r="580" spans="1:13" x14ac:dyDescent="0.35">
      <c r="A580" s="2">
        <v>579</v>
      </c>
      <c r="B580" t="s">
        <v>419</v>
      </c>
      <c r="C580" t="s">
        <v>415</v>
      </c>
      <c r="E580" s="1">
        <v>45599</v>
      </c>
      <c r="F580" t="s">
        <v>416</v>
      </c>
      <c r="G580">
        <f>VLOOKUP(entregas[[#This Row],[id_pedido]],pedidos[[id]:[id_cliente]],2,0)</f>
        <v>3</v>
      </c>
      <c r="H580" t="str">
        <f>VLOOKUP(entregas[[#This Row],[id_cliente]],clientes[],2,0)</f>
        <v>Rafaela Souza</v>
      </c>
      <c r="I580" t="str">
        <f>VLOOKUP(entregas[[#This Row],[id_cliente]],clientes[],7,0)</f>
        <v>Centro-Oeste</v>
      </c>
      <c r="J580">
        <f>VLOOKUP(entregas[[#This Row],[id_cliente]],nps[],3,0)</f>
        <v>8</v>
      </c>
      <c r="K580" t="str">
        <f>IF(entregas[[#This Row],[status]]="Entregue","Não","Sim")</f>
        <v>Sim</v>
      </c>
      <c r="L580">
        <f>VLOOKUP(entregas[[#This Row],[id_cliente]],pedidos[[#All],[id_cliente]:[Recompra?]],5,0)</f>
        <v>1</v>
      </c>
      <c r="M580">
        <f>IF(entregas[[#This Row],[data_entrega]]=""=TRUE,0,MAX(entregas[[#This Row],[data_entrega]]-entregas[[#This Row],[prazo_estimado]],0))</f>
        <v>0</v>
      </c>
    </row>
    <row r="581" spans="1:13" x14ac:dyDescent="0.35">
      <c r="A581" s="2">
        <v>580</v>
      </c>
      <c r="B581" t="s">
        <v>408</v>
      </c>
      <c r="C581" t="s">
        <v>409</v>
      </c>
      <c r="E581" s="1">
        <v>45498</v>
      </c>
      <c r="F581" t="s">
        <v>410</v>
      </c>
      <c r="G581">
        <f>VLOOKUP(entregas[[#This Row],[id_pedido]],pedidos[[id]:[id_cliente]],2,0)</f>
        <v>57</v>
      </c>
      <c r="H581" t="str">
        <f>VLOOKUP(entregas[[#This Row],[id_cliente]],clientes[],2,0)</f>
        <v>Sr. Marcelo Monteiro</v>
      </c>
      <c r="I581" t="str">
        <f>VLOOKUP(entregas[[#This Row],[id_cliente]],clientes[],7,0)</f>
        <v>Norte</v>
      </c>
      <c r="J581">
        <f>VLOOKUP(entregas[[#This Row],[id_cliente]],nps[],3,0)</f>
        <v>10</v>
      </c>
      <c r="K581" t="str">
        <f>IF(entregas[[#This Row],[status]]="Entregue","Não","Sim")</f>
        <v>Sim</v>
      </c>
      <c r="L581">
        <f>VLOOKUP(entregas[[#This Row],[id_cliente]],pedidos[[#All],[id_cliente]:[Recompra?]],5,0)</f>
        <v>1</v>
      </c>
      <c r="M581">
        <f>IF(entregas[[#This Row],[data_entrega]]=""=TRUE,0,MAX(entregas[[#This Row],[data_entrega]]-entregas[[#This Row],[prazo_estimado]],0))</f>
        <v>0</v>
      </c>
    </row>
    <row r="582" spans="1:13" x14ac:dyDescent="0.35">
      <c r="A582" s="2">
        <v>581</v>
      </c>
      <c r="B582" t="s">
        <v>414</v>
      </c>
      <c r="C582" t="s">
        <v>412</v>
      </c>
      <c r="D582" s="1">
        <v>45619</v>
      </c>
      <c r="E582" s="1">
        <v>45620</v>
      </c>
      <c r="F582" t="s">
        <v>413</v>
      </c>
      <c r="G582">
        <f>VLOOKUP(entregas[[#This Row],[id_pedido]],pedidos[[id]:[id_cliente]],2,0)</f>
        <v>6</v>
      </c>
      <c r="H582" t="str">
        <f>VLOOKUP(entregas[[#This Row],[id_cliente]],clientes[],2,0)</f>
        <v>Pietro da Luz</v>
      </c>
      <c r="I582" t="str">
        <f>VLOOKUP(entregas[[#This Row],[id_cliente]],clientes[],7,0)</f>
        <v>Nordeste</v>
      </c>
      <c r="J582">
        <f>VLOOKUP(entregas[[#This Row],[id_cliente]],nps[],3,0)</f>
        <v>0</v>
      </c>
      <c r="K582" t="str">
        <f>IF(entregas[[#This Row],[status]]="Entregue","Não","Sim")</f>
        <v>Não</v>
      </c>
      <c r="L582">
        <f>VLOOKUP(entregas[[#This Row],[id_cliente]],pedidos[[#All],[id_cliente]:[Recompra?]],5,0)</f>
        <v>1</v>
      </c>
      <c r="M582">
        <f>IF(entregas[[#This Row],[data_entrega]]=""=TRUE,0,MAX(entregas[[#This Row],[data_entrega]]-entregas[[#This Row],[prazo_estimado]],0))</f>
        <v>0</v>
      </c>
    </row>
    <row r="583" spans="1:13" x14ac:dyDescent="0.35">
      <c r="A583" s="2">
        <v>582</v>
      </c>
      <c r="B583" t="s">
        <v>419</v>
      </c>
      <c r="C583" t="s">
        <v>412</v>
      </c>
      <c r="D583" s="1">
        <v>45668</v>
      </c>
      <c r="E583" s="1">
        <v>45663</v>
      </c>
      <c r="F583" t="s">
        <v>413</v>
      </c>
      <c r="G583">
        <f>VLOOKUP(entregas[[#This Row],[id_pedido]],pedidos[[id]:[id_cliente]],2,0)</f>
        <v>144</v>
      </c>
      <c r="H583" t="str">
        <f>VLOOKUP(entregas[[#This Row],[id_cliente]],clientes[],2,0)</f>
        <v>Srta. Evelyn Rodrigues</v>
      </c>
      <c r="I583" t="str">
        <f>VLOOKUP(entregas[[#This Row],[id_cliente]],clientes[],7,0)</f>
        <v>Sul</v>
      </c>
      <c r="J583">
        <f>VLOOKUP(entregas[[#This Row],[id_cliente]],nps[],3,0)</f>
        <v>5</v>
      </c>
      <c r="K583" t="str">
        <f>IF(entregas[[#This Row],[status]]="Entregue","Não","Sim")</f>
        <v>Não</v>
      </c>
      <c r="L583">
        <f>VLOOKUP(entregas[[#This Row],[id_cliente]],pedidos[[#All],[id_cliente]:[Recompra?]],5,0)</f>
        <v>1</v>
      </c>
      <c r="M583">
        <f>IF(entregas[[#This Row],[data_entrega]]=""=TRUE,0,MAX(entregas[[#This Row],[data_entrega]]-entregas[[#This Row],[prazo_estimado]],0))</f>
        <v>5</v>
      </c>
    </row>
    <row r="584" spans="1:13" x14ac:dyDescent="0.35">
      <c r="A584" s="2">
        <v>583</v>
      </c>
      <c r="B584" t="s">
        <v>408</v>
      </c>
      <c r="C584" t="s">
        <v>412</v>
      </c>
      <c r="D584" s="1">
        <v>45648</v>
      </c>
      <c r="E584" s="1">
        <v>45649</v>
      </c>
      <c r="F584" t="s">
        <v>413</v>
      </c>
      <c r="G584">
        <f>VLOOKUP(entregas[[#This Row],[id_pedido]],pedidos[[id]:[id_cliente]],2,0)</f>
        <v>168</v>
      </c>
      <c r="H584" t="str">
        <f>VLOOKUP(entregas[[#This Row],[id_cliente]],clientes[],2,0)</f>
        <v>Gabriel Moreira</v>
      </c>
      <c r="I584" t="str">
        <f>VLOOKUP(entregas[[#This Row],[id_cliente]],clientes[],7,0)</f>
        <v>Norte</v>
      </c>
      <c r="J584">
        <f>VLOOKUP(entregas[[#This Row],[id_cliente]],nps[],3,0)</f>
        <v>10</v>
      </c>
      <c r="K584" t="str">
        <f>IF(entregas[[#This Row],[status]]="Entregue","Não","Sim")</f>
        <v>Não</v>
      </c>
      <c r="L584">
        <f>VLOOKUP(entregas[[#This Row],[id_cliente]],pedidos[[#All],[id_cliente]:[Recompra?]],5,0)</f>
        <v>1</v>
      </c>
      <c r="M584">
        <f>IF(entregas[[#This Row],[data_entrega]]=""=TRUE,0,MAX(entregas[[#This Row],[data_entrega]]-entregas[[#This Row],[prazo_estimado]],0))</f>
        <v>0</v>
      </c>
    </row>
    <row r="585" spans="1:13" x14ac:dyDescent="0.35">
      <c r="A585" s="2">
        <v>584</v>
      </c>
      <c r="B585" t="s">
        <v>411</v>
      </c>
      <c r="C585" t="s">
        <v>412</v>
      </c>
      <c r="D585" s="1">
        <v>45544</v>
      </c>
      <c r="E585" s="1">
        <v>45545</v>
      </c>
      <c r="F585" t="s">
        <v>413</v>
      </c>
      <c r="G585">
        <f>VLOOKUP(entregas[[#This Row],[id_pedido]],pedidos[[id]:[id_cliente]],2,0)</f>
        <v>133</v>
      </c>
      <c r="H585" t="str">
        <f>VLOOKUP(entregas[[#This Row],[id_cliente]],clientes[],2,0)</f>
        <v>Luiz Felipe Silva</v>
      </c>
      <c r="I585" t="str">
        <f>VLOOKUP(entregas[[#This Row],[id_cliente]],clientes[],7,0)</f>
        <v>Nordeste</v>
      </c>
      <c r="J585">
        <f>VLOOKUP(entregas[[#This Row],[id_cliente]],nps[],3,0)</f>
        <v>0</v>
      </c>
      <c r="K585" t="str">
        <f>IF(entregas[[#This Row],[status]]="Entregue","Não","Sim")</f>
        <v>Não</v>
      </c>
      <c r="L585">
        <f>VLOOKUP(entregas[[#This Row],[id_cliente]],pedidos[[#All],[id_cliente]:[Recompra?]],5,0)</f>
        <v>1</v>
      </c>
      <c r="M585">
        <f>IF(entregas[[#This Row],[data_entrega]]=""=TRUE,0,MAX(entregas[[#This Row],[data_entrega]]-entregas[[#This Row],[prazo_estimado]],0))</f>
        <v>0</v>
      </c>
    </row>
    <row r="586" spans="1:13" x14ac:dyDescent="0.35">
      <c r="A586" s="2">
        <v>585</v>
      </c>
      <c r="B586" t="s">
        <v>408</v>
      </c>
      <c r="C586" t="s">
        <v>412</v>
      </c>
      <c r="D586" s="1">
        <v>45688</v>
      </c>
      <c r="E586" s="1">
        <v>45689</v>
      </c>
      <c r="F586" t="s">
        <v>413</v>
      </c>
      <c r="G586">
        <f>VLOOKUP(entregas[[#This Row],[id_pedido]],pedidos[[id]:[id_cliente]],2,0)</f>
        <v>152</v>
      </c>
      <c r="H586" t="str">
        <f>VLOOKUP(entregas[[#This Row],[id_cliente]],clientes[],2,0)</f>
        <v>Sr. Pietro Nunes</v>
      </c>
      <c r="I586" t="str">
        <f>VLOOKUP(entregas[[#This Row],[id_cliente]],clientes[],7,0)</f>
        <v>Sul</v>
      </c>
      <c r="J586">
        <f>VLOOKUP(entregas[[#This Row],[id_cliente]],nps[],3,0)</f>
        <v>4</v>
      </c>
      <c r="K586" t="str">
        <f>IF(entregas[[#This Row],[status]]="Entregue","Não","Sim")</f>
        <v>Não</v>
      </c>
      <c r="L586">
        <f>VLOOKUP(entregas[[#This Row],[id_cliente]],pedidos[[#All],[id_cliente]:[Recompra?]],5,0)</f>
        <v>1</v>
      </c>
      <c r="M586">
        <f>IF(entregas[[#This Row],[data_entrega]]=""=TRUE,0,MAX(entregas[[#This Row],[data_entrega]]-entregas[[#This Row],[prazo_estimado]],0))</f>
        <v>0</v>
      </c>
    </row>
    <row r="587" spans="1:13" x14ac:dyDescent="0.35">
      <c r="A587" s="2">
        <v>586</v>
      </c>
      <c r="B587" t="s">
        <v>411</v>
      </c>
      <c r="C587" t="s">
        <v>415</v>
      </c>
      <c r="E587" s="1">
        <v>45481</v>
      </c>
      <c r="F587" t="s">
        <v>416</v>
      </c>
      <c r="G587">
        <f>VLOOKUP(entregas[[#This Row],[id_pedido]],pedidos[[id]:[id_cliente]],2,0)</f>
        <v>146</v>
      </c>
      <c r="H587" t="str">
        <f>VLOOKUP(entregas[[#This Row],[id_cliente]],clientes[],2,0)</f>
        <v>Juliana Mendes</v>
      </c>
      <c r="I587" t="str">
        <f>VLOOKUP(entregas[[#This Row],[id_cliente]],clientes[],7,0)</f>
        <v>Nordeste</v>
      </c>
      <c r="J587">
        <f>VLOOKUP(entregas[[#This Row],[id_cliente]],nps[],3,0)</f>
        <v>1</v>
      </c>
      <c r="K587" t="str">
        <f>IF(entregas[[#This Row],[status]]="Entregue","Não","Sim")</f>
        <v>Sim</v>
      </c>
      <c r="L587">
        <f>VLOOKUP(entregas[[#This Row],[id_cliente]],pedidos[[#All],[id_cliente]:[Recompra?]],5,0)</f>
        <v>1</v>
      </c>
      <c r="M587">
        <f>IF(entregas[[#This Row],[data_entrega]]=""=TRUE,0,MAX(entregas[[#This Row],[data_entrega]]-entregas[[#This Row],[prazo_estimado]],0))</f>
        <v>0</v>
      </c>
    </row>
    <row r="588" spans="1:13" x14ac:dyDescent="0.35">
      <c r="A588" s="2">
        <v>587</v>
      </c>
      <c r="B588" t="s">
        <v>414</v>
      </c>
      <c r="C588" t="s">
        <v>412</v>
      </c>
      <c r="D588" s="1">
        <v>45757</v>
      </c>
      <c r="E588" s="1">
        <v>45757</v>
      </c>
      <c r="F588" t="s">
        <v>413</v>
      </c>
      <c r="G588">
        <f>VLOOKUP(entregas[[#This Row],[id_pedido]],pedidos[[id]:[id_cliente]],2,0)</f>
        <v>93</v>
      </c>
      <c r="H588" t="str">
        <f>VLOOKUP(entregas[[#This Row],[id_cliente]],clientes[],2,0)</f>
        <v>Nina Ferreira</v>
      </c>
      <c r="I588" t="str">
        <f>VLOOKUP(entregas[[#This Row],[id_cliente]],clientes[],7,0)</f>
        <v>Sul</v>
      </c>
      <c r="J588">
        <f>VLOOKUP(entregas[[#This Row],[id_cliente]],nps[],3,0)</f>
        <v>2</v>
      </c>
      <c r="K588" t="str">
        <f>IF(entregas[[#This Row],[status]]="Entregue","Não","Sim")</f>
        <v>Não</v>
      </c>
      <c r="L588">
        <f>VLOOKUP(entregas[[#This Row],[id_cliente]],pedidos[[#All],[id_cliente]:[Recompra?]],5,0)</f>
        <v>1</v>
      </c>
      <c r="M588">
        <f>IF(entregas[[#This Row],[data_entrega]]=""=TRUE,0,MAX(entregas[[#This Row],[data_entrega]]-entregas[[#This Row],[prazo_estimado]],0))</f>
        <v>0</v>
      </c>
    </row>
    <row r="589" spans="1:13" x14ac:dyDescent="0.35">
      <c r="A589" s="2">
        <v>588</v>
      </c>
      <c r="B589" t="s">
        <v>419</v>
      </c>
      <c r="C589" t="s">
        <v>412</v>
      </c>
      <c r="D589" s="1">
        <v>45691</v>
      </c>
      <c r="E589" s="1">
        <v>45692</v>
      </c>
      <c r="F589" t="s">
        <v>413</v>
      </c>
      <c r="G589">
        <f>VLOOKUP(entregas[[#This Row],[id_pedido]],pedidos[[id]:[id_cliente]],2,0)</f>
        <v>174</v>
      </c>
      <c r="H589" t="str">
        <f>VLOOKUP(entregas[[#This Row],[id_cliente]],clientes[],2,0)</f>
        <v>Felipe da Cruz</v>
      </c>
      <c r="I589" t="str">
        <f>VLOOKUP(entregas[[#This Row],[id_cliente]],clientes[],7,0)</f>
        <v>Norte</v>
      </c>
      <c r="J589">
        <f>VLOOKUP(entregas[[#This Row],[id_cliente]],nps[],3,0)</f>
        <v>6</v>
      </c>
      <c r="K589" t="str">
        <f>IF(entregas[[#This Row],[status]]="Entregue","Não","Sim")</f>
        <v>Não</v>
      </c>
      <c r="L589">
        <f>VLOOKUP(entregas[[#This Row],[id_cliente]],pedidos[[#All],[id_cliente]:[Recompra?]],5,0)</f>
        <v>1</v>
      </c>
      <c r="M589">
        <f>IF(entregas[[#This Row],[data_entrega]]=""=TRUE,0,MAX(entregas[[#This Row],[data_entrega]]-entregas[[#This Row],[prazo_estimado]],0))</f>
        <v>0</v>
      </c>
    </row>
    <row r="590" spans="1:13" x14ac:dyDescent="0.35">
      <c r="A590" s="2">
        <v>589</v>
      </c>
      <c r="B590" t="s">
        <v>419</v>
      </c>
      <c r="C590" t="s">
        <v>415</v>
      </c>
      <c r="E590" s="1">
        <v>45508</v>
      </c>
      <c r="F590" t="s">
        <v>416</v>
      </c>
      <c r="G590">
        <f>VLOOKUP(entregas[[#This Row],[id_pedido]],pedidos[[id]:[id_cliente]],2,0)</f>
        <v>63</v>
      </c>
      <c r="H590" t="str">
        <f>VLOOKUP(entregas[[#This Row],[id_cliente]],clientes[],2,0)</f>
        <v>Dr. Murilo Costa</v>
      </c>
      <c r="I590" t="str">
        <f>VLOOKUP(entregas[[#This Row],[id_cliente]],clientes[],7,0)</f>
        <v>Centro-Oeste</v>
      </c>
      <c r="J590">
        <f>VLOOKUP(entregas[[#This Row],[id_cliente]],nps[],3,0)</f>
        <v>4</v>
      </c>
      <c r="K590" t="str">
        <f>IF(entregas[[#This Row],[status]]="Entregue","Não","Sim")</f>
        <v>Sim</v>
      </c>
      <c r="L590">
        <f>VLOOKUP(entregas[[#This Row],[id_cliente]],pedidos[[#All],[id_cliente]:[Recompra?]],5,0)</f>
        <v>1</v>
      </c>
      <c r="M590">
        <f>IF(entregas[[#This Row],[data_entrega]]=""=TRUE,0,MAX(entregas[[#This Row],[data_entrega]]-entregas[[#This Row],[prazo_estimado]],0))</f>
        <v>0</v>
      </c>
    </row>
    <row r="591" spans="1:13" x14ac:dyDescent="0.35">
      <c r="A591" s="2">
        <v>590</v>
      </c>
      <c r="B591" t="s">
        <v>411</v>
      </c>
      <c r="C591" t="s">
        <v>412</v>
      </c>
      <c r="D591" s="1">
        <v>45622</v>
      </c>
      <c r="E591" s="1">
        <v>45618</v>
      </c>
      <c r="F591" t="s">
        <v>413</v>
      </c>
      <c r="G591">
        <f>VLOOKUP(entregas[[#This Row],[id_pedido]],pedidos[[id]:[id_cliente]],2,0)</f>
        <v>157</v>
      </c>
      <c r="H591" t="str">
        <f>VLOOKUP(entregas[[#This Row],[id_cliente]],clientes[],2,0)</f>
        <v>Luiza da Luz</v>
      </c>
      <c r="I591" t="str">
        <f>VLOOKUP(entregas[[#This Row],[id_cliente]],clientes[],7,0)</f>
        <v>Norte</v>
      </c>
      <c r="J591">
        <f>VLOOKUP(entregas[[#This Row],[id_cliente]],nps[],3,0)</f>
        <v>6</v>
      </c>
      <c r="K591" t="str">
        <f>IF(entregas[[#This Row],[status]]="Entregue","Não","Sim")</f>
        <v>Não</v>
      </c>
      <c r="L591">
        <f>VLOOKUP(entregas[[#This Row],[id_cliente]],pedidos[[#All],[id_cliente]:[Recompra?]],5,0)</f>
        <v>1</v>
      </c>
      <c r="M591">
        <f>IF(entregas[[#This Row],[data_entrega]]=""=TRUE,0,MAX(entregas[[#This Row],[data_entrega]]-entregas[[#This Row],[prazo_estimado]],0))</f>
        <v>4</v>
      </c>
    </row>
    <row r="592" spans="1:13" x14ac:dyDescent="0.35">
      <c r="A592" s="2">
        <v>591</v>
      </c>
      <c r="B592" t="s">
        <v>411</v>
      </c>
      <c r="C592" t="s">
        <v>412</v>
      </c>
      <c r="D592" s="1">
        <v>45612</v>
      </c>
      <c r="E592" s="1">
        <v>45607</v>
      </c>
      <c r="F592" t="s">
        <v>413</v>
      </c>
      <c r="G592">
        <f>VLOOKUP(entregas[[#This Row],[id_pedido]],pedidos[[id]:[id_cliente]],2,0)</f>
        <v>59</v>
      </c>
      <c r="H592" t="str">
        <f>VLOOKUP(entregas[[#This Row],[id_cliente]],clientes[],2,0)</f>
        <v>Samuel Vieira</v>
      </c>
      <c r="I592" t="str">
        <f>VLOOKUP(entregas[[#This Row],[id_cliente]],clientes[],7,0)</f>
        <v>Sudeste</v>
      </c>
      <c r="J592">
        <f>VLOOKUP(entregas[[#This Row],[id_cliente]],nps[],3,0)</f>
        <v>7</v>
      </c>
      <c r="K592" t="str">
        <f>IF(entregas[[#This Row],[status]]="Entregue","Não","Sim")</f>
        <v>Não</v>
      </c>
      <c r="L592">
        <f>VLOOKUP(entregas[[#This Row],[id_cliente]],pedidos[[#All],[id_cliente]:[Recompra?]],5,0)</f>
        <v>1</v>
      </c>
      <c r="M592">
        <f>IF(entregas[[#This Row],[data_entrega]]=""=TRUE,0,MAX(entregas[[#This Row],[data_entrega]]-entregas[[#This Row],[prazo_estimado]],0))</f>
        <v>5</v>
      </c>
    </row>
    <row r="593" spans="1:13" x14ac:dyDescent="0.35">
      <c r="A593" s="2">
        <v>592</v>
      </c>
      <c r="B593" t="s">
        <v>408</v>
      </c>
      <c r="C593" t="s">
        <v>412</v>
      </c>
      <c r="D593" s="1">
        <v>45724</v>
      </c>
      <c r="E593" s="1">
        <v>45725</v>
      </c>
      <c r="F593" t="s">
        <v>413</v>
      </c>
      <c r="G593">
        <f>VLOOKUP(entregas[[#This Row],[id_pedido]],pedidos[[id]:[id_cliente]],2,0)</f>
        <v>166</v>
      </c>
      <c r="H593" t="str">
        <f>VLOOKUP(entregas[[#This Row],[id_cliente]],clientes[],2,0)</f>
        <v>Gustavo Oliveira</v>
      </c>
      <c r="I593" t="str">
        <f>VLOOKUP(entregas[[#This Row],[id_cliente]],clientes[],7,0)</f>
        <v>Nordeste</v>
      </c>
      <c r="J593">
        <f>VLOOKUP(entregas[[#This Row],[id_cliente]],nps[],3,0)</f>
        <v>5</v>
      </c>
      <c r="K593" t="str">
        <f>IF(entregas[[#This Row],[status]]="Entregue","Não","Sim")</f>
        <v>Não</v>
      </c>
      <c r="L593">
        <f>VLOOKUP(entregas[[#This Row],[id_cliente]],pedidos[[#All],[id_cliente]:[Recompra?]],5,0)</f>
        <v>1</v>
      </c>
      <c r="M593">
        <f>IF(entregas[[#This Row],[data_entrega]]=""=TRUE,0,MAX(entregas[[#This Row],[data_entrega]]-entregas[[#This Row],[prazo_estimado]],0))</f>
        <v>0</v>
      </c>
    </row>
    <row r="594" spans="1:13" x14ac:dyDescent="0.35">
      <c r="A594" s="2">
        <v>593</v>
      </c>
      <c r="B594" t="s">
        <v>414</v>
      </c>
      <c r="C594" t="s">
        <v>412</v>
      </c>
      <c r="D594" s="1">
        <v>45663</v>
      </c>
      <c r="E594" s="1">
        <v>45658</v>
      </c>
      <c r="F594" t="s">
        <v>413</v>
      </c>
      <c r="G594">
        <f>VLOOKUP(entregas[[#This Row],[id_pedido]],pedidos[[id]:[id_cliente]],2,0)</f>
        <v>79</v>
      </c>
      <c r="H594" t="str">
        <f>VLOOKUP(entregas[[#This Row],[id_cliente]],clientes[],2,0)</f>
        <v>Vicente Fogaça</v>
      </c>
      <c r="I594" t="str">
        <f>VLOOKUP(entregas[[#This Row],[id_cliente]],clientes[],7,0)</f>
        <v>Nordeste</v>
      </c>
      <c r="J594">
        <f>VLOOKUP(entregas[[#This Row],[id_cliente]],nps[],3,0)</f>
        <v>5</v>
      </c>
      <c r="K594" t="str">
        <f>IF(entregas[[#This Row],[status]]="Entregue","Não","Sim")</f>
        <v>Não</v>
      </c>
      <c r="L594">
        <f>VLOOKUP(entregas[[#This Row],[id_cliente]],pedidos[[#All],[id_cliente]:[Recompra?]],5,0)</f>
        <v>1</v>
      </c>
      <c r="M594">
        <f>IF(entregas[[#This Row],[data_entrega]]=""=TRUE,0,MAX(entregas[[#This Row],[data_entrega]]-entregas[[#This Row],[prazo_estimado]],0))</f>
        <v>5</v>
      </c>
    </row>
    <row r="595" spans="1:13" x14ac:dyDescent="0.35">
      <c r="A595" s="2">
        <v>594</v>
      </c>
      <c r="B595" t="s">
        <v>419</v>
      </c>
      <c r="C595" t="s">
        <v>412</v>
      </c>
      <c r="D595" s="1">
        <v>45622</v>
      </c>
      <c r="E595" s="1">
        <v>45619</v>
      </c>
      <c r="F595" t="s">
        <v>413</v>
      </c>
      <c r="G595">
        <f>VLOOKUP(entregas[[#This Row],[id_pedido]],pedidos[[id]:[id_cliente]],2,0)</f>
        <v>62</v>
      </c>
      <c r="H595" t="str">
        <f>VLOOKUP(entregas[[#This Row],[id_cliente]],clientes[],2,0)</f>
        <v>Marina da Paz</v>
      </c>
      <c r="I595" t="str">
        <f>VLOOKUP(entregas[[#This Row],[id_cliente]],clientes[],7,0)</f>
        <v>Sudeste</v>
      </c>
      <c r="J595">
        <f>VLOOKUP(entregas[[#This Row],[id_cliente]],nps[],3,0)</f>
        <v>5</v>
      </c>
      <c r="K595" t="str">
        <f>IF(entregas[[#This Row],[status]]="Entregue","Não","Sim")</f>
        <v>Não</v>
      </c>
      <c r="L595">
        <f>VLOOKUP(entregas[[#This Row],[id_cliente]],pedidos[[#All],[id_cliente]:[Recompra?]],5,0)</f>
        <v>1</v>
      </c>
      <c r="M595">
        <f>IF(entregas[[#This Row],[data_entrega]]=""=TRUE,0,MAX(entregas[[#This Row],[data_entrega]]-entregas[[#This Row],[prazo_estimado]],0))</f>
        <v>3</v>
      </c>
    </row>
    <row r="596" spans="1:13" x14ac:dyDescent="0.35">
      <c r="A596" s="2">
        <v>595</v>
      </c>
      <c r="B596" t="s">
        <v>408</v>
      </c>
      <c r="C596" t="s">
        <v>415</v>
      </c>
      <c r="E596" s="1">
        <v>45748</v>
      </c>
      <c r="F596" t="s">
        <v>416</v>
      </c>
      <c r="G596">
        <f>VLOOKUP(entregas[[#This Row],[id_pedido]],pedidos[[id]:[id_cliente]],2,0)</f>
        <v>170</v>
      </c>
      <c r="H596" t="str">
        <f>VLOOKUP(entregas[[#This Row],[id_cliente]],clientes[],2,0)</f>
        <v>Fernanda das Neves</v>
      </c>
      <c r="I596" t="str">
        <f>VLOOKUP(entregas[[#This Row],[id_cliente]],clientes[],7,0)</f>
        <v>Norte</v>
      </c>
      <c r="J596">
        <f>VLOOKUP(entregas[[#This Row],[id_cliente]],nps[],3,0)</f>
        <v>1</v>
      </c>
      <c r="K596" t="str">
        <f>IF(entregas[[#This Row],[status]]="Entregue","Não","Sim")</f>
        <v>Sim</v>
      </c>
      <c r="L596">
        <f>VLOOKUP(entregas[[#This Row],[id_cliente]],pedidos[[#All],[id_cliente]:[Recompra?]],5,0)</f>
        <v>1</v>
      </c>
      <c r="M596">
        <f>IF(entregas[[#This Row],[data_entrega]]=""=TRUE,0,MAX(entregas[[#This Row],[data_entrega]]-entregas[[#This Row],[prazo_estimado]],0))</f>
        <v>0</v>
      </c>
    </row>
    <row r="597" spans="1:13" x14ac:dyDescent="0.35">
      <c r="A597" s="2">
        <v>596</v>
      </c>
      <c r="B597" t="s">
        <v>419</v>
      </c>
      <c r="C597" t="s">
        <v>415</v>
      </c>
      <c r="E597" s="1">
        <v>45729</v>
      </c>
      <c r="F597" t="s">
        <v>416</v>
      </c>
      <c r="G597">
        <f>VLOOKUP(entregas[[#This Row],[id_pedido]],pedidos[[id]:[id_cliente]],2,0)</f>
        <v>161</v>
      </c>
      <c r="H597" t="str">
        <f>VLOOKUP(entregas[[#This Row],[id_cliente]],clientes[],2,0)</f>
        <v>Sr. João Vitor Costela</v>
      </c>
      <c r="I597" t="str">
        <f>VLOOKUP(entregas[[#This Row],[id_cliente]],clientes[],7,0)</f>
        <v>Sul</v>
      </c>
      <c r="J597">
        <f>VLOOKUP(entregas[[#This Row],[id_cliente]],nps[],3,0)</f>
        <v>6</v>
      </c>
      <c r="K597" t="str">
        <f>IF(entregas[[#This Row],[status]]="Entregue","Não","Sim")</f>
        <v>Sim</v>
      </c>
      <c r="L597">
        <f>VLOOKUP(entregas[[#This Row],[id_cliente]],pedidos[[#All],[id_cliente]:[Recompra?]],5,0)</f>
        <v>1</v>
      </c>
      <c r="M597">
        <f>IF(entregas[[#This Row],[data_entrega]]=""=TRUE,0,MAX(entregas[[#This Row],[data_entrega]]-entregas[[#This Row],[prazo_estimado]],0))</f>
        <v>0</v>
      </c>
    </row>
    <row r="598" spans="1:13" x14ac:dyDescent="0.35">
      <c r="A598" s="2">
        <v>597</v>
      </c>
      <c r="B598" t="s">
        <v>411</v>
      </c>
      <c r="C598" t="s">
        <v>412</v>
      </c>
      <c r="D598" s="1">
        <v>45573</v>
      </c>
      <c r="E598" s="1">
        <v>45571</v>
      </c>
      <c r="F598" t="s">
        <v>413</v>
      </c>
      <c r="G598">
        <f>VLOOKUP(entregas[[#This Row],[id_pedido]],pedidos[[id]:[id_cliente]],2,0)</f>
        <v>93</v>
      </c>
      <c r="H598" t="str">
        <f>VLOOKUP(entregas[[#This Row],[id_cliente]],clientes[],2,0)</f>
        <v>Nina Ferreira</v>
      </c>
      <c r="I598" t="str">
        <f>VLOOKUP(entregas[[#This Row],[id_cliente]],clientes[],7,0)</f>
        <v>Sul</v>
      </c>
      <c r="J598">
        <f>VLOOKUP(entregas[[#This Row],[id_cliente]],nps[],3,0)</f>
        <v>2</v>
      </c>
      <c r="K598" t="str">
        <f>IF(entregas[[#This Row],[status]]="Entregue","Não","Sim")</f>
        <v>Não</v>
      </c>
      <c r="L598">
        <f>VLOOKUP(entregas[[#This Row],[id_cliente]],pedidos[[#All],[id_cliente]:[Recompra?]],5,0)</f>
        <v>1</v>
      </c>
      <c r="M598">
        <f>IF(entregas[[#This Row],[data_entrega]]=""=TRUE,0,MAX(entregas[[#This Row],[data_entrega]]-entregas[[#This Row],[prazo_estimado]],0))</f>
        <v>2</v>
      </c>
    </row>
    <row r="599" spans="1:13" x14ac:dyDescent="0.35">
      <c r="A599" s="2">
        <v>598</v>
      </c>
      <c r="B599" t="s">
        <v>408</v>
      </c>
      <c r="C599" t="s">
        <v>412</v>
      </c>
      <c r="D599" s="1">
        <v>45598</v>
      </c>
      <c r="E599" s="1">
        <v>45599</v>
      </c>
      <c r="F599" t="s">
        <v>413</v>
      </c>
      <c r="G599">
        <f>VLOOKUP(entregas[[#This Row],[id_pedido]],pedidos[[id]:[id_cliente]],2,0)</f>
        <v>92</v>
      </c>
      <c r="H599" t="str">
        <f>VLOOKUP(entregas[[#This Row],[id_cliente]],clientes[],2,0)</f>
        <v>Enzo Gabriel Pires</v>
      </c>
      <c r="I599" t="str">
        <f>VLOOKUP(entregas[[#This Row],[id_cliente]],clientes[],7,0)</f>
        <v>Centro-Oeste</v>
      </c>
      <c r="J599">
        <f>VLOOKUP(entregas[[#This Row],[id_cliente]],nps[],3,0)</f>
        <v>2</v>
      </c>
      <c r="K599" t="str">
        <f>IF(entregas[[#This Row],[status]]="Entregue","Não","Sim")</f>
        <v>Não</v>
      </c>
      <c r="L599">
        <f>VLOOKUP(entregas[[#This Row],[id_cliente]],pedidos[[#All],[id_cliente]:[Recompra?]],5,0)</f>
        <v>1</v>
      </c>
      <c r="M599">
        <f>IF(entregas[[#This Row],[data_entrega]]=""=TRUE,0,MAX(entregas[[#This Row],[data_entrega]]-entregas[[#This Row],[prazo_estimado]],0))</f>
        <v>0</v>
      </c>
    </row>
    <row r="600" spans="1:13" x14ac:dyDescent="0.35">
      <c r="A600" s="2">
        <v>599</v>
      </c>
      <c r="B600" t="s">
        <v>419</v>
      </c>
      <c r="C600" t="s">
        <v>409</v>
      </c>
      <c r="E600" s="1">
        <v>45482</v>
      </c>
      <c r="F600" t="s">
        <v>410</v>
      </c>
      <c r="G600">
        <f>VLOOKUP(entregas[[#This Row],[id_pedido]],pedidos[[id]:[id_cliente]],2,0)</f>
        <v>29</v>
      </c>
      <c r="H600" t="str">
        <f>VLOOKUP(entregas[[#This Row],[id_cliente]],clientes[],2,0)</f>
        <v>Laís Rezende</v>
      </c>
      <c r="I600" t="str">
        <f>VLOOKUP(entregas[[#This Row],[id_cliente]],clientes[],7,0)</f>
        <v>Sul</v>
      </c>
      <c r="J600">
        <f>VLOOKUP(entregas[[#This Row],[id_cliente]],nps[],3,0)</f>
        <v>2</v>
      </c>
      <c r="K600" t="str">
        <f>IF(entregas[[#This Row],[status]]="Entregue","Não","Sim")</f>
        <v>Sim</v>
      </c>
      <c r="L600">
        <f>VLOOKUP(entregas[[#This Row],[id_cliente]],pedidos[[#All],[id_cliente]:[Recompra?]],5,0)</f>
        <v>1</v>
      </c>
      <c r="M600">
        <f>IF(entregas[[#This Row],[data_entrega]]=""=TRUE,0,MAX(entregas[[#This Row],[data_entrega]]-entregas[[#This Row],[prazo_estimado]],0))</f>
        <v>0</v>
      </c>
    </row>
    <row r="601" spans="1:13" x14ac:dyDescent="0.35">
      <c r="A601" s="2">
        <v>600</v>
      </c>
      <c r="B601" t="s">
        <v>411</v>
      </c>
      <c r="C601" t="s">
        <v>412</v>
      </c>
      <c r="D601" s="1">
        <v>45475</v>
      </c>
      <c r="E601" s="1">
        <v>45470</v>
      </c>
      <c r="F601" t="s">
        <v>413</v>
      </c>
      <c r="G601">
        <f>VLOOKUP(entregas[[#This Row],[id_pedido]],pedidos[[id]:[id_cliente]],2,0)</f>
        <v>167</v>
      </c>
      <c r="H601" t="str">
        <f>VLOOKUP(entregas[[#This Row],[id_cliente]],clientes[],2,0)</f>
        <v>Mirella das Neves</v>
      </c>
      <c r="I601" t="str">
        <f>VLOOKUP(entregas[[#This Row],[id_cliente]],clientes[],7,0)</f>
        <v>Norte</v>
      </c>
      <c r="J601">
        <f>VLOOKUP(entregas[[#This Row],[id_cliente]],nps[],3,0)</f>
        <v>9</v>
      </c>
      <c r="K601" t="str">
        <f>IF(entregas[[#This Row],[status]]="Entregue","Não","Sim")</f>
        <v>Não</v>
      </c>
      <c r="L601">
        <f>VLOOKUP(entregas[[#This Row],[id_cliente]],pedidos[[#All],[id_cliente]:[Recompra?]],5,0)</f>
        <v>1</v>
      </c>
      <c r="M601">
        <f>IF(entregas[[#This Row],[data_entrega]]=""=TRUE,0,MAX(entregas[[#This Row],[data_entrega]]-entregas[[#This Row],[prazo_estimado]],0))</f>
        <v>5</v>
      </c>
    </row>
    <row r="602" spans="1:13" x14ac:dyDescent="0.35">
      <c r="A602" s="2">
        <v>601</v>
      </c>
      <c r="B602" t="s">
        <v>414</v>
      </c>
      <c r="C602" t="s">
        <v>412</v>
      </c>
      <c r="D602" s="1">
        <v>45474</v>
      </c>
      <c r="E602" s="1">
        <v>45470</v>
      </c>
      <c r="F602" t="s">
        <v>413</v>
      </c>
      <c r="G602">
        <f>VLOOKUP(entregas[[#This Row],[id_pedido]],pedidos[[id]:[id_cliente]],2,0)</f>
        <v>179</v>
      </c>
      <c r="H602" t="str">
        <f>VLOOKUP(entregas[[#This Row],[id_cliente]],clientes[],2,0)</f>
        <v>Natália Silveira</v>
      </c>
      <c r="I602" t="str">
        <f>VLOOKUP(entregas[[#This Row],[id_cliente]],clientes[],7,0)</f>
        <v>Nordeste</v>
      </c>
      <c r="J602">
        <f>VLOOKUP(entregas[[#This Row],[id_cliente]],nps[],3,0)</f>
        <v>3</v>
      </c>
      <c r="K602" t="str">
        <f>IF(entregas[[#This Row],[status]]="Entregue","Não","Sim")</f>
        <v>Não</v>
      </c>
      <c r="L602">
        <f>VLOOKUP(entregas[[#This Row],[id_cliente]],pedidos[[#All],[id_cliente]:[Recompra?]],5,0)</f>
        <v>1</v>
      </c>
      <c r="M602">
        <f>IF(entregas[[#This Row],[data_entrega]]=""=TRUE,0,MAX(entregas[[#This Row],[data_entrega]]-entregas[[#This Row],[prazo_estimado]],0))</f>
        <v>4</v>
      </c>
    </row>
    <row r="603" spans="1:13" x14ac:dyDescent="0.35">
      <c r="A603" s="2">
        <v>602</v>
      </c>
      <c r="B603" t="s">
        <v>408</v>
      </c>
      <c r="C603" t="s">
        <v>415</v>
      </c>
      <c r="E603" s="1">
        <v>45644</v>
      </c>
      <c r="F603" t="s">
        <v>416</v>
      </c>
      <c r="G603">
        <f>VLOOKUP(entregas[[#This Row],[id_pedido]],pedidos[[id]:[id_cliente]],2,0)</f>
        <v>18</v>
      </c>
      <c r="H603" t="str">
        <f>VLOOKUP(entregas[[#This Row],[id_cliente]],clientes[],2,0)</f>
        <v>Rafaela Cardoso</v>
      </c>
      <c r="I603" t="str">
        <f>VLOOKUP(entregas[[#This Row],[id_cliente]],clientes[],7,0)</f>
        <v>Sul</v>
      </c>
      <c r="J603">
        <f>VLOOKUP(entregas[[#This Row],[id_cliente]],nps[],3,0)</f>
        <v>2</v>
      </c>
      <c r="K603" t="str">
        <f>IF(entregas[[#This Row],[status]]="Entregue","Não","Sim")</f>
        <v>Sim</v>
      </c>
      <c r="L603">
        <f>VLOOKUP(entregas[[#This Row],[id_cliente]],pedidos[[#All],[id_cliente]:[Recompra?]],5,0)</f>
        <v>1</v>
      </c>
      <c r="M603">
        <f>IF(entregas[[#This Row],[data_entrega]]=""=TRUE,0,MAX(entregas[[#This Row],[data_entrega]]-entregas[[#This Row],[prazo_estimado]],0))</f>
        <v>0</v>
      </c>
    </row>
    <row r="604" spans="1:13" x14ac:dyDescent="0.35">
      <c r="A604" s="2">
        <v>603</v>
      </c>
      <c r="B604" t="s">
        <v>408</v>
      </c>
      <c r="C604" t="s">
        <v>412</v>
      </c>
      <c r="D604" s="1">
        <v>45606</v>
      </c>
      <c r="E604" s="1">
        <v>45605</v>
      </c>
      <c r="F604" t="s">
        <v>413</v>
      </c>
      <c r="G604">
        <f>VLOOKUP(entregas[[#This Row],[id_pedido]],pedidos[[id]:[id_cliente]],2,0)</f>
        <v>85</v>
      </c>
      <c r="H604" t="str">
        <f>VLOOKUP(entregas[[#This Row],[id_cliente]],clientes[],2,0)</f>
        <v>Yuri da Costa</v>
      </c>
      <c r="I604" t="str">
        <f>VLOOKUP(entregas[[#This Row],[id_cliente]],clientes[],7,0)</f>
        <v>Nordeste</v>
      </c>
      <c r="J604">
        <f>VLOOKUP(entregas[[#This Row],[id_cliente]],nps[],3,0)</f>
        <v>8</v>
      </c>
      <c r="K604" t="str">
        <f>IF(entregas[[#This Row],[status]]="Entregue","Não","Sim")</f>
        <v>Não</v>
      </c>
      <c r="L604">
        <f>VLOOKUP(entregas[[#This Row],[id_cliente]],pedidos[[#All],[id_cliente]:[Recompra?]],5,0)</f>
        <v>1</v>
      </c>
      <c r="M604">
        <f>IF(entregas[[#This Row],[data_entrega]]=""=TRUE,0,MAX(entregas[[#This Row],[data_entrega]]-entregas[[#This Row],[prazo_estimado]],0))</f>
        <v>1</v>
      </c>
    </row>
    <row r="605" spans="1:13" x14ac:dyDescent="0.35">
      <c r="A605" s="2">
        <v>604</v>
      </c>
      <c r="B605" t="s">
        <v>414</v>
      </c>
      <c r="C605" t="s">
        <v>412</v>
      </c>
      <c r="D605" s="1">
        <v>45638</v>
      </c>
      <c r="E605" s="1">
        <v>45634</v>
      </c>
      <c r="F605" t="s">
        <v>413</v>
      </c>
      <c r="G605">
        <f>VLOOKUP(entregas[[#This Row],[id_pedido]],pedidos[[id]:[id_cliente]],2,0)</f>
        <v>193</v>
      </c>
      <c r="H605" t="str">
        <f>VLOOKUP(entregas[[#This Row],[id_cliente]],clientes[],2,0)</f>
        <v>Dr. Rodrigo Cardoso</v>
      </c>
      <c r="I605" t="str">
        <f>VLOOKUP(entregas[[#This Row],[id_cliente]],clientes[],7,0)</f>
        <v>Sul</v>
      </c>
      <c r="J605">
        <f>VLOOKUP(entregas[[#This Row],[id_cliente]],nps[],3,0)</f>
        <v>0</v>
      </c>
      <c r="K605" t="str">
        <f>IF(entregas[[#This Row],[status]]="Entregue","Não","Sim")</f>
        <v>Não</v>
      </c>
      <c r="L605">
        <f>VLOOKUP(entregas[[#This Row],[id_cliente]],pedidos[[#All],[id_cliente]:[Recompra?]],5,0)</f>
        <v>1</v>
      </c>
      <c r="M605">
        <f>IF(entregas[[#This Row],[data_entrega]]=""=TRUE,0,MAX(entregas[[#This Row],[data_entrega]]-entregas[[#This Row],[prazo_estimado]],0))</f>
        <v>4</v>
      </c>
    </row>
    <row r="606" spans="1:13" x14ac:dyDescent="0.35">
      <c r="A606" s="2">
        <v>605</v>
      </c>
      <c r="B606" t="s">
        <v>419</v>
      </c>
      <c r="C606" t="s">
        <v>415</v>
      </c>
      <c r="E606" s="1">
        <v>45796</v>
      </c>
      <c r="F606" t="s">
        <v>416</v>
      </c>
      <c r="G606">
        <f>VLOOKUP(entregas[[#This Row],[id_pedido]],pedidos[[id]:[id_cliente]],2,0)</f>
        <v>37</v>
      </c>
      <c r="H606" t="str">
        <f>VLOOKUP(entregas[[#This Row],[id_cliente]],clientes[],2,0)</f>
        <v>Maria Julia Jesus</v>
      </c>
      <c r="I606" t="str">
        <f>VLOOKUP(entregas[[#This Row],[id_cliente]],clientes[],7,0)</f>
        <v>Sul</v>
      </c>
      <c r="J606">
        <f>VLOOKUP(entregas[[#This Row],[id_cliente]],nps[],3,0)</f>
        <v>4</v>
      </c>
      <c r="K606" t="str">
        <f>IF(entregas[[#This Row],[status]]="Entregue","Não","Sim")</f>
        <v>Sim</v>
      </c>
      <c r="L606">
        <f>VLOOKUP(entregas[[#This Row],[id_cliente]],pedidos[[#All],[id_cliente]:[Recompra?]],5,0)</f>
        <v>1</v>
      </c>
      <c r="M606">
        <f>IF(entregas[[#This Row],[data_entrega]]=""=TRUE,0,MAX(entregas[[#This Row],[data_entrega]]-entregas[[#This Row],[prazo_estimado]],0))</f>
        <v>0</v>
      </c>
    </row>
    <row r="607" spans="1:13" x14ac:dyDescent="0.35">
      <c r="A607" s="2">
        <v>606</v>
      </c>
      <c r="B607" t="s">
        <v>419</v>
      </c>
      <c r="C607" t="s">
        <v>412</v>
      </c>
      <c r="D607" s="1">
        <v>45507</v>
      </c>
      <c r="E607" s="1">
        <v>45505</v>
      </c>
      <c r="F607" t="s">
        <v>413</v>
      </c>
      <c r="G607">
        <f>VLOOKUP(entregas[[#This Row],[id_pedido]],pedidos[[id]:[id_cliente]],2,0)</f>
        <v>139</v>
      </c>
      <c r="H607" t="str">
        <f>VLOOKUP(entregas[[#This Row],[id_cliente]],clientes[],2,0)</f>
        <v>João Felipe Barros</v>
      </c>
      <c r="I607" t="str">
        <f>VLOOKUP(entregas[[#This Row],[id_cliente]],clientes[],7,0)</f>
        <v>Norte</v>
      </c>
      <c r="J607">
        <f>VLOOKUP(entregas[[#This Row],[id_cliente]],nps[],3,0)</f>
        <v>0</v>
      </c>
      <c r="K607" t="str">
        <f>IF(entregas[[#This Row],[status]]="Entregue","Não","Sim")</f>
        <v>Não</v>
      </c>
      <c r="L607">
        <f>VLOOKUP(entregas[[#This Row],[id_cliente]],pedidos[[#All],[id_cliente]:[Recompra?]],5,0)</f>
        <v>1</v>
      </c>
      <c r="M607">
        <f>IF(entregas[[#This Row],[data_entrega]]=""=TRUE,0,MAX(entregas[[#This Row],[data_entrega]]-entregas[[#This Row],[prazo_estimado]],0))</f>
        <v>2</v>
      </c>
    </row>
    <row r="608" spans="1:13" x14ac:dyDescent="0.35">
      <c r="A608" s="2">
        <v>607</v>
      </c>
      <c r="B608" t="s">
        <v>411</v>
      </c>
      <c r="C608" t="s">
        <v>415</v>
      </c>
      <c r="E608" s="1">
        <v>45508</v>
      </c>
      <c r="F608" t="s">
        <v>416</v>
      </c>
      <c r="G608">
        <f>VLOOKUP(entregas[[#This Row],[id_pedido]],pedidos[[id]:[id_cliente]],2,0)</f>
        <v>135</v>
      </c>
      <c r="H608" t="str">
        <f>VLOOKUP(entregas[[#This Row],[id_cliente]],clientes[],2,0)</f>
        <v>Alexia Teixeira</v>
      </c>
      <c r="I608" t="str">
        <f>VLOOKUP(entregas[[#This Row],[id_cliente]],clientes[],7,0)</f>
        <v>Norte</v>
      </c>
      <c r="J608">
        <f>VLOOKUP(entregas[[#This Row],[id_cliente]],nps[],3,0)</f>
        <v>2</v>
      </c>
      <c r="K608" t="str">
        <f>IF(entregas[[#This Row],[status]]="Entregue","Não","Sim")</f>
        <v>Sim</v>
      </c>
      <c r="L608">
        <f>VLOOKUP(entregas[[#This Row],[id_cliente]],pedidos[[#All],[id_cliente]:[Recompra?]],5,0)</f>
        <v>1</v>
      </c>
      <c r="M608">
        <f>IF(entregas[[#This Row],[data_entrega]]=""=TRUE,0,MAX(entregas[[#This Row],[data_entrega]]-entregas[[#This Row],[prazo_estimado]],0))</f>
        <v>0</v>
      </c>
    </row>
    <row r="609" spans="1:13" x14ac:dyDescent="0.35">
      <c r="A609" s="2">
        <v>608</v>
      </c>
      <c r="B609" t="s">
        <v>419</v>
      </c>
      <c r="C609" t="s">
        <v>409</v>
      </c>
      <c r="E609" s="1">
        <v>45695</v>
      </c>
      <c r="F609" t="s">
        <v>410</v>
      </c>
      <c r="G609">
        <f>VLOOKUP(entregas[[#This Row],[id_pedido]],pedidos[[id]:[id_cliente]],2,0)</f>
        <v>133</v>
      </c>
      <c r="H609" t="str">
        <f>VLOOKUP(entregas[[#This Row],[id_cliente]],clientes[],2,0)</f>
        <v>Luiz Felipe Silva</v>
      </c>
      <c r="I609" t="str">
        <f>VLOOKUP(entregas[[#This Row],[id_cliente]],clientes[],7,0)</f>
        <v>Nordeste</v>
      </c>
      <c r="J609">
        <f>VLOOKUP(entregas[[#This Row],[id_cliente]],nps[],3,0)</f>
        <v>0</v>
      </c>
      <c r="K609" t="str">
        <f>IF(entregas[[#This Row],[status]]="Entregue","Não","Sim")</f>
        <v>Sim</v>
      </c>
      <c r="L609">
        <f>VLOOKUP(entregas[[#This Row],[id_cliente]],pedidos[[#All],[id_cliente]:[Recompra?]],5,0)</f>
        <v>1</v>
      </c>
      <c r="M609">
        <f>IF(entregas[[#This Row],[data_entrega]]=""=TRUE,0,MAX(entregas[[#This Row],[data_entrega]]-entregas[[#This Row],[prazo_estimado]],0))</f>
        <v>0</v>
      </c>
    </row>
    <row r="610" spans="1:13" x14ac:dyDescent="0.35">
      <c r="A610" s="2">
        <v>609</v>
      </c>
      <c r="B610" t="s">
        <v>411</v>
      </c>
      <c r="C610" t="s">
        <v>417</v>
      </c>
      <c r="E610" s="1">
        <v>45501</v>
      </c>
      <c r="F610" t="s">
        <v>418</v>
      </c>
      <c r="G610">
        <f>VLOOKUP(entregas[[#This Row],[id_pedido]],pedidos[[id]:[id_cliente]],2,0)</f>
        <v>125</v>
      </c>
      <c r="H610" t="str">
        <f>VLOOKUP(entregas[[#This Row],[id_cliente]],clientes[],2,0)</f>
        <v>Dra. Mariane Rodrigues</v>
      </c>
      <c r="I610" t="str">
        <f>VLOOKUP(entregas[[#This Row],[id_cliente]],clientes[],7,0)</f>
        <v>Sudeste</v>
      </c>
      <c r="J610">
        <f>VLOOKUP(entregas[[#This Row],[id_cliente]],nps[],3,0)</f>
        <v>10</v>
      </c>
      <c r="K610" t="str">
        <f>IF(entregas[[#This Row],[status]]="Entregue","Não","Sim")</f>
        <v>Sim</v>
      </c>
      <c r="L610">
        <f>VLOOKUP(entregas[[#This Row],[id_cliente]],pedidos[[#All],[id_cliente]:[Recompra?]],5,0)</f>
        <v>1</v>
      </c>
      <c r="M610">
        <f>IF(entregas[[#This Row],[data_entrega]]=""=TRUE,0,MAX(entregas[[#This Row],[data_entrega]]-entregas[[#This Row],[prazo_estimado]],0))</f>
        <v>0</v>
      </c>
    </row>
    <row r="611" spans="1:13" x14ac:dyDescent="0.35">
      <c r="A611" s="2">
        <v>610</v>
      </c>
      <c r="B611" t="s">
        <v>414</v>
      </c>
      <c r="C611" t="s">
        <v>412</v>
      </c>
      <c r="D611" s="1">
        <v>45689</v>
      </c>
      <c r="E611" s="1">
        <v>45688</v>
      </c>
      <c r="F611" t="s">
        <v>413</v>
      </c>
      <c r="G611">
        <f>VLOOKUP(entregas[[#This Row],[id_pedido]],pedidos[[id]:[id_cliente]],2,0)</f>
        <v>142</v>
      </c>
      <c r="H611" t="str">
        <f>VLOOKUP(entregas[[#This Row],[id_cliente]],clientes[],2,0)</f>
        <v>Henrique da Luz</v>
      </c>
      <c r="I611" t="str">
        <f>VLOOKUP(entregas[[#This Row],[id_cliente]],clientes[],7,0)</f>
        <v>Norte</v>
      </c>
      <c r="J611">
        <f>VLOOKUP(entregas[[#This Row],[id_cliente]],nps[],3,0)</f>
        <v>7</v>
      </c>
      <c r="K611" t="str">
        <f>IF(entregas[[#This Row],[status]]="Entregue","Não","Sim")</f>
        <v>Não</v>
      </c>
      <c r="L611">
        <f>VLOOKUP(entregas[[#This Row],[id_cliente]],pedidos[[#All],[id_cliente]:[Recompra?]],5,0)</f>
        <v>1</v>
      </c>
      <c r="M611">
        <f>IF(entregas[[#This Row],[data_entrega]]=""=TRUE,0,MAX(entregas[[#This Row],[data_entrega]]-entregas[[#This Row],[prazo_estimado]],0))</f>
        <v>1</v>
      </c>
    </row>
    <row r="612" spans="1:13" x14ac:dyDescent="0.35">
      <c r="A612" s="2">
        <v>611</v>
      </c>
      <c r="B612" t="s">
        <v>411</v>
      </c>
      <c r="C612" t="s">
        <v>412</v>
      </c>
      <c r="D612" s="1">
        <v>45560</v>
      </c>
      <c r="E612" s="1">
        <v>45556</v>
      </c>
      <c r="F612" t="s">
        <v>413</v>
      </c>
      <c r="G612">
        <f>VLOOKUP(entregas[[#This Row],[id_pedido]],pedidos[[id]:[id_cliente]],2,0)</f>
        <v>73</v>
      </c>
      <c r="H612" t="str">
        <f>VLOOKUP(entregas[[#This Row],[id_cliente]],clientes[],2,0)</f>
        <v>Anthony da Mota</v>
      </c>
      <c r="I612" t="str">
        <f>VLOOKUP(entregas[[#This Row],[id_cliente]],clientes[],7,0)</f>
        <v>Nordeste</v>
      </c>
      <c r="J612">
        <f>VLOOKUP(entregas[[#This Row],[id_cliente]],nps[],3,0)</f>
        <v>7</v>
      </c>
      <c r="K612" t="str">
        <f>IF(entregas[[#This Row],[status]]="Entregue","Não","Sim")</f>
        <v>Não</v>
      </c>
      <c r="L612">
        <f>VLOOKUP(entregas[[#This Row],[id_cliente]],pedidos[[#All],[id_cliente]:[Recompra?]],5,0)</f>
        <v>1</v>
      </c>
      <c r="M612">
        <f>IF(entregas[[#This Row],[data_entrega]]=""=TRUE,0,MAX(entregas[[#This Row],[data_entrega]]-entregas[[#This Row],[prazo_estimado]],0))</f>
        <v>4</v>
      </c>
    </row>
    <row r="613" spans="1:13" x14ac:dyDescent="0.35">
      <c r="A613" s="2">
        <v>612</v>
      </c>
      <c r="B613" t="s">
        <v>419</v>
      </c>
      <c r="C613" t="s">
        <v>412</v>
      </c>
      <c r="D613" s="1">
        <v>45620</v>
      </c>
      <c r="E613" s="1">
        <v>45618</v>
      </c>
      <c r="F613" t="s">
        <v>413</v>
      </c>
      <c r="G613">
        <f>VLOOKUP(entregas[[#This Row],[id_pedido]],pedidos[[id]:[id_cliente]],2,0)</f>
        <v>2</v>
      </c>
      <c r="H613" t="str">
        <f>VLOOKUP(entregas[[#This Row],[id_cliente]],clientes[],2,0)</f>
        <v>Cecília Campos</v>
      </c>
      <c r="I613" t="str">
        <f>VLOOKUP(entregas[[#This Row],[id_cliente]],clientes[],7,0)</f>
        <v>Norte</v>
      </c>
      <c r="J613">
        <f>VLOOKUP(entregas[[#This Row],[id_cliente]],nps[],3,0)</f>
        <v>10</v>
      </c>
      <c r="K613" t="str">
        <f>IF(entregas[[#This Row],[status]]="Entregue","Não","Sim")</f>
        <v>Não</v>
      </c>
      <c r="L613">
        <f>VLOOKUP(entregas[[#This Row],[id_cliente]],pedidos[[#All],[id_cliente]:[Recompra?]],5,0)</f>
        <v>1</v>
      </c>
      <c r="M613">
        <f>IF(entregas[[#This Row],[data_entrega]]=""=TRUE,0,MAX(entregas[[#This Row],[data_entrega]]-entregas[[#This Row],[prazo_estimado]],0))</f>
        <v>2</v>
      </c>
    </row>
    <row r="614" spans="1:13" x14ac:dyDescent="0.35">
      <c r="A614" s="2">
        <v>613</v>
      </c>
      <c r="B614" t="s">
        <v>414</v>
      </c>
      <c r="C614" t="s">
        <v>412</v>
      </c>
      <c r="D614" s="1">
        <v>45669</v>
      </c>
      <c r="E614" s="1">
        <v>45667</v>
      </c>
      <c r="F614" t="s">
        <v>413</v>
      </c>
      <c r="G614">
        <f>VLOOKUP(entregas[[#This Row],[id_pedido]],pedidos[[id]:[id_cliente]],2,0)</f>
        <v>158</v>
      </c>
      <c r="H614" t="str">
        <f>VLOOKUP(entregas[[#This Row],[id_cliente]],clientes[],2,0)</f>
        <v>Milena Pereira</v>
      </c>
      <c r="I614" t="str">
        <f>VLOOKUP(entregas[[#This Row],[id_cliente]],clientes[],7,0)</f>
        <v>Norte</v>
      </c>
      <c r="J614">
        <f>VLOOKUP(entregas[[#This Row],[id_cliente]],nps[],3,0)</f>
        <v>4</v>
      </c>
      <c r="K614" t="str">
        <f>IF(entregas[[#This Row],[status]]="Entregue","Não","Sim")</f>
        <v>Não</v>
      </c>
      <c r="L614">
        <f>VLOOKUP(entregas[[#This Row],[id_cliente]],pedidos[[#All],[id_cliente]:[Recompra?]],5,0)</f>
        <v>1</v>
      </c>
      <c r="M614">
        <f>IF(entregas[[#This Row],[data_entrega]]=""=TRUE,0,MAX(entregas[[#This Row],[data_entrega]]-entregas[[#This Row],[prazo_estimado]],0))</f>
        <v>2</v>
      </c>
    </row>
    <row r="615" spans="1:13" x14ac:dyDescent="0.35">
      <c r="A615" s="2">
        <v>614</v>
      </c>
      <c r="B615" t="s">
        <v>411</v>
      </c>
      <c r="C615" t="s">
        <v>412</v>
      </c>
      <c r="D615" s="1">
        <v>45657</v>
      </c>
      <c r="E615" s="1">
        <v>45656</v>
      </c>
      <c r="F615" t="s">
        <v>413</v>
      </c>
      <c r="G615">
        <f>VLOOKUP(entregas[[#This Row],[id_pedido]],pedidos[[id]:[id_cliente]],2,0)</f>
        <v>9</v>
      </c>
      <c r="H615" t="str">
        <f>VLOOKUP(entregas[[#This Row],[id_cliente]],clientes[],2,0)</f>
        <v>Cauã Cavalcanti</v>
      </c>
      <c r="I615" t="str">
        <f>VLOOKUP(entregas[[#This Row],[id_cliente]],clientes[],7,0)</f>
        <v>Nordeste</v>
      </c>
      <c r="J615">
        <f>VLOOKUP(entregas[[#This Row],[id_cliente]],nps[],3,0)</f>
        <v>5</v>
      </c>
      <c r="K615" t="str">
        <f>IF(entregas[[#This Row],[status]]="Entregue","Não","Sim")</f>
        <v>Não</v>
      </c>
      <c r="L615">
        <f>VLOOKUP(entregas[[#This Row],[id_cliente]],pedidos[[#All],[id_cliente]:[Recompra?]],5,0)</f>
        <v>1</v>
      </c>
      <c r="M615">
        <f>IF(entregas[[#This Row],[data_entrega]]=""=TRUE,0,MAX(entregas[[#This Row],[data_entrega]]-entregas[[#This Row],[prazo_estimado]],0))</f>
        <v>1</v>
      </c>
    </row>
    <row r="616" spans="1:13" x14ac:dyDescent="0.35">
      <c r="A616" s="2">
        <v>615</v>
      </c>
      <c r="B616" t="s">
        <v>419</v>
      </c>
      <c r="C616" t="s">
        <v>415</v>
      </c>
      <c r="E616" s="1">
        <v>45499</v>
      </c>
      <c r="F616" t="s">
        <v>416</v>
      </c>
      <c r="G616">
        <f>VLOOKUP(entregas[[#This Row],[id_pedido]],pedidos[[id]:[id_cliente]],2,0)</f>
        <v>29</v>
      </c>
      <c r="H616" t="str">
        <f>VLOOKUP(entregas[[#This Row],[id_cliente]],clientes[],2,0)</f>
        <v>Laís Rezende</v>
      </c>
      <c r="I616" t="str">
        <f>VLOOKUP(entregas[[#This Row],[id_cliente]],clientes[],7,0)</f>
        <v>Sul</v>
      </c>
      <c r="J616">
        <f>VLOOKUP(entregas[[#This Row],[id_cliente]],nps[],3,0)</f>
        <v>2</v>
      </c>
      <c r="K616" t="str">
        <f>IF(entregas[[#This Row],[status]]="Entregue","Não","Sim")</f>
        <v>Sim</v>
      </c>
      <c r="L616">
        <f>VLOOKUP(entregas[[#This Row],[id_cliente]],pedidos[[#All],[id_cliente]:[Recompra?]],5,0)</f>
        <v>1</v>
      </c>
      <c r="M616">
        <f>IF(entregas[[#This Row],[data_entrega]]=""=TRUE,0,MAX(entregas[[#This Row],[data_entrega]]-entregas[[#This Row],[prazo_estimado]],0))</f>
        <v>0</v>
      </c>
    </row>
    <row r="617" spans="1:13" x14ac:dyDescent="0.35">
      <c r="A617" s="2">
        <v>616</v>
      </c>
      <c r="B617" t="s">
        <v>419</v>
      </c>
      <c r="C617" t="s">
        <v>412</v>
      </c>
      <c r="D617" s="1">
        <v>45477</v>
      </c>
      <c r="E617" s="1">
        <v>45473</v>
      </c>
      <c r="F617" t="s">
        <v>413</v>
      </c>
      <c r="G617">
        <f>VLOOKUP(entregas[[#This Row],[id_pedido]],pedidos[[id]:[id_cliente]],2,0)</f>
        <v>131</v>
      </c>
      <c r="H617" t="str">
        <f>VLOOKUP(entregas[[#This Row],[id_cliente]],clientes[],2,0)</f>
        <v>Erick da Conceição</v>
      </c>
      <c r="I617" t="str">
        <f>VLOOKUP(entregas[[#This Row],[id_cliente]],clientes[],7,0)</f>
        <v>Sul</v>
      </c>
      <c r="J617">
        <f>VLOOKUP(entregas[[#This Row],[id_cliente]],nps[],3,0)</f>
        <v>2</v>
      </c>
      <c r="K617" t="str">
        <f>IF(entregas[[#This Row],[status]]="Entregue","Não","Sim")</f>
        <v>Não</v>
      </c>
      <c r="L617">
        <f>VLOOKUP(entregas[[#This Row],[id_cliente]],pedidos[[#All],[id_cliente]:[Recompra?]],5,0)</f>
        <v>1</v>
      </c>
      <c r="M617">
        <f>IF(entregas[[#This Row],[data_entrega]]=""=TRUE,0,MAX(entregas[[#This Row],[data_entrega]]-entregas[[#This Row],[prazo_estimado]],0))</f>
        <v>4</v>
      </c>
    </row>
    <row r="618" spans="1:13" x14ac:dyDescent="0.35">
      <c r="A618" s="2">
        <v>617</v>
      </c>
      <c r="B618" t="s">
        <v>419</v>
      </c>
      <c r="C618" t="s">
        <v>412</v>
      </c>
      <c r="D618" s="1">
        <v>45787</v>
      </c>
      <c r="E618" s="1">
        <v>45785</v>
      </c>
      <c r="F618" t="s">
        <v>413</v>
      </c>
      <c r="G618">
        <f>VLOOKUP(entregas[[#This Row],[id_pedido]],pedidos[[id]:[id_cliente]],2,0)</f>
        <v>117</v>
      </c>
      <c r="H618" t="str">
        <f>VLOOKUP(entregas[[#This Row],[id_cliente]],clientes[],2,0)</f>
        <v>Maria Cecília Viana</v>
      </c>
      <c r="I618" t="str">
        <f>VLOOKUP(entregas[[#This Row],[id_cliente]],clientes[],7,0)</f>
        <v>Norte</v>
      </c>
      <c r="J618">
        <f>VLOOKUP(entregas[[#This Row],[id_cliente]],nps[],3,0)</f>
        <v>8</v>
      </c>
      <c r="K618" t="str">
        <f>IF(entregas[[#This Row],[status]]="Entregue","Não","Sim")</f>
        <v>Não</v>
      </c>
      <c r="L618">
        <f>VLOOKUP(entregas[[#This Row],[id_cliente]],pedidos[[#All],[id_cliente]:[Recompra?]],5,0)</f>
        <v>1</v>
      </c>
      <c r="M618">
        <f>IF(entregas[[#This Row],[data_entrega]]=""=TRUE,0,MAX(entregas[[#This Row],[data_entrega]]-entregas[[#This Row],[prazo_estimado]],0))</f>
        <v>2</v>
      </c>
    </row>
    <row r="619" spans="1:13" x14ac:dyDescent="0.35">
      <c r="A619" s="2">
        <v>618</v>
      </c>
      <c r="B619" t="s">
        <v>419</v>
      </c>
      <c r="C619" t="s">
        <v>412</v>
      </c>
      <c r="D619" s="1">
        <v>45733</v>
      </c>
      <c r="E619" s="1">
        <v>45730</v>
      </c>
      <c r="F619" t="s">
        <v>413</v>
      </c>
      <c r="G619">
        <f>VLOOKUP(entregas[[#This Row],[id_pedido]],pedidos[[id]:[id_cliente]],2,0)</f>
        <v>162</v>
      </c>
      <c r="H619" t="str">
        <f>VLOOKUP(entregas[[#This Row],[id_cliente]],clientes[],2,0)</f>
        <v>Dra. Sophia Moraes</v>
      </c>
      <c r="I619" t="str">
        <f>VLOOKUP(entregas[[#This Row],[id_cliente]],clientes[],7,0)</f>
        <v>Norte</v>
      </c>
      <c r="J619">
        <f>VLOOKUP(entregas[[#This Row],[id_cliente]],nps[],3,0)</f>
        <v>6</v>
      </c>
      <c r="K619" t="str">
        <f>IF(entregas[[#This Row],[status]]="Entregue","Não","Sim")</f>
        <v>Não</v>
      </c>
      <c r="L619">
        <f>VLOOKUP(entregas[[#This Row],[id_cliente]],pedidos[[#All],[id_cliente]:[Recompra?]],5,0)</f>
        <v>1</v>
      </c>
      <c r="M619">
        <f>IF(entregas[[#This Row],[data_entrega]]=""=TRUE,0,MAX(entregas[[#This Row],[data_entrega]]-entregas[[#This Row],[prazo_estimado]],0))</f>
        <v>3</v>
      </c>
    </row>
    <row r="620" spans="1:13" x14ac:dyDescent="0.35">
      <c r="A620" s="2">
        <v>619</v>
      </c>
      <c r="B620" t="s">
        <v>408</v>
      </c>
      <c r="C620" t="s">
        <v>412</v>
      </c>
      <c r="D620" s="1">
        <v>45496</v>
      </c>
      <c r="E620" s="1">
        <v>45496</v>
      </c>
      <c r="F620" t="s">
        <v>413</v>
      </c>
      <c r="G620">
        <f>VLOOKUP(entregas[[#This Row],[id_pedido]],pedidos[[id]:[id_cliente]],2,0)</f>
        <v>9</v>
      </c>
      <c r="H620" t="str">
        <f>VLOOKUP(entregas[[#This Row],[id_cliente]],clientes[],2,0)</f>
        <v>Cauã Cavalcanti</v>
      </c>
      <c r="I620" t="str">
        <f>VLOOKUP(entregas[[#This Row],[id_cliente]],clientes[],7,0)</f>
        <v>Nordeste</v>
      </c>
      <c r="J620">
        <f>VLOOKUP(entregas[[#This Row],[id_cliente]],nps[],3,0)</f>
        <v>5</v>
      </c>
      <c r="K620" t="str">
        <f>IF(entregas[[#This Row],[status]]="Entregue","Não","Sim")</f>
        <v>Não</v>
      </c>
      <c r="L620">
        <f>VLOOKUP(entregas[[#This Row],[id_cliente]],pedidos[[#All],[id_cliente]:[Recompra?]],5,0)</f>
        <v>1</v>
      </c>
      <c r="M620">
        <f>IF(entregas[[#This Row],[data_entrega]]=""=TRUE,0,MAX(entregas[[#This Row],[data_entrega]]-entregas[[#This Row],[prazo_estimado]],0))</f>
        <v>0</v>
      </c>
    </row>
    <row r="621" spans="1:13" x14ac:dyDescent="0.35">
      <c r="A621" s="2">
        <v>620</v>
      </c>
      <c r="B621" t="s">
        <v>419</v>
      </c>
      <c r="C621" t="s">
        <v>415</v>
      </c>
      <c r="E621" s="1">
        <v>45639</v>
      </c>
      <c r="F621" t="s">
        <v>416</v>
      </c>
      <c r="G621">
        <f>VLOOKUP(entregas[[#This Row],[id_pedido]],pedidos[[id]:[id_cliente]],2,0)</f>
        <v>173</v>
      </c>
      <c r="H621" t="str">
        <f>VLOOKUP(entregas[[#This Row],[id_cliente]],clientes[],2,0)</f>
        <v>Vicente Teixeira</v>
      </c>
      <c r="I621" t="str">
        <f>VLOOKUP(entregas[[#This Row],[id_cliente]],clientes[],7,0)</f>
        <v>Nordeste</v>
      </c>
      <c r="J621">
        <f>VLOOKUP(entregas[[#This Row],[id_cliente]],nps[],3,0)</f>
        <v>5</v>
      </c>
      <c r="K621" t="str">
        <f>IF(entregas[[#This Row],[status]]="Entregue","Não","Sim")</f>
        <v>Sim</v>
      </c>
      <c r="L621">
        <f>VLOOKUP(entregas[[#This Row],[id_cliente]],pedidos[[#All],[id_cliente]:[Recompra?]],5,0)</f>
        <v>1</v>
      </c>
      <c r="M621">
        <f>IF(entregas[[#This Row],[data_entrega]]=""=TRUE,0,MAX(entregas[[#This Row],[data_entrega]]-entregas[[#This Row],[prazo_estimado]],0))</f>
        <v>0</v>
      </c>
    </row>
    <row r="622" spans="1:13" x14ac:dyDescent="0.35">
      <c r="A622" s="2">
        <v>621</v>
      </c>
      <c r="B622" t="s">
        <v>419</v>
      </c>
      <c r="C622" t="s">
        <v>409</v>
      </c>
      <c r="E622" s="1">
        <v>45759</v>
      </c>
      <c r="F622" t="s">
        <v>410</v>
      </c>
      <c r="G622">
        <f>VLOOKUP(entregas[[#This Row],[id_pedido]],pedidos[[id]:[id_cliente]],2,0)</f>
        <v>120</v>
      </c>
      <c r="H622" t="str">
        <f>VLOOKUP(entregas[[#This Row],[id_cliente]],clientes[],2,0)</f>
        <v>Lucas Gabriel Vieira</v>
      </c>
      <c r="I622" t="str">
        <f>VLOOKUP(entregas[[#This Row],[id_cliente]],clientes[],7,0)</f>
        <v>Nordeste</v>
      </c>
      <c r="J622">
        <f>VLOOKUP(entregas[[#This Row],[id_cliente]],nps[],3,0)</f>
        <v>5</v>
      </c>
      <c r="K622" t="str">
        <f>IF(entregas[[#This Row],[status]]="Entregue","Não","Sim")</f>
        <v>Sim</v>
      </c>
      <c r="L622">
        <f>VLOOKUP(entregas[[#This Row],[id_cliente]],pedidos[[#All],[id_cliente]:[Recompra?]],5,0)</f>
        <v>1</v>
      </c>
      <c r="M622">
        <f>IF(entregas[[#This Row],[data_entrega]]=""=TRUE,0,MAX(entregas[[#This Row],[data_entrega]]-entregas[[#This Row],[prazo_estimado]],0))</f>
        <v>0</v>
      </c>
    </row>
    <row r="623" spans="1:13" x14ac:dyDescent="0.35">
      <c r="A623" s="2">
        <v>622</v>
      </c>
      <c r="B623" t="s">
        <v>408</v>
      </c>
      <c r="C623" t="s">
        <v>412</v>
      </c>
      <c r="D623" s="1">
        <v>45719</v>
      </c>
      <c r="E623" s="1">
        <v>45716</v>
      </c>
      <c r="F623" t="s">
        <v>413</v>
      </c>
      <c r="G623">
        <f>VLOOKUP(entregas[[#This Row],[id_pedido]],pedidos[[id]:[id_cliente]],2,0)</f>
        <v>185</v>
      </c>
      <c r="H623" t="str">
        <f>VLOOKUP(entregas[[#This Row],[id_cliente]],clientes[],2,0)</f>
        <v>Danilo Azevedo</v>
      </c>
      <c r="I623" t="str">
        <f>VLOOKUP(entregas[[#This Row],[id_cliente]],clientes[],7,0)</f>
        <v>Sudeste</v>
      </c>
      <c r="J623">
        <f>VLOOKUP(entregas[[#This Row],[id_cliente]],nps[],3,0)</f>
        <v>9</v>
      </c>
      <c r="K623" t="str">
        <f>IF(entregas[[#This Row],[status]]="Entregue","Não","Sim")</f>
        <v>Não</v>
      </c>
      <c r="L623">
        <f>VLOOKUP(entregas[[#This Row],[id_cliente]],pedidos[[#All],[id_cliente]:[Recompra?]],5,0)</f>
        <v>1</v>
      </c>
      <c r="M623">
        <f>IF(entregas[[#This Row],[data_entrega]]=""=TRUE,0,MAX(entregas[[#This Row],[data_entrega]]-entregas[[#This Row],[prazo_estimado]],0))</f>
        <v>3</v>
      </c>
    </row>
    <row r="624" spans="1:13" x14ac:dyDescent="0.35">
      <c r="A624" s="2">
        <v>623</v>
      </c>
      <c r="B624" t="s">
        <v>408</v>
      </c>
      <c r="C624" t="s">
        <v>415</v>
      </c>
      <c r="E624" s="1">
        <v>45762</v>
      </c>
      <c r="F624" t="s">
        <v>416</v>
      </c>
      <c r="G624">
        <f>VLOOKUP(entregas[[#This Row],[id_pedido]],pedidos[[id]:[id_cliente]],2,0)</f>
        <v>79</v>
      </c>
      <c r="H624" t="str">
        <f>VLOOKUP(entregas[[#This Row],[id_cliente]],clientes[],2,0)</f>
        <v>Vicente Fogaça</v>
      </c>
      <c r="I624" t="str">
        <f>VLOOKUP(entregas[[#This Row],[id_cliente]],clientes[],7,0)</f>
        <v>Nordeste</v>
      </c>
      <c r="J624">
        <f>VLOOKUP(entregas[[#This Row],[id_cliente]],nps[],3,0)</f>
        <v>5</v>
      </c>
      <c r="K624" t="str">
        <f>IF(entregas[[#This Row],[status]]="Entregue","Não","Sim")</f>
        <v>Sim</v>
      </c>
      <c r="L624">
        <f>VLOOKUP(entregas[[#This Row],[id_cliente]],pedidos[[#All],[id_cliente]:[Recompra?]],5,0)</f>
        <v>1</v>
      </c>
      <c r="M624">
        <f>IF(entregas[[#This Row],[data_entrega]]=""=TRUE,0,MAX(entregas[[#This Row],[data_entrega]]-entregas[[#This Row],[prazo_estimado]],0))</f>
        <v>0</v>
      </c>
    </row>
    <row r="625" spans="1:13" x14ac:dyDescent="0.35">
      <c r="A625" s="2">
        <v>624</v>
      </c>
      <c r="B625" t="s">
        <v>408</v>
      </c>
      <c r="C625" t="s">
        <v>417</v>
      </c>
      <c r="E625" s="1">
        <v>45642</v>
      </c>
      <c r="F625" t="s">
        <v>418</v>
      </c>
      <c r="G625">
        <f>VLOOKUP(entregas[[#This Row],[id_pedido]],pedidos[[id]:[id_cliente]],2,0)</f>
        <v>85</v>
      </c>
      <c r="H625" t="str">
        <f>VLOOKUP(entregas[[#This Row],[id_cliente]],clientes[],2,0)</f>
        <v>Yuri da Costa</v>
      </c>
      <c r="I625" t="str">
        <f>VLOOKUP(entregas[[#This Row],[id_cliente]],clientes[],7,0)</f>
        <v>Nordeste</v>
      </c>
      <c r="J625">
        <f>VLOOKUP(entregas[[#This Row],[id_cliente]],nps[],3,0)</f>
        <v>8</v>
      </c>
      <c r="K625" t="str">
        <f>IF(entregas[[#This Row],[status]]="Entregue","Não","Sim")</f>
        <v>Sim</v>
      </c>
      <c r="L625">
        <f>VLOOKUP(entregas[[#This Row],[id_cliente]],pedidos[[#All],[id_cliente]:[Recompra?]],5,0)</f>
        <v>1</v>
      </c>
      <c r="M625">
        <f>IF(entregas[[#This Row],[data_entrega]]=""=TRUE,0,MAX(entregas[[#This Row],[data_entrega]]-entregas[[#This Row],[prazo_estimado]],0))</f>
        <v>0</v>
      </c>
    </row>
    <row r="626" spans="1:13" x14ac:dyDescent="0.35">
      <c r="A626" s="2">
        <v>625</v>
      </c>
      <c r="B626" t="s">
        <v>411</v>
      </c>
      <c r="C626" t="s">
        <v>415</v>
      </c>
      <c r="E626" s="1">
        <v>45674</v>
      </c>
      <c r="F626" t="s">
        <v>416</v>
      </c>
      <c r="G626">
        <f>VLOOKUP(entregas[[#This Row],[id_pedido]],pedidos[[id]:[id_cliente]],2,0)</f>
        <v>133</v>
      </c>
      <c r="H626" t="str">
        <f>VLOOKUP(entregas[[#This Row],[id_cliente]],clientes[],2,0)</f>
        <v>Luiz Felipe Silva</v>
      </c>
      <c r="I626" t="str">
        <f>VLOOKUP(entregas[[#This Row],[id_cliente]],clientes[],7,0)</f>
        <v>Nordeste</v>
      </c>
      <c r="J626">
        <f>VLOOKUP(entregas[[#This Row],[id_cliente]],nps[],3,0)</f>
        <v>0</v>
      </c>
      <c r="K626" t="str">
        <f>IF(entregas[[#This Row],[status]]="Entregue","Não","Sim")</f>
        <v>Sim</v>
      </c>
      <c r="L626">
        <f>VLOOKUP(entregas[[#This Row],[id_cliente]],pedidos[[#All],[id_cliente]:[Recompra?]],5,0)</f>
        <v>1</v>
      </c>
      <c r="M626">
        <f>IF(entregas[[#This Row],[data_entrega]]=""=TRUE,0,MAX(entregas[[#This Row],[data_entrega]]-entregas[[#This Row],[prazo_estimado]],0))</f>
        <v>0</v>
      </c>
    </row>
    <row r="627" spans="1:13" x14ac:dyDescent="0.35">
      <c r="A627" s="2">
        <v>626</v>
      </c>
      <c r="B627" t="s">
        <v>411</v>
      </c>
      <c r="C627" t="s">
        <v>412</v>
      </c>
      <c r="D627" s="1">
        <v>45533</v>
      </c>
      <c r="E627" s="1">
        <v>45528</v>
      </c>
      <c r="F627" t="s">
        <v>413</v>
      </c>
      <c r="G627">
        <f>VLOOKUP(entregas[[#This Row],[id_pedido]],pedidos[[id]:[id_cliente]],2,0)</f>
        <v>167</v>
      </c>
      <c r="H627" t="str">
        <f>VLOOKUP(entregas[[#This Row],[id_cliente]],clientes[],2,0)</f>
        <v>Mirella das Neves</v>
      </c>
      <c r="I627" t="str">
        <f>VLOOKUP(entregas[[#This Row],[id_cliente]],clientes[],7,0)</f>
        <v>Norte</v>
      </c>
      <c r="J627">
        <f>VLOOKUP(entregas[[#This Row],[id_cliente]],nps[],3,0)</f>
        <v>9</v>
      </c>
      <c r="K627" t="str">
        <f>IF(entregas[[#This Row],[status]]="Entregue","Não","Sim")</f>
        <v>Não</v>
      </c>
      <c r="L627">
        <f>VLOOKUP(entregas[[#This Row],[id_cliente]],pedidos[[#All],[id_cliente]:[Recompra?]],5,0)</f>
        <v>1</v>
      </c>
      <c r="M627">
        <f>IF(entregas[[#This Row],[data_entrega]]=""=TRUE,0,MAX(entregas[[#This Row],[data_entrega]]-entregas[[#This Row],[prazo_estimado]],0))</f>
        <v>5</v>
      </c>
    </row>
    <row r="628" spans="1:13" x14ac:dyDescent="0.35">
      <c r="A628" s="2">
        <v>627</v>
      </c>
      <c r="B628" t="s">
        <v>419</v>
      </c>
      <c r="C628" t="s">
        <v>412</v>
      </c>
      <c r="D628" s="1">
        <v>45570</v>
      </c>
      <c r="E628" s="1">
        <v>45566</v>
      </c>
      <c r="F628" t="s">
        <v>413</v>
      </c>
      <c r="G628">
        <f>VLOOKUP(entregas[[#This Row],[id_pedido]],pedidos[[id]:[id_cliente]],2,0)</f>
        <v>117</v>
      </c>
      <c r="H628" t="str">
        <f>VLOOKUP(entregas[[#This Row],[id_cliente]],clientes[],2,0)</f>
        <v>Maria Cecília Viana</v>
      </c>
      <c r="I628" t="str">
        <f>VLOOKUP(entregas[[#This Row],[id_cliente]],clientes[],7,0)</f>
        <v>Norte</v>
      </c>
      <c r="J628">
        <f>VLOOKUP(entregas[[#This Row],[id_cliente]],nps[],3,0)</f>
        <v>8</v>
      </c>
      <c r="K628" t="str">
        <f>IF(entregas[[#This Row],[status]]="Entregue","Não","Sim")</f>
        <v>Não</v>
      </c>
      <c r="L628">
        <f>VLOOKUP(entregas[[#This Row],[id_cliente]],pedidos[[#All],[id_cliente]:[Recompra?]],5,0)</f>
        <v>1</v>
      </c>
      <c r="M628">
        <f>IF(entregas[[#This Row],[data_entrega]]=""=TRUE,0,MAX(entregas[[#This Row],[data_entrega]]-entregas[[#This Row],[prazo_estimado]],0))</f>
        <v>4</v>
      </c>
    </row>
    <row r="629" spans="1:13" x14ac:dyDescent="0.35">
      <c r="A629" s="2">
        <v>628</v>
      </c>
      <c r="B629" t="s">
        <v>419</v>
      </c>
      <c r="C629" t="s">
        <v>417</v>
      </c>
      <c r="E629" s="1">
        <v>45736</v>
      </c>
      <c r="F629" t="s">
        <v>418</v>
      </c>
      <c r="G629">
        <f>VLOOKUP(entregas[[#This Row],[id_pedido]],pedidos[[id]:[id_cliente]],2,0)</f>
        <v>14</v>
      </c>
      <c r="H629" t="str">
        <f>VLOOKUP(entregas[[#This Row],[id_cliente]],clientes[],2,0)</f>
        <v>Cauã Alves</v>
      </c>
      <c r="I629" t="str">
        <f>VLOOKUP(entregas[[#This Row],[id_cliente]],clientes[],7,0)</f>
        <v>Sudeste</v>
      </c>
      <c r="J629">
        <f>VLOOKUP(entregas[[#This Row],[id_cliente]],nps[],3,0)</f>
        <v>10</v>
      </c>
      <c r="K629" t="str">
        <f>IF(entregas[[#This Row],[status]]="Entregue","Não","Sim")</f>
        <v>Sim</v>
      </c>
      <c r="L629">
        <f>VLOOKUP(entregas[[#This Row],[id_cliente]],pedidos[[#All],[id_cliente]:[Recompra?]],5,0)</f>
        <v>1</v>
      </c>
      <c r="M629">
        <f>IF(entregas[[#This Row],[data_entrega]]=""=TRUE,0,MAX(entregas[[#This Row],[data_entrega]]-entregas[[#This Row],[prazo_estimado]],0))</f>
        <v>0</v>
      </c>
    </row>
    <row r="630" spans="1:13" x14ac:dyDescent="0.35">
      <c r="A630" s="2">
        <v>629</v>
      </c>
      <c r="B630" t="s">
        <v>408</v>
      </c>
      <c r="C630" t="s">
        <v>412</v>
      </c>
      <c r="D630" s="1">
        <v>45616</v>
      </c>
      <c r="E630" s="1">
        <v>45617</v>
      </c>
      <c r="F630" t="s">
        <v>413</v>
      </c>
      <c r="G630">
        <f>VLOOKUP(entregas[[#This Row],[id_pedido]],pedidos[[id]:[id_cliente]],2,0)</f>
        <v>199</v>
      </c>
      <c r="H630" t="str">
        <f>VLOOKUP(entregas[[#This Row],[id_cliente]],clientes[],2,0)</f>
        <v>Isabelly Fernandes</v>
      </c>
      <c r="I630" t="str">
        <f>VLOOKUP(entregas[[#This Row],[id_cliente]],clientes[],7,0)</f>
        <v>Nordeste</v>
      </c>
      <c r="J630">
        <f>VLOOKUP(entregas[[#This Row],[id_cliente]],nps[],3,0)</f>
        <v>1</v>
      </c>
      <c r="K630" t="str">
        <f>IF(entregas[[#This Row],[status]]="Entregue","Não","Sim")</f>
        <v>Não</v>
      </c>
      <c r="L630">
        <f>VLOOKUP(entregas[[#This Row],[id_cliente]],pedidos[[#All],[id_cliente]:[Recompra?]],5,0)</f>
        <v>1</v>
      </c>
      <c r="M630">
        <f>IF(entregas[[#This Row],[data_entrega]]=""=TRUE,0,MAX(entregas[[#This Row],[data_entrega]]-entregas[[#This Row],[prazo_estimado]],0))</f>
        <v>0</v>
      </c>
    </row>
    <row r="631" spans="1:13" x14ac:dyDescent="0.35">
      <c r="A631" s="2">
        <v>630</v>
      </c>
      <c r="B631" t="s">
        <v>411</v>
      </c>
      <c r="C631" t="s">
        <v>412</v>
      </c>
      <c r="D631" s="1">
        <v>45482</v>
      </c>
      <c r="E631" s="1">
        <v>45478</v>
      </c>
      <c r="F631" t="s">
        <v>413</v>
      </c>
      <c r="G631">
        <f>VLOOKUP(entregas[[#This Row],[id_pedido]],pedidos[[id]:[id_cliente]],2,0)</f>
        <v>187</v>
      </c>
      <c r="H631" t="str">
        <f>VLOOKUP(entregas[[#This Row],[id_cliente]],clientes[],2,0)</f>
        <v>Srta. Olivia da Rocha</v>
      </c>
      <c r="I631" t="str">
        <f>VLOOKUP(entregas[[#This Row],[id_cliente]],clientes[],7,0)</f>
        <v>Sul</v>
      </c>
      <c r="J631">
        <f>VLOOKUP(entregas[[#This Row],[id_cliente]],nps[],3,0)</f>
        <v>8</v>
      </c>
      <c r="K631" t="str">
        <f>IF(entregas[[#This Row],[status]]="Entregue","Não","Sim")</f>
        <v>Não</v>
      </c>
      <c r="L631">
        <f>VLOOKUP(entregas[[#This Row],[id_cliente]],pedidos[[#All],[id_cliente]:[Recompra?]],5,0)</f>
        <v>1</v>
      </c>
      <c r="M631">
        <f>IF(entregas[[#This Row],[data_entrega]]=""=TRUE,0,MAX(entregas[[#This Row],[data_entrega]]-entregas[[#This Row],[prazo_estimado]],0))</f>
        <v>4</v>
      </c>
    </row>
    <row r="632" spans="1:13" x14ac:dyDescent="0.35">
      <c r="A632" s="2">
        <v>631</v>
      </c>
      <c r="B632" t="s">
        <v>419</v>
      </c>
      <c r="C632" t="s">
        <v>409</v>
      </c>
      <c r="E632" s="1">
        <v>45697</v>
      </c>
      <c r="F632" t="s">
        <v>410</v>
      </c>
      <c r="G632">
        <f>VLOOKUP(entregas[[#This Row],[id_pedido]],pedidos[[id]:[id_cliente]],2,0)</f>
        <v>16</v>
      </c>
      <c r="H632" t="str">
        <f>VLOOKUP(entregas[[#This Row],[id_cliente]],clientes[],2,0)</f>
        <v>Ana Carolina Souza</v>
      </c>
      <c r="I632" t="str">
        <f>VLOOKUP(entregas[[#This Row],[id_cliente]],clientes[],7,0)</f>
        <v>Sul</v>
      </c>
      <c r="J632">
        <f>VLOOKUP(entregas[[#This Row],[id_cliente]],nps[],3,0)</f>
        <v>5</v>
      </c>
      <c r="K632" t="str">
        <f>IF(entregas[[#This Row],[status]]="Entregue","Não","Sim")</f>
        <v>Sim</v>
      </c>
      <c r="L632">
        <f>VLOOKUP(entregas[[#This Row],[id_cliente]],pedidos[[#All],[id_cliente]:[Recompra?]],5,0)</f>
        <v>1</v>
      </c>
      <c r="M632">
        <f>IF(entregas[[#This Row],[data_entrega]]=""=TRUE,0,MAX(entregas[[#This Row],[data_entrega]]-entregas[[#This Row],[prazo_estimado]],0))</f>
        <v>0</v>
      </c>
    </row>
    <row r="633" spans="1:13" x14ac:dyDescent="0.35">
      <c r="A633" s="2">
        <v>632</v>
      </c>
      <c r="B633" t="s">
        <v>414</v>
      </c>
      <c r="C633" t="s">
        <v>409</v>
      </c>
      <c r="E633" s="1">
        <v>45576</v>
      </c>
      <c r="F633" t="s">
        <v>410</v>
      </c>
      <c r="G633">
        <f>VLOOKUP(entregas[[#This Row],[id_pedido]],pedidos[[id]:[id_cliente]],2,0)</f>
        <v>6</v>
      </c>
      <c r="H633" t="str">
        <f>VLOOKUP(entregas[[#This Row],[id_cliente]],clientes[],2,0)</f>
        <v>Pietro da Luz</v>
      </c>
      <c r="I633" t="str">
        <f>VLOOKUP(entregas[[#This Row],[id_cliente]],clientes[],7,0)</f>
        <v>Nordeste</v>
      </c>
      <c r="J633">
        <f>VLOOKUP(entregas[[#This Row],[id_cliente]],nps[],3,0)</f>
        <v>0</v>
      </c>
      <c r="K633" t="str">
        <f>IF(entregas[[#This Row],[status]]="Entregue","Não","Sim")</f>
        <v>Sim</v>
      </c>
      <c r="L633">
        <f>VLOOKUP(entregas[[#This Row],[id_cliente]],pedidos[[#All],[id_cliente]:[Recompra?]],5,0)</f>
        <v>1</v>
      </c>
      <c r="M633">
        <f>IF(entregas[[#This Row],[data_entrega]]=""=TRUE,0,MAX(entregas[[#This Row],[data_entrega]]-entregas[[#This Row],[prazo_estimado]],0))</f>
        <v>0</v>
      </c>
    </row>
    <row r="634" spans="1:13" x14ac:dyDescent="0.35">
      <c r="A634" s="2">
        <v>633</v>
      </c>
      <c r="B634" t="s">
        <v>408</v>
      </c>
      <c r="C634" t="s">
        <v>415</v>
      </c>
      <c r="E634" s="1">
        <v>45686</v>
      </c>
      <c r="F634" t="s">
        <v>416</v>
      </c>
      <c r="G634">
        <f>VLOOKUP(entregas[[#This Row],[id_pedido]],pedidos[[id]:[id_cliente]],2,0)</f>
        <v>186</v>
      </c>
      <c r="H634" t="str">
        <f>VLOOKUP(entregas[[#This Row],[id_cliente]],clientes[],2,0)</f>
        <v>Srta. Laura Fernandes</v>
      </c>
      <c r="I634" t="str">
        <f>VLOOKUP(entregas[[#This Row],[id_cliente]],clientes[],7,0)</f>
        <v>Nordeste</v>
      </c>
      <c r="J634">
        <f>VLOOKUP(entregas[[#This Row],[id_cliente]],nps[],3,0)</f>
        <v>10</v>
      </c>
      <c r="K634" t="str">
        <f>IF(entregas[[#This Row],[status]]="Entregue","Não","Sim")</f>
        <v>Sim</v>
      </c>
      <c r="L634">
        <f>VLOOKUP(entregas[[#This Row],[id_cliente]],pedidos[[#All],[id_cliente]:[Recompra?]],5,0)</f>
        <v>1</v>
      </c>
      <c r="M634">
        <f>IF(entregas[[#This Row],[data_entrega]]=""=TRUE,0,MAX(entregas[[#This Row],[data_entrega]]-entregas[[#This Row],[prazo_estimado]],0))</f>
        <v>0</v>
      </c>
    </row>
    <row r="635" spans="1:13" x14ac:dyDescent="0.35">
      <c r="A635" s="2">
        <v>634</v>
      </c>
      <c r="B635" t="s">
        <v>419</v>
      </c>
      <c r="C635" t="s">
        <v>412</v>
      </c>
      <c r="D635" s="1">
        <v>45632</v>
      </c>
      <c r="E635" s="1">
        <v>45631</v>
      </c>
      <c r="F635" t="s">
        <v>413</v>
      </c>
      <c r="G635">
        <f>VLOOKUP(entregas[[#This Row],[id_pedido]],pedidos[[id]:[id_cliente]],2,0)</f>
        <v>149</v>
      </c>
      <c r="H635" t="str">
        <f>VLOOKUP(entregas[[#This Row],[id_cliente]],clientes[],2,0)</f>
        <v>Mariane Castro</v>
      </c>
      <c r="I635" t="str">
        <f>VLOOKUP(entregas[[#This Row],[id_cliente]],clientes[],7,0)</f>
        <v>Sul</v>
      </c>
      <c r="J635">
        <f>VLOOKUP(entregas[[#This Row],[id_cliente]],nps[],3,0)</f>
        <v>1</v>
      </c>
      <c r="K635" t="str">
        <f>IF(entregas[[#This Row],[status]]="Entregue","Não","Sim")</f>
        <v>Não</v>
      </c>
      <c r="L635">
        <f>VLOOKUP(entregas[[#This Row],[id_cliente]],pedidos[[#All],[id_cliente]:[Recompra?]],5,0)</f>
        <v>1</v>
      </c>
      <c r="M635">
        <f>IF(entregas[[#This Row],[data_entrega]]=""=TRUE,0,MAX(entregas[[#This Row],[data_entrega]]-entregas[[#This Row],[prazo_estimado]],0))</f>
        <v>1</v>
      </c>
    </row>
    <row r="636" spans="1:13" x14ac:dyDescent="0.35">
      <c r="A636" s="2">
        <v>635</v>
      </c>
      <c r="B636" t="s">
        <v>414</v>
      </c>
      <c r="C636" t="s">
        <v>412</v>
      </c>
      <c r="D636" s="1">
        <v>45686</v>
      </c>
      <c r="E636" s="1">
        <v>45684</v>
      </c>
      <c r="F636" t="s">
        <v>413</v>
      </c>
      <c r="G636">
        <f>VLOOKUP(entregas[[#This Row],[id_pedido]],pedidos[[id]:[id_cliente]],2,0)</f>
        <v>154</v>
      </c>
      <c r="H636" t="str">
        <f>VLOOKUP(entregas[[#This Row],[id_cliente]],clientes[],2,0)</f>
        <v>João Guilherme da Paz</v>
      </c>
      <c r="I636" t="str">
        <f>VLOOKUP(entregas[[#This Row],[id_cliente]],clientes[],7,0)</f>
        <v>Nordeste</v>
      </c>
      <c r="J636">
        <f>VLOOKUP(entregas[[#This Row],[id_cliente]],nps[],3,0)</f>
        <v>1</v>
      </c>
      <c r="K636" t="str">
        <f>IF(entregas[[#This Row],[status]]="Entregue","Não","Sim")</f>
        <v>Não</v>
      </c>
      <c r="L636">
        <f>VLOOKUP(entregas[[#This Row],[id_cliente]],pedidos[[#All],[id_cliente]:[Recompra?]],5,0)</f>
        <v>1</v>
      </c>
      <c r="M636">
        <f>IF(entregas[[#This Row],[data_entrega]]=""=TRUE,0,MAX(entregas[[#This Row],[data_entrega]]-entregas[[#This Row],[prazo_estimado]],0))</f>
        <v>2</v>
      </c>
    </row>
    <row r="637" spans="1:13" x14ac:dyDescent="0.35">
      <c r="A637" s="2">
        <v>636</v>
      </c>
      <c r="B637" t="s">
        <v>419</v>
      </c>
      <c r="C637" t="s">
        <v>412</v>
      </c>
      <c r="D637" s="1">
        <v>45617</v>
      </c>
      <c r="E637" s="1">
        <v>45619</v>
      </c>
      <c r="F637" t="s">
        <v>413</v>
      </c>
      <c r="G637">
        <f>VLOOKUP(entregas[[#This Row],[id_pedido]],pedidos[[id]:[id_cliente]],2,0)</f>
        <v>174</v>
      </c>
      <c r="H637" t="str">
        <f>VLOOKUP(entregas[[#This Row],[id_cliente]],clientes[],2,0)</f>
        <v>Felipe da Cruz</v>
      </c>
      <c r="I637" t="str">
        <f>VLOOKUP(entregas[[#This Row],[id_cliente]],clientes[],7,0)</f>
        <v>Norte</v>
      </c>
      <c r="J637">
        <f>VLOOKUP(entregas[[#This Row],[id_cliente]],nps[],3,0)</f>
        <v>6</v>
      </c>
      <c r="K637" t="str">
        <f>IF(entregas[[#This Row],[status]]="Entregue","Não","Sim")</f>
        <v>Não</v>
      </c>
      <c r="L637">
        <f>VLOOKUP(entregas[[#This Row],[id_cliente]],pedidos[[#All],[id_cliente]:[Recompra?]],5,0)</f>
        <v>1</v>
      </c>
      <c r="M637">
        <f>IF(entregas[[#This Row],[data_entrega]]=""=TRUE,0,MAX(entregas[[#This Row],[data_entrega]]-entregas[[#This Row],[prazo_estimado]],0))</f>
        <v>0</v>
      </c>
    </row>
    <row r="638" spans="1:13" x14ac:dyDescent="0.35">
      <c r="A638" s="2">
        <v>637</v>
      </c>
      <c r="B638" t="s">
        <v>408</v>
      </c>
      <c r="C638" t="s">
        <v>415</v>
      </c>
      <c r="E638" s="1">
        <v>45541</v>
      </c>
      <c r="F638" t="s">
        <v>416</v>
      </c>
      <c r="G638">
        <f>VLOOKUP(entregas[[#This Row],[id_pedido]],pedidos[[id]:[id_cliente]],2,0)</f>
        <v>157</v>
      </c>
      <c r="H638" t="str">
        <f>VLOOKUP(entregas[[#This Row],[id_cliente]],clientes[],2,0)</f>
        <v>Luiza da Luz</v>
      </c>
      <c r="I638" t="str">
        <f>VLOOKUP(entregas[[#This Row],[id_cliente]],clientes[],7,0)</f>
        <v>Norte</v>
      </c>
      <c r="J638">
        <f>VLOOKUP(entregas[[#This Row],[id_cliente]],nps[],3,0)</f>
        <v>6</v>
      </c>
      <c r="K638" t="str">
        <f>IF(entregas[[#This Row],[status]]="Entregue","Não","Sim")</f>
        <v>Sim</v>
      </c>
      <c r="L638">
        <f>VLOOKUP(entregas[[#This Row],[id_cliente]],pedidos[[#All],[id_cliente]:[Recompra?]],5,0)</f>
        <v>1</v>
      </c>
      <c r="M638">
        <f>IF(entregas[[#This Row],[data_entrega]]=""=TRUE,0,MAX(entregas[[#This Row],[data_entrega]]-entregas[[#This Row],[prazo_estimado]],0))</f>
        <v>0</v>
      </c>
    </row>
    <row r="639" spans="1:13" x14ac:dyDescent="0.35">
      <c r="A639" s="2">
        <v>638</v>
      </c>
      <c r="B639" t="s">
        <v>411</v>
      </c>
      <c r="C639" t="s">
        <v>412</v>
      </c>
      <c r="D639" s="1">
        <v>45772</v>
      </c>
      <c r="E639" s="1">
        <v>45768</v>
      </c>
      <c r="F639" t="s">
        <v>413</v>
      </c>
      <c r="G639">
        <f>VLOOKUP(entregas[[#This Row],[id_pedido]],pedidos[[id]:[id_cliente]],2,0)</f>
        <v>71</v>
      </c>
      <c r="H639" t="str">
        <f>VLOOKUP(entregas[[#This Row],[id_cliente]],clientes[],2,0)</f>
        <v>Luigi Almeida</v>
      </c>
      <c r="I639" t="str">
        <f>VLOOKUP(entregas[[#This Row],[id_cliente]],clientes[],7,0)</f>
        <v>Norte</v>
      </c>
      <c r="J639">
        <f>VLOOKUP(entregas[[#This Row],[id_cliente]],nps[],3,0)</f>
        <v>7</v>
      </c>
      <c r="K639" t="str">
        <f>IF(entregas[[#This Row],[status]]="Entregue","Não","Sim")</f>
        <v>Não</v>
      </c>
      <c r="L639">
        <f>VLOOKUP(entregas[[#This Row],[id_cliente]],pedidos[[#All],[id_cliente]:[Recompra?]],5,0)</f>
        <v>1</v>
      </c>
      <c r="M639">
        <f>IF(entregas[[#This Row],[data_entrega]]=""=TRUE,0,MAX(entregas[[#This Row],[data_entrega]]-entregas[[#This Row],[prazo_estimado]],0))</f>
        <v>4</v>
      </c>
    </row>
    <row r="640" spans="1:13" x14ac:dyDescent="0.35">
      <c r="A640" s="2">
        <v>639</v>
      </c>
      <c r="B640" t="s">
        <v>414</v>
      </c>
      <c r="C640" t="s">
        <v>415</v>
      </c>
      <c r="E640" s="1">
        <v>45652</v>
      </c>
      <c r="F640" t="s">
        <v>416</v>
      </c>
      <c r="G640">
        <f>VLOOKUP(entregas[[#This Row],[id_pedido]],pedidos[[id]:[id_cliente]],2,0)</f>
        <v>114</v>
      </c>
      <c r="H640" t="str">
        <f>VLOOKUP(entregas[[#This Row],[id_cliente]],clientes[],2,0)</f>
        <v>Stephany Pires</v>
      </c>
      <c r="I640" t="str">
        <f>VLOOKUP(entregas[[#This Row],[id_cliente]],clientes[],7,0)</f>
        <v>Nordeste</v>
      </c>
      <c r="J640">
        <f>VLOOKUP(entregas[[#This Row],[id_cliente]],nps[],3,0)</f>
        <v>8</v>
      </c>
      <c r="K640" t="str">
        <f>IF(entregas[[#This Row],[status]]="Entregue","Não","Sim")</f>
        <v>Sim</v>
      </c>
      <c r="L640">
        <f>VLOOKUP(entregas[[#This Row],[id_cliente]],pedidos[[#All],[id_cliente]:[Recompra?]],5,0)</f>
        <v>1</v>
      </c>
      <c r="M640">
        <f>IF(entregas[[#This Row],[data_entrega]]=""=TRUE,0,MAX(entregas[[#This Row],[data_entrega]]-entregas[[#This Row],[prazo_estimado]],0))</f>
        <v>0</v>
      </c>
    </row>
    <row r="641" spans="1:13" x14ac:dyDescent="0.35">
      <c r="A641" s="2">
        <v>640</v>
      </c>
      <c r="B641" t="s">
        <v>414</v>
      </c>
      <c r="C641" t="s">
        <v>417</v>
      </c>
      <c r="E641" s="1">
        <v>45514</v>
      </c>
      <c r="F641" t="s">
        <v>418</v>
      </c>
      <c r="G641">
        <f>VLOOKUP(entregas[[#This Row],[id_pedido]],pedidos[[id]:[id_cliente]],2,0)</f>
        <v>114</v>
      </c>
      <c r="H641" t="str">
        <f>VLOOKUP(entregas[[#This Row],[id_cliente]],clientes[],2,0)</f>
        <v>Stephany Pires</v>
      </c>
      <c r="I641" t="str">
        <f>VLOOKUP(entregas[[#This Row],[id_cliente]],clientes[],7,0)</f>
        <v>Nordeste</v>
      </c>
      <c r="J641">
        <f>VLOOKUP(entregas[[#This Row],[id_cliente]],nps[],3,0)</f>
        <v>8</v>
      </c>
      <c r="K641" t="str">
        <f>IF(entregas[[#This Row],[status]]="Entregue","Não","Sim")</f>
        <v>Sim</v>
      </c>
      <c r="L641">
        <f>VLOOKUP(entregas[[#This Row],[id_cliente]],pedidos[[#All],[id_cliente]:[Recompra?]],5,0)</f>
        <v>1</v>
      </c>
      <c r="M641">
        <f>IF(entregas[[#This Row],[data_entrega]]=""=TRUE,0,MAX(entregas[[#This Row],[data_entrega]]-entregas[[#This Row],[prazo_estimado]],0))</f>
        <v>0</v>
      </c>
    </row>
    <row r="642" spans="1:13" x14ac:dyDescent="0.35">
      <c r="A642" s="2">
        <v>641</v>
      </c>
      <c r="B642" t="s">
        <v>414</v>
      </c>
      <c r="C642" t="s">
        <v>409</v>
      </c>
      <c r="E642" s="1">
        <v>45736</v>
      </c>
      <c r="F642" t="s">
        <v>410</v>
      </c>
      <c r="G642">
        <f>VLOOKUP(entregas[[#This Row],[id_pedido]],pedidos[[id]:[id_cliente]],2,0)</f>
        <v>191</v>
      </c>
      <c r="H642" t="str">
        <f>VLOOKUP(entregas[[#This Row],[id_cliente]],clientes[],2,0)</f>
        <v>Noah Ribeiro</v>
      </c>
      <c r="I642" t="str">
        <f>VLOOKUP(entregas[[#This Row],[id_cliente]],clientes[],7,0)</f>
        <v>Norte</v>
      </c>
      <c r="J642">
        <f>VLOOKUP(entregas[[#This Row],[id_cliente]],nps[],3,0)</f>
        <v>6</v>
      </c>
      <c r="K642" t="str">
        <f>IF(entregas[[#This Row],[status]]="Entregue","Não","Sim")</f>
        <v>Sim</v>
      </c>
      <c r="L642">
        <f>VLOOKUP(entregas[[#This Row],[id_cliente]],pedidos[[#All],[id_cliente]:[Recompra?]],5,0)</f>
        <v>1</v>
      </c>
      <c r="M642">
        <f>IF(entregas[[#This Row],[data_entrega]]=""=TRUE,0,MAX(entregas[[#This Row],[data_entrega]]-entregas[[#This Row],[prazo_estimado]],0))</f>
        <v>0</v>
      </c>
    </row>
    <row r="643" spans="1:13" x14ac:dyDescent="0.35">
      <c r="A643" s="2">
        <v>642</v>
      </c>
      <c r="B643" t="s">
        <v>414</v>
      </c>
      <c r="C643" t="s">
        <v>412</v>
      </c>
      <c r="D643" s="1">
        <v>45464</v>
      </c>
      <c r="E643" s="1">
        <v>45460</v>
      </c>
      <c r="F643" t="s">
        <v>413</v>
      </c>
      <c r="G643">
        <f>VLOOKUP(entregas[[#This Row],[id_pedido]],pedidos[[id]:[id_cliente]],2,0)</f>
        <v>114</v>
      </c>
      <c r="H643" t="str">
        <f>VLOOKUP(entregas[[#This Row],[id_cliente]],clientes[],2,0)</f>
        <v>Stephany Pires</v>
      </c>
      <c r="I643" t="str">
        <f>VLOOKUP(entregas[[#This Row],[id_cliente]],clientes[],7,0)</f>
        <v>Nordeste</v>
      </c>
      <c r="J643">
        <f>VLOOKUP(entregas[[#This Row],[id_cliente]],nps[],3,0)</f>
        <v>8</v>
      </c>
      <c r="K643" t="str">
        <f>IF(entregas[[#This Row],[status]]="Entregue","Não","Sim")</f>
        <v>Não</v>
      </c>
      <c r="L643">
        <f>VLOOKUP(entregas[[#This Row],[id_cliente]],pedidos[[#All],[id_cliente]:[Recompra?]],5,0)</f>
        <v>1</v>
      </c>
      <c r="M643">
        <f>IF(entregas[[#This Row],[data_entrega]]=""=TRUE,0,MAX(entregas[[#This Row],[data_entrega]]-entregas[[#This Row],[prazo_estimado]],0))</f>
        <v>4</v>
      </c>
    </row>
    <row r="644" spans="1:13" x14ac:dyDescent="0.35">
      <c r="A644" s="2">
        <v>643</v>
      </c>
      <c r="B644" t="s">
        <v>419</v>
      </c>
      <c r="C644" t="s">
        <v>412</v>
      </c>
      <c r="D644" s="1">
        <v>45744</v>
      </c>
      <c r="E644" s="1">
        <v>45740</v>
      </c>
      <c r="F644" t="s">
        <v>413</v>
      </c>
      <c r="G644">
        <f>VLOOKUP(entregas[[#This Row],[id_pedido]],pedidos[[id]:[id_cliente]],2,0)</f>
        <v>128</v>
      </c>
      <c r="H644" t="str">
        <f>VLOOKUP(entregas[[#This Row],[id_cliente]],clientes[],2,0)</f>
        <v>Enrico Vieira</v>
      </c>
      <c r="I644" t="str">
        <f>VLOOKUP(entregas[[#This Row],[id_cliente]],clientes[],7,0)</f>
        <v>Sul</v>
      </c>
      <c r="J644">
        <f>VLOOKUP(entregas[[#This Row],[id_cliente]],nps[],3,0)</f>
        <v>5</v>
      </c>
      <c r="K644" t="str">
        <f>IF(entregas[[#This Row],[status]]="Entregue","Não","Sim")</f>
        <v>Não</v>
      </c>
      <c r="L644">
        <f>VLOOKUP(entregas[[#This Row],[id_cliente]],pedidos[[#All],[id_cliente]:[Recompra?]],5,0)</f>
        <v>1</v>
      </c>
      <c r="M644">
        <f>IF(entregas[[#This Row],[data_entrega]]=""=TRUE,0,MAX(entregas[[#This Row],[data_entrega]]-entregas[[#This Row],[prazo_estimado]],0))</f>
        <v>4</v>
      </c>
    </row>
    <row r="645" spans="1:13" x14ac:dyDescent="0.35">
      <c r="A645" s="2">
        <v>644</v>
      </c>
      <c r="B645" t="s">
        <v>414</v>
      </c>
      <c r="C645" t="s">
        <v>412</v>
      </c>
      <c r="D645" s="1">
        <v>45757</v>
      </c>
      <c r="E645" s="1">
        <v>45758</v>
      </c>
      <c r="F645" t="s">
        <v>413</v>
      </c>
      <c r="G645">
        <f>VLOOKUP(entregas[[#This Row],[id_pedido]],pedidos[[id]:[id_cliente]],2,0)</f>
        <v>61</v>
      </c>
      <c r="H645" t="str">
        <f>VLOOKUP(entregas[[#This Row],[id_cliente]],clientes[],2,0)</f>
        <v>Dra. Sarah Melo</v>
      </c>
      <c r="I645" t="str">
        <f>VLOOKUP(entregas[[#This Row],[id_cliente]],clientes[],7,0)</f>
        <v>Nordeste</v>
      </c>
      <c r="J645">
        <f>VLOOKUP(entregas[[#This Row],[id_cliente]],nps[],3,0)</f>
        <v>2</v>
      </c>
      <c r="K645" t="str">
        <f>IF(entregas[[#This Row],[status]]="Entregue","Não","Sim")</f>
        <v>Não</v>
      </c>
      <c r="L645">
        <f>VLOOKUP(entregas[[#This Row],[id_cliente]],pedidos[[#All],[id_cliente]:[Recompra?]],5,0)</f>
        <v>1</v>
      </c>
      <c r="M645">
        <f>IF(entregas[[#This Row],[data_entrega]]=""=TRUE,0,MAX(entregas[[#This Row],[data_entrega]]-entregas[[#This Row],[prazo_estimado]],0))</f>
        <v>0</v>
      </c>
    </row>
    <row r="646" spans="1:13" x14ac:dyDescent="0.35">
      <c r="A646" s="2">
        <v>645</v>
      </c>
      <c r="B646" t="s">
        <v>419</v>
      </c>
      <c r="C646" t="s">
        <v>412</v>
      </c>
      <c r="D646" s="1">
        <v>45541</v>
      </c>
      <c r="E646" s="1">
        <v>45536</v>
      </c>
      <c r="F646" t="s">
        <v>413</v>
      </c>
      <c r="G646">
        <f>VLOOKUP(entregas[[#This Row],[id_pedido]],pedidos[[id]:[id_cliente]],2,0)</f>
        <v>131</v>
      </c>
      <c r="H646" t="str">
        <f>VLOOKUP(entregas[[#This Row],[id_cliente]],clientes[],2,0)</f>
        <v>Erick da Conceição</v>
      </c>
      <c r="I646" t="str">
        <f>VLOOKUP(entregas[[#This Row],[id_cliente]],clientes[],7,0)</f>
        <v>Sul</v>
      </c>
      <c r="J646">
        <f>VLOOKUP(entregas[[#This Row],[id_cliente]],nps[],3,0)</f>
        <v>2</v>
      </c>
      <c r="K646" t="str">
        <f>IF(entregas[[#This Row],[status]]="Entregue","Não","Sim")</f>
        <v>Não</v>
      </c>
      <c r="L646">
        <f>VLOOKUP(entregas[[#This Row],[id_cliente]],pedidos[[#All],[id_cliente]:[Recompra?]],5,0)</f>
        <v>1</v>
      </c>
      <c r="M646">
        <f>IF(entregas[[#This Row],[data_entrega]]=""=TRUE,0,MAX(entregas[[#This Row],[data_entrega]]-entregas[[#This Row],[prazo_estimado]],0))</f>
        <v>5</v>
      </c>
    </row>
    <row r="647" spans="1:13" x14ac:dyDescent="0.35">
      <c r="A647" s="2">
        <v>646</v>
      </c>
      <c r="B647" t="s">
        <v>414</v>
      </c>
      <c r="C647" t="s">
        <v>412</v>
      </c>
      <c r="D647" s="1">
        <v>45789</v>
      </c>
      <c r="E647" s="1">
        <v>45784</v>
      </c>
      <c r="F647" t="s">
        <v>413</v>
      </c>
      <c r="G647">
        <f>VLOOKUP(entregas[[#This Row],[id_pedido]],pedidos[[id]:[id_cliente]],2,0)</f>
        <v>77</v>
      </c>
      <c r="H647" t="str">
        <f>VLOOKUP(entregas[[#This Row],[id_cliente]],clientes[],2,0)</f>
        <v>Clara Caldeira</v>
      </c>
      <c r="I647" t="str">
        <f>VLOOKUP(entregas[[#This Row],[id_cliente]],clientes[],7,0)</f>
        <v>Sul</v>
      </c>
      <c r="J647">
        <f>VLOOKUP(entregas[[#This Row],[id_cliente]],nps[],3,0)</f>
        <v>10</v>
      </c>
      <c r="K647" t="str">
        <f>IF(entregas[[#This Row],[status]]="Entregue","Não","Sim")</f>
        <v>Não</v>
      </c>
      <c r="L647">
        <f>VLOOKUP(entregas[[#This Row],[id_cliente]],pedidos[[#All],[id_cliente]:[Recompra?]],5,0)</f>
        <v>1</v>
      </c>
      <c r="M647">
        <f>IF(entregas[[#This Row],[data_entrega]]=""=TRUE,0,MAX(entregas[[#This Row],[data_entrega]]-entregas[[#This Row],[prazo_estimado]],0))</f>
        <v>5</v>
      </c>
    </row>
    <row r="648" spans="1:13" x14ac:dyDescent="0.35">
      <c r="A648" s="2">
        <v>647</v>
      </c>
      <c r="B648" t="s">
        <v>408</v>
      </c>
      <c r="C648" t="s">
        <v>415</v>
      </c>
      <c r="E648" s="1">
        <v>45577</v>
      </c>
      <c r="F648" t="s">
        <v>416</v>
      </c>
      <c r="G648">
        <f>VLOOKUP(entregas[[#This Row],[id_pedido]],pedidos[[id]:[id_cliente]],2,0)</f>
        <v>45</v>
      </c>
      <c r="H648" t="str">
        <f>VLOOKUP(entregas[[#This Row],[id_cliente]],clientes[],2,0)</f>
        <v>Alana Monteiro</v>
      </c>
      <c r="I648" t="str">
        <f>VLOOKUP(entregas[[#This Row],[id_cliente]],clientes[],7,0)</f>
        <v>Nordeste</v>
      </c>
      <c r="J648">
        <f>VLOOKUP(entregas[[#This Row],[id_cliente]],nps[],3,0)</f>
        <v>1</v>
      </c>
      <c r="K648" t="str">
        <f>IF(entregas[[#This Row],[status]]="Entregue","Não","Sim")</f>
        <v>Sim</v>
      </c>
      <c r="L648">
        <f>VLOOKUP(entregas[[#This Row],[id_cliente]],pedidos[[#All],[id_cliente]:[Recompra?]],5,0)</f>
        <v>1</v>
      </c>
      <c r="M648">
        <f>IF(entregas[[#This Row],[data_entrega]]=""=TRUE,0,MAX(entregas[[#This Row],[data_entrega]]-entregas[[#This Row],[prazo_estimado]],0))</f>
        <v>0</v>
      </c>
    </row>
    <row r="649" spans="1:13" x14ac:dyDescent="0.35">
      <c r="A649" s="2">
        <v>648</v>
      </c>
      <c r="B649" t="s">
        <v>408</v>
      </c>
      <c r="C649" t="s">
        <v>412</v>
      </c>
      <c r="D649" s="1">
        <v>45445</v>
      </c>
      <c r="E649" s="1">
        <v>45446</v>
      </c>
      <c r="F649" t="s">
        <v>413</v>
      </c>
      <c r="G649">
        <f>VLOOKUP(entregas[[#This Row],[id_pedido]],pedidos[[id]:[id_cliente]],2,0)</f>
        <v>104</v>
      </c>
      <c r="H649" t="str">
        <f>VLOOKUP(entregas[[#This Row],[id_cliente]],clientes[],2,0)</f>
        <v>Leonardo da Rocha</v>
      </c>
      <c r="I649" t="str">
        <f>VLOOKUP(entregas[[#This Row],[id_cliente]],clientes[],7,0)</f>
        <v>Centro-Oeste</v>
      </c>
      <c r="J649">
        <f>VLOOKUP(entregas[[#This Row],[id_cliente]],nps[],3,0)</f>
        <v>6</v>
      </c>
      <c r="K649" t="str">
        <f>IF(entregas[[#This Row],[status]]="Entregue","Não","Sim")</f>
        <v>Não</v>
      </c>
      <c r="L649">
        <f>VLOOKUP(entregas[[#This Row],[id_cliente]],pedidos[[#All],[id_cliente]:[Recompra?]],5,0)</f>
        <v>1</v>
      </c>
      <c r="M649">
        <f>IF(entregas[[#This Row],[data_entrega]]=""=TRUE,0,MAX(entregas[[#This Row],[data_entrega]]-entregas[[#This Row],[prazo_estimado]],0))</f>
        <v>0</v>
      </c>
    </row>
    <row r="650" spans="1:13" x14ac:dyDescent="0.35">
      <c r="A650" s="2">
        <v>649</v>
      </c>
      <c r="B650" t="s">
        <v>411</v>
      </c>
      <c r="C650" t="s">
        <v>415</v>
      </c>
      <c r="E650" s="1">
        <v>45749</v>
      </c>
      <c r="F650" t="s">
        <v>416</v>
      </c>
      <c r="G650">
        <f>VLOOKUP(entregas[[#This Row],[id_pedido]],pedidos[[id]:[id_cliente]],2,0)</f>
        <v>200</v>
      </c>
      <c r="H650" t="str">
        <f>VLOOKUP(entregas[[#This Row],[id_cliente]],clientes[],2,0)</f>
        <v>Alícia Ribeiro</v>
      </c>
      <c r="I650" t="str">
        <f>VLOOKUP(entregas[[#This Row],[id_cliente]],clientes[],7,0)</f>
        <v>Nordeste</v>
      </c>
      <c r="J650">
        <f>VLOOKUP(entregas[[#This Row],[id_cliente]],nps[],3,0)</f>
        <v>10</v>
      </c>
      <c r="K650" t="str">
        <f>IF(entregas[[#This Row],[status]]="Entregue","Não","Sim")</f>
        <v>Sim</v>
      </c>
      <c r="L650">
        <f>VLOOKUP(entregas[[#This Row],[id_cliente]],pedidos[[#All],[id_cliente]:[Recompra?]],5,0)</f>
        <v>1</v>
      </c>
      <c r="M650">
        <f>IF(entregas[[#This Row],[data_entrega]]=""=TRUE,0,MAX(entregas[[#This Row],[data_entrega]]-entregas[[#This Row],[prazo_estimado]],0))</f>
        <v>0</v>
      </c>
    </row>
    <row r="651" spans="1:13" x14ac:dyDescent="0.35">
      <c r="A651" s="2">
        <v>650</v>
      </c>
      <c r="B651" t="s">
        <v>411</v>
      </c>
      <c r="C651" t="s">
        <v>412</v>
      </c>
      <c r="D651" s="1">
        <v>45560</v>
      </c>
      <c r="E651" s="1">
        <v>45561</v>
      </c>
      <c r="F651" t="s">
        <v>413</v>
      </c>
      <c r="G651">
        <f>VLOOKUP(entregas[[#This Row],[id_pedido]],pedidos[[id]:[id_cliente]],2,0)</f>
        <v>80</v>
      </c>
      <c r="H651" t="str">
        <f>VLOOKUP(entregas[[#This Row],[id_cliente]],clientes[],2,0)</f>
        <v>Anthony Azevedo</v>
      </c>
      <c r="I651" t="str">
        <f>VLOOKUP(entregas[[#This Row],[id_cliente]],clientes[],7,0)</f>
        <v>Nordeste</v>
      </c>
      <c r="J651">
        <f>VLOOKUP(entregas[[#This Row],[id_cliente]],nps[],3,0)</f>
        <v>10</v>
      </c>
      <c r="K651" t="str">
        <f>IF(entregas[[#This Row],[status]]="Entregue","Não","Sim")</f>
        <v>Não</v>
      </c>
      <c r="L651">
        <f>VLOOKUP(entregas[[#This Row],[id_cliente]],pedidos[[#All],[id_cliente]:[Recompra?]],5,0)</f>
        <v>1</v>
      </c>
      <c r="M651">
        <f>IF(entregas[[#This Row],[data_entrega]]=""=TRUE,0,MAX(entregas[[#This Row],[data_entrega]]-entregas[[#This Row],[prazo_estimado]],0))</f>
        <v>0</v>
      </c>
    </row>
    <row r="652" spans="1:13" x14ac:dyDescent="0.35">
      <c r="A652" s="2">
        <v>651</v>
      </c>
      <c r="B652" t="s">
        <v>419</v>
      </c>
      <c r="C652" t="s">
        <v>412</v>
      </c>
      <c r="D652" s="1">
        <v>45455</v>
      </c>
      <c r="E652" s="1">
        <v>45453</v>
      </c>
      <c r="F652" t="s">
        <v>413</v>
      </c>
      <c r="G652">
        <f>VLOOKUP(entregas[[#This Row],[id_pedido]],pedidos[[id]:[id_cliente]],2,0)</f>
        <v>130</v>
      </c>
      <c r="H652" t="str">
        <f>VLOOKUP(entregas[[#This Row],[id_cliente]],clientes[],2,0)</f>
        <v>Dr. Pedro Lucas Santos</v>
      </c>
      <c r="I652" t="str">
        <f>VLOOKUP(entregas[[#This Row],[id_cliente]],clientes[],7,0)</f>
        <v>Nordeste</v>
      </c>
      <c r="J652">
        <f>VLOOKUP(entregas[[#This Row],[id_cliente]],nps[],3,0)</f>
        <v>1</v>
      </c>
      <c r="K652" t="str">
        <f>IF(entregas[[#This Row],[status]]="Entregue","Não","Sim")</f>
        <v>Não</v>
      </c>
      <c r="L652">
        <f>VLOOKUP(entregas[[#This Row],[id_cliente]],pedidos[[#All],[id_cliente]:[Recompra?]],5,0)</f>
        <v>1</v>
      </c>
      <c r="M652">
        <f>IF(entregas[[#This Row],[data_entrega]]=""=TRUE,0,MAX(entregas[[#This Row],[data_entrega]]-entregas[[#This Row],[prazo_estimado]],0))</f>
        <v>2</v>
      </c>
    </row>
    <row r="653" spans="1:13" x14ac:dyDescent="0.35">
      <c r="A653" s="2">
        <v>652</v>
      </c>
      <c r="B653" t="s">
        <v>411</v>
      </c>
      <c r="C653" t="s">
        <v>412</v>
      </c>
      <c r="D653" s="1">
        <v>45719</v>
      </c>
      <c r="E653" s="1">
        <v>45720</v>
      </c>
      <c r="F653" t="s">
        <v>413</v>
      </c>
      <c r="G653">
        <f>VLOOKUP(entregas[[#This Row],[id_pedido]],pedidos[[id]:[id_cliente]],2,0)</f>
        <v>115</v>
      </c>
      <c r="H653" t="str">
        <f>VLOOKUP(entregas[[#This Row],[id_cliente]],clientes[],2,0)</f>
        <v>Laís Nunes</v>
      </c>
      <c r="I653" t="str">
        <f>VLOOKUP(entregas[[#This Row],[id_cliente]],clientes[],7,0)</f>
        <v>Norte</v>
      </c>
      <c r="J653">
        <f>VLOOKUP(entregas[[#This Row],[id_cliente]],nps[],3,0)</f>
        <v>4</v>
      </c>
      <c r="K653" t="str">
        <f>IF(entregas[[#This Row],[status]]="Entregue","Não","Sim")</f>
        <v>Não</v>
      </c>
      <c r="L653">
        <f>VLOOKUP(entregas[[#This Row],[id_cliente]],pedidos[[#All],[id_cliente]:[Recompra?]],5,0)</f>
        <v>1</v>
      </c>
      <c r="M653">
        <f>IF(entregas[[#This Row],[data_entrega]]=""=TRUE,0,MAX(entregas[[#This Row],[data_entrega]]-entregas[[#This Row],[prazo_estimado]],0))</f>
        <v>0</v>
      </c>
    </row>
    <row r="654" spans="1:13" x14ac:dyDescent="0.35">
      <c r="A654" s="2">
        <v>653</v>
      </c>
      <c r="B654" t="s">
        <v>411</v>
      </c>
      <c r="C654" t="s">
        <v>412</v>
      </c>
      <c r="D654" s="1">
        <v>45460</v>
      </c>
      <c r="E654" s="1">
        <v>45457</v>
      </c>
      <c r="F654" t="s">
        <v>413</v>
      </c>
      <c r="G654">
        <f>VLOOKUP(entregas[[#This Row],[id_pedido]],pedidos[[id]:[id_cliente]],2,0)</f>
        <v>44</v>
      </c>
      <c r="H654" t="str">
        <f>VLOOKUP(entregas[[#This Row],[id_cliente]],clientes[],2,0)</f>
        <v>Murilo Jesus</v>
      </c>
      <c r="I654" t="str">
        <f>VLOOKUP(entregas[[#This Row],[id_cliente]],clientes[],7,0)</f>
        <v>Norte</v>
      </c>
      <c r="J654">
        <f>VLOOKUP(entregas[[#This Row],[id_cliente]],nps[],3,0)</f>
        <v>6</v>
      </c>
      <c r="K654" t="str">
        <f>IF(entregas[[#This Row],[status]]="Entregue","Não","Sim")</f>
        <v>Não</v>
      </c>
      <c r="L654">
        <f>VLOOKUP(entregas[[#This Row],[id_cliente]],pedidos[[#All],[id_cliente]:[Recompra?]],5,0)</f>
        <v>1</v>
      </c>
      <c r="M654">
        <f>IF(entregas[[#This Row],[data_entrega]]=""=TRUE,0,MAX(entregas[[#This Row],[data_entrega]]-entregas[[#This Row],[prazo_estimado]],0))</f>
        <v>3</v>
      </c>
    </row>
    <row r="655" spans="1:13" x14ac:dyDescent="0.35">
      <c r="A655" s="2">
        <v>654</v>
      </c>
      <c r="B655" t="s">
        <v>408</v>
      </c>
      <c r="C655" t="s">
        <v>412</v>
      </c>
      <c r="D655" s="1">
        <v>45606</v>
      </c>
      <c r="E655" s="1">
        <v>45607</v>
      </c>
      <c r="F655" t="s">
        <v>413</v>
      </c>
      <c r="G655">
        <f>VLOOKUP(entregas[[#This Row],[id_pedido]],pedidos[[id]:[id_cliente]],2,0)</f>
        <v>115</v>
      </c>
      <c r="H655" t="str">
        <f>VLOOKUP(entregas[[#This Row],[id_cliente]],clientes[],2,0)</f>
        <v>Laís Nunes</v>
      </c>
      <c r="I655" t="str">
        <f>VLOOKUP(entregas[[#This Row],[id_cliente]],clientes[],7,0)</f>
        <v>Norte</v>
      </c>
      <c r="J655">
        <f>VLOOKUP(entregas[[#This Row],[id_cliente]],nps[],3,0)</f>
        <v>4</v>
      </c>
      <c r="K655" t="str">
        <f>IF(entregas[[#This Row],[status]]="Entregue","Não","Sim")</f>
        <v>Não</v>
      </c>
      <c r="L655">
        <f>VLOOKUP(entregas[[#This Row],[id_cliente]],pedidos[[#All],[id_cliente]:[Recompra?]],5,0)</f>
        <v>1</v>
      </c>
      <c r="M655">
        <f>IF(entregas[[#This Row],[data_entrega]]=""=TRUE,0,MAX(entregas[[#This Row],[data_entrega]]-entregas[[#This Row],[prazo_estimado]],0))</f>
        <v>0</v>
      </c>
    </row>
    <row r="656" spans="1:13" x14ac:dyDescent="0.35">
      <c r="A656" s="2">
        <v>655</v>
      </c>
      <c r="B656" t="s">
        <v>414</v>
      </c>
      <c r="C656" t="s">
        <v>412</v>
      </c>
      <c r="D656" s="1">
        <v>45446</v>
      </c>
      <c r="E656" s="1">
        <v>45444</v>
      </c>
      <c r="F656" t="s">
        <v>413</v>
      </c>
      <c r="G656">
        <f>VLOOKUP(entregas[[#This Row],[id_pedido]],pedidos[[id]:[id_cliente]],2,0)</f>
        <v>186</v>
      </c>
      <c r="H656" t="str">
        <f>VLOOKUP(entregas[[#This Row],[id_cliente]],clientes[],2,0)</f>
        <v>Srta. Laura Fernandes</v>
      </c>
      <c r="I656" t="str">
        <f>VLOOKUP(entregas[[#This Row],[id_cliente]],clientes[],7,0)</f>
        <v>Nordeste</v>
      </c>
      <c r="J656">
        <f>VLOOKUP(entregas[[#This Row],[id_cliente]],nps[],3,0)</f>
        <v>10</v>
      </c>
      <c r="K656" t="str">
        <f>IF(entregas[[#This Row],[status]]="Entregue","Não","Sim")</f>
        <v>Não</v>
      </c>
      <c r="L656">
        <f>VLOOKUP(entregas[[#This Row],[id_cliente]],pedidos[[#All],[id_cliente]:[Recompra?]],5,0)</f>
        <v>1</v>
      </c>
      <c r="M656">
        <f>IF(entregas[[#This Row],[data_entrega]]=""=TRUE,0,MAX(entregas[[#This Row],[data_entrega]]-entregas[[#This Row],[prazo_estimado]],0))</f>
        <v>2</v>
      </c>
    </row>
    <row r="657" spans="1:13" x14ac:dyDescent="0.35">
      <c r="A657" s="2">
        <v>656</v>
      </c>
      <c r="B657" t="s">
        <v>411</v>
      </c>
      <c r="C657" t="s">
        <v>412</v>
      </c>
      <c r="D657" s="1">
        <v>45503</v>
      </c>
      <c r="E657" s="1">
        <v>45503</v>
      </c>
      <c r="F657" t="s">
        <v>413</v>
      </c>
      <c r="G657">
        <f>VLOOKUP(entregas[[#This Row],[id_pedido]],pedidos[[id]:[id_cliente]],2,0)</f>
        <v>90</v>
      </c>
      <c r="H657" t="str">
        <f>VLOOKUP(entregas[[#This Row],[id_cliente]],clientes[],2,0)</f>
        <v>Ryan da Paz</v>
      </c>
      <c r="I657" t="str">
        <f>VLOOKUP(entregas[[#This Row],[id_cliente]],clientes[],7,0)</f>
        <v>Norte</v>
      </c>
      <c r="J657">
        <f>VLOOKUP(entregas[[#This Row],[id_cliente]],nps[],3,0)</f>
        <v>10</v>
      </c>
      <c r="K657" t="str">
        <f>IF(entregas[[#This Row],[status]]="Entregue","Não","Sim")</f>
        <v>Não</v>
      </c>
      <c r="L657">
        <f>VLOOKUP(entregas[[#This Row],[id_cliente]],pedidos[[#All],[id_cliente]:[Recompra?]],5,0)</f>
        <v>1</v>
      </c>
      <c r="M657">
        <f>IF(entregas[[#This Row],[data_entrega]]=""=TRUE,0,MAX(entregas[[#This Row],[data_entrega]]-entregas[[#This Row],[prazo_estimado]],0))</f>
        <v>0</v>
      </c>
    </row>
    <row r="658" spans="1:13" x14ac:dyDescent="0.35">
      <c r="A658" s="2">
        <v>657</v>
      </c>
      <c r="B658" t="s">
        <v>414</v>
      </c>
      <c r="C658" t="s">
        <v>412</v>
      </c>
      <c r="D658" s="1">
        <v>45565</v>
      </c>
      <c r="E658" s="1">
        <v>45562</v>
      </c>
      <c r="F658" t="s">
        <v>413</v>
      </c>
      <c r="G658">
        <f>VLOOKUP(entregas[[#This Row],[id_pedido]],pedidos[[id]:[id_cliente]],2,0)</f>
        <v>67</v>
      </c>
      <c r="H658" t="str">
        <f>VLOOKUP(entregas[[#This Row],[id_cliente]],clientes[],2,0)</f>
        <v>Luna Jesus</v>
      </c>
      <c r="I658" t="str">
        <f>VLOOKUP(entregas[[#This Row],[id_cliente]],clientes[],7,0)</f>
        <v>Nordeste</v>
      </c>
      <c r="J658">
        <f>VLOOKUP(entregas[[#This Row],[id_cliente]],nps[],3,0)</f>
        <v>3</v>
      </c>
      <c r="K658" t="str">
        <f>IF(entregas[[#This Row],[status]]="Entregue","Não","Sim")</f>
        <v>Não</v>
      </c>
      <c r="L658">
        <f>VLOOKUP(entregas[[#This Row],[id_cliente]],pedidos[[#All],[id_cliente]:[Recompra?]],5,0)</f>
        <v>1</v>
      </c>
      <c r="M658">
        <f>IF(entregas[[#This Row],[data_entrega]]=""=TRUE,0,MAX(entregas[[#This Row],[data_entrega]]-entregas[[#This Row],[prazo_estimado]],0))</f>
        <v>3</v>
      </c>
    </row>
    <row r="659" spans="1:13" x14ac:dyDescent="0.35">
      <c r="A659" s="2">
        <v>658</v>
      </c>
      <c r="B659" t="s">
        <v>411</v>
      </c>
      <c r="C659" t="s">
        <v>412</v>
      </c>
      <c r="D659" s="1">
        <v>45536</v>
      </c>
      <c r="E659" s="1">
        <v>45534</v>
      </c>
      <c r="F659" t="s">
        <v>413</v>
      </c>
      <c r="G659">
        <f>VLOOKUP(entregas[[#This Row],[id_pedido]],pedidos[[id]:[id_cliente]],2,0)</f>
        <v>61</v>
      </c>
      <c r="H659" t="str">
        <f>VLOOKUP(entregas[[#This Row],[id_cliente]],clientes[],2,0)</f>
        <v>Dra. Sarah Melo</v>
      </c>
      <c r="I659" t="str">
        <f>VLOOKUP(entregas[[#This Row],[id_cliente]],clientes[],7,0)</f>
        <v>Nordeste</v>
      </c>
      <c r="J659">
        <f>VLOOKUP(entregas[[#This Row],[id_cliente]],nps[],3,0)</f>
        <v>2</v>
      </c>
      <c r="K659" t="str">
        <f>IF(entregas[[#This Row],[status]]="Entregue","Não","Sim")</f>
        <v>Não</v>
      </c>
      <c r="L659">
        <f>VLOOKUP(entregas[[#This Row],[id_cliente]],pedidos[[#All],[id_cliente]:[Recompra?]],5,0)</f>
        <v>1</v>
      </c>
      <c r="M659">
        <f>IF(entregas[[#This Row],[data_entrega]]=""=TRUE,0,MAX(entregas[[#This Row],[data_entrega]]-entregas[[#This Row],[prazo_estimado]],0))</f>
        <v>2</v>
      </c>
    </row>
    <row r="660" spans="1:13" x14ac:dyDescent="0.35">
      <c r="A660" s="2">
        <v>659</v>
      </c>
      <c r="B660" t="s">
        <v>411</v>
      </c>
      <c r="C660" t="s">
        <v>412</v>
      </c>
      <c r="D660" s="1">
        <v>45551</v>
      </c>
      <c r="E660" s="1">
        <v>45552</v>
      </c>
      <c r="F660" t="s">
        <v>413</v>
      </c>
      <c r="G660">
        <f>VLOOKUP(entregas[[#This Row],[id_pedido]],pedidos[[id]:[id_cliente]],2,0)</f>
        <v>53</v>
      </c>
      <c r="H660" t="str">
        <f>VLOOKUP(entregas[[#This Row],[id_cliente]],clientes[],2,0)</f>
        <v>Beatriz Pinto</v>
      </c>
      <c r="I660" t="str">
        <f>VLOOKUP(entregas[[#This Row],[id_cliente]],clientes[],7,0)</f>
        <v>Nordeste</v>
      </c>
      <c r="J660">
        <f>VLOOKUP(entregas[[#This Row],[id_cliente]],nps[],3,0)</f>
        <v>10</v>
      </c>
      <c r="K660" t="str">
        <f>IF(entregas[[#This Row],[status]]="Entregue","Não","Sim")</f>
        <v>Não</v>
      </c>
      <c r="L660">
        <f>VLOOKUP(entregas[[#This Row],[id_cliente]],pedidos[[#All],[id_cliente]:[Recompra?]],5,0)</f>
        <v>1</v>
      </c>
      <c r="M660">
        <f>IF(entregas[[#This Row],[data_entrega]]=""=TRUE,0,MAX(entregas[[#This Row],[data_entrega]]-entregas[[#This Row],[prazo_estimado]],0))</f>
        <v>0</v>
      </c>
    </row>
    <row r="661" spans="1:13" x14ac:dyDescent="0.35">
      <c r="A661" s="2">
        <v>660</v>
      </c>
      <c r="B661" t="s">
        <v>411</v>
      </c>
      <c r="C661" t="s">
        <v>412</v>
      </c>
      <c r="D661" s="1">
        <v>45652</v>
      </c>
      <c r="E661" s="1">
        <v>45653</v>
      </c>
      <c r="F661" t="s">
        <v>413</v>
      </c>
      <c r="G661">
        <f>VLOOKUP(entregas[[#This Row],[id_pedido]],pedidos[[id]:[id_cliente]],2,0)</f>
        <v>49</v>
      </c>
      <c r="H661" t="str">
        <f>VLOOKUP(entregas[[#This Row],[id_cliente]],clientes[],2,0)</f>
        <v>Felipe Monteiro</v>
      </c>
      <c r="I661" t="str">
        <f>VLOOKUP(entregas[[#This Row],[id_cliente]],clientes[],7,0)</f>
        <v>Sudeste</v>
      </c>
      <c r="J661">
        <f>VLOOKUP(entregas[[#This Row],[id_cliente]],nps[],3,0)</f>
        <v>2</v>
      </c>
      <c r="K661" t="str">
        <f>IF(entregas[[#This Row],[status]]="Entregue","Não","Sim")</f>
        <v>Não</v>
      </c>
      <c r="L661">
        <f>VLOOKUP(entregas[[#This Row],[id_cliente]],pedidos[[#All],[id_cliente]:[Recompra?]],5,0)</f>
        <v>1</v>
      </c>
      <c r="M661">
        <f>IF(entregas[[#This Row],[data_entrega]]=""=TRUE,0,MAX(entregas[[#This Row],[data_entrega]]-entregas[[#This Row],[prazo_estimado]],0))</f>
        <v>0</v>
      </c>
    </row>
    <row r="662" spans="1:13" x14ac:dyDescent="0.35">
      <c r="A662" s="2">
        <v>661</v>
      </c>
      <c r="B662" t="s">
        <v>411</v>
      </c>
      <c r="C662" t="s">
        <v>412</v>
      </c>
      <c r="D662" s="1">
        <v>45506</v>
      </c>
      <c r="E662" s="1">
        <v>45506</v>
      </c>
      <c r="F662" t="s">
        <v>413</v>
      </c>
      <c r="G662">
        <f>VLOOKUP(entregas[[#This Row],[id_pedido]],pedidos[[id]:[id_cliente]],2,0)</f>
        <v>175</v>
      </c>
      <c r="H662" t="str">
        <f>VLOOKUP(entregas[[#This Row],[id_cliente]],clientes[],2,0)</f>
        <v>Emanuel da Cunha</v>
      </c>
      <c r="I662" t="str">
        <f>VLOOKUP(entregas[[#This Row],[id_cliente]],clientes[],7,0)</f>
        <v>Norte</v>
      </c>
      <c r="J662">
        <f>VLOOKUP(entregas[[#This Row],[id_cliente]],nps[],3,0)</f>
        <v>4</v>
      </c>
      <c r="K662" t="str">
        <f>IF(entregas[[#This Row],[status]]="Entregue","Não","Sim")</f>
        <v>Não</v>
      </c>
      <c r="L662">
        <f>VLOOKUP(entregas[[#This Row],[id_cliente]],pedidos[[#All],[id_cliente]:[Recompra?]],5,0)</f>
        <v>1</v>
      </c>
      <c r="M662">
        <f>IF(entregas[[#This Row],[data_entrega]]=""=TRUE,0,MAX(entregas[[#This Row],[data_entrega]]-entregas[[#This Row],[prazo_estimado]],0))</f>
        <v>0</v>
      </c>
    </row>
    <row r="663" spans="1:13" x14ac:dyDescent="0.35">
      <c r="A663" s="2">
        <v>662</v>
      </c>
      <c r="B663" t="s">
        <v>414</v>
      </c>
      <c r="C663" t="s">
        <v>417</v>
      </c>
      <c r="E663" s="1">
        <v>45514</v>
      </c>
      <c r="F663" t="s">
        <v>418</v>
      </c>
      <c r="G663">
        <f>VLOOKUP(entregas[[#This Row],[id_pedido]],pedidos[[id]:[id_cliente]],2,0)</f>
        <v>114</v>
      </c>
      <c r="H663" t="str">
        <f>VLOOKUP(entregas[[#This Row],[id_cliente]],clientes[],2,0)</f>
        <v>Stephany Pires</v>
      </c>
      <c r="I663" t="str">
        <f>VLOOKUP(entregas[[#This Row],[id_cliente]],clientes[],7,0)</f>
        <v>Nordeste</v>
      </c>
      <c r="J663">
        <f>VLOOKUP(entregas[[#This Row],[id_cliente]],nps[],3,0)</f>
        <v>8</v>
      </c>
      <c r="K663" t="str">
        <f>IF(entregas[[#This Row],[status]]="Entregue","Não","Sim")</f>
        <v>Sim</v>
      </c>
      <c r="L663">
        <f>VLOOKUP(entregas[[#This Row],[id_cliente]],pedidos[[#All],[id_cliente]:[Recompra?]],5,0)</f>
        <v>1</v>
      </c>
      <c r="M663">
        <f>IF(entregas[[#This Row],[data_entrega]]=""=TRUE,0,MAX(entregas[[#This Row],[data_entrega]]-entregas[[#This Row],[prazo_estimado]],0))</f>
        <v>0</v>
      </c>
    </row>
    <row r="664" spans="1:13" x14ac:dyDescent="0.35">
      <c r="A664" s="2">
        <v>663</v>
      </c>
      <c r="B664" t="s">
        <v>419</v>
      </c>
      <c r="C664" t="s">
        <v>412</v>
      </c>
      <c r="D664" s="1">
        <v>45676</v>
      </c>
      <c r="E664" s="1">
        <v>45673</v>
      </c>
      <c r="F664" t="s">
        <v>413</v>
      </c>
      <c r="G664">
        <f>VLOOKUP(entregas[[#This Row],[id_pedido]],pedidos[[id]:[id_cliente]],2,0)</f>
        <v>51</v>
      </c>
      <c r="H664" t="str">
        <f>VLOOKUP(entregas[[#This Row],[id_cliente]],clientes[],2,0)</f>
        <v>Evelyn Ramos</v>
      </c>
      <c r="I664" t="str">
        <f>VLOOKUP(entregas[[#This Row],[id_cliente]],clientes[],7,0)</f>
        <v>Nordeste</v>
      </c>
      <c r="J664">
        <f>VLOOKUP(entregas[[#This Row],[id_cliente]],nps[],3,0)</f>
        <v>0</v>
      </c>
      <c r="K664" t="str">
        <f>IF(entregas[[#This Row],[status]]="Entregue","Não","Sim")</f>
        <v>Não</v>
      </c>
      <c r="L664">
        <f>VLOOKUP(entregas[[#This Row],[id_cliente]],pedidos[[#All],[id_cliente]:[Recompra?]],5,0)</f>
        <v>1</v>
      </c>
      <c r="M664">
        <f>IF(entregas[[#This Row],[data_entrega]]=""=TRUE,0,MAX(entregas[[#This Row],[data_entrega]]-entregas[[#This Row],[prazo_estimado]],0))</f>
        <v>3</v>
      </c>
    </row>
    <row r="665" spans="1:13" x14ac:dyDescent="0.35">
      <c r="A665" s="2">
        <v>664</v>
      </c>
      <c r="B665" t="s">
        <v>414</v>
      </c>
      <c r="C665" t="s">
        <v>409</v>
      </c>
      <c r="E665" s="1">
        <v>45567</v>
      </c>
      <c r="F665" t="s">
        <v>410</v>
      </c>
      <c r="G665">
        <f>VLOOKUP(entregas[[#This Row],[id_pedido]],pedidos[[id]:[id_cliente]],2,0)</f>
        <v>73</v>
      </c>
      <c r="H665" t="str">
        <f>VLOOKUP(entregas[[#This Row],[id_cliente]],clientes[],2,0)</f>
        <v>Anthony da Mota</v>
      </c>
      <c r="I665" t="str">
        <f>VLOOKUP(entregas[[#This Row],[id_cliente]],clientes[],7,0)</f>
        <v>Nordeste</v>
      </c>
      <c r="J665">
        <f>VLOOKUP(entregas[[#This Row],[id_cliente]],nps[],3,0)</f>
        <v>7</v>
      </c>
      <c r="K665" t="str">
        <f>IF(entregas[[#This Row],[status]]="Entregue","Não","Sim")</f>
        <v>Sim</v>
      </c>
      <c r="L665">
        <f>VLOOKUP(entregas[[#This Row],[id_cliente]],pedidos[[#All],[id_cliente]:[Recompra?]],5,0)</f>
        <v>1</v>
      </c>
      <c r="M665">
        <f>IF(entregas[[#This Row],[data_entrega]]=""=TRUE,0,MAX(entregas[[#This Row],[data_entrega]]-entregas[[#This Row],[prazo_estimado]],0))</f>
        <v>0</v>
      </c>
    </row>
    <row r="666" spans="1:13" x14ac:dyDescent="0.35">
      <c r="A666" s="2">
        <v>665</v>
      </c>
      <c r="B666" t="s">
        <v>414</v>
      </c>
      <c r="C666" t="s">
        <v>412</v>
      </c>
      <c r="D666" s="1">
        <v>45498</v>
      </c>
      <c r="E666" s="1">
        <v>45499</v>
      </c>
      <c r="F666" t="s">
        <v>413</v>
      </c>
      <c r="G666">
        <f>VLOOKUP(entregas[[#This Row],[id_pedido]],pedidos[[id]:[id_cliente]],2,0)</f>
        <v>105</v>
      </c>
      <c r="H666" t="str">
        <f>VLOOKUP(entregas[[#This Row],[id_cliente]],clientes[],2,0)</f>
        <v>Sr. Enrico Silveira</v>
      </c>
      <c r="I666" t="str">
        <f>VLOOKUP(entregas[[#This Row],[id_cliente]],clientes[],7,0)</f>
        <v>Centro-Oeste</v>
      </c>
      <c r="J666">
        <f>VLOOKUP(entregas[[#This Row],[id_cliente]],nps[],3,0)</f>
        <v>8</v>
      </c>
      <c r="K666" t="str">
        <f>IF(entregas[[#This Row],[status]]="Entregue","Não","Sim")</f>
        <v>Não</v>
      </c>
      <c r="L666">
        <f>VLOOKUP(entregas[[#This Row],[id_cliente]],pedidos[[#All],[id_cliente]:[Recompra?]],5,0)</f>
        <v>1</v>
      </c>
      <c r="M666">
        <f>IF(entregas[[#This Row],[data_entrega]]=""=TRUE,0,MAX(entregas[[#This Row],[data_entrega]]-entregas[[#This Row],[prazo_estimado]],0))</f>
        <v>0</v>
      </c>
    </row>
    <row r="667" spans="1:13" x14ac:dyDescent="0.35">
      <c r="A667" s="2">
        <v>666</v>
      </c>
      <c r="B667" t="s">
        <v>414</v>
      </c>
      <c r="C667" t="s">
        <v>412</v>
      </c>
      <c r="D667" s="1">
        <v>45454</v>
      </c>
      <c r="E667" s="1">
        <v>45456</v>
      </c>
      <c r="F667" t="s">
        <v>413</v>
      </c>
      <c r="G667">
        <f>VLOOKUP(entregas[[#This Row],[id_pedido]],pedidos[[id]:[id_cliente]],2,0)</f>
        <v>171</v>
      </c>
      <c r="H667" t="str">
        <f>VLOOKUP(entregas[[#This Row],[id_cliente]],clientes[],2,0)</f>
        <v>Esther Monteiro</v>
      </c>
      <c r="I667" t="str">
        <f>VLOOKUP(entregas[[#This Row],[id_cliente]],clientes[],7,0)</f>
        <v>Centro-Oeste</v>
      </c>
      <c r="J667">
        <f>VLOOKUP(entregas[[#This Row],[id_cliente]],nps[],3,0)</f>
        <v>5</v>
      </c>
      <c r="K667" t="str">
        <f>IF(entregas[[#This Row],[status]]="Entregue","Não","Sim")</f>
        <v>Não</v>
      </c>
      <c r="L667">
        <f>VLOOKUP(entregas[[#This Row],[id_cliente]],pedidos[[#All],[id_cliente]:[Recompra?]],5,0)</f>
        <v>1</v>
      </c>
      <c r="M667">
        <f>IF(entregas[[#This Row],[data_entrega]]=""=TRUE,0,MAX(entregas[[#This Row],[data_entrega]]-entregas[[#This Row],[prazo_estimado]],0))</f>
        <v>0</v>
      </c>
    </row>
    <row r="668" spans="1:13" x14ac:dyDescent="0.35">
      <c r="A668" s="2">
        <v>667</v>
      </c>
      <c r="B668" t="s">
        <v>408</v>
      </c>
      <c r="C668" t="s">
        <v>412</v>
      </c>
      <c r="D668" s="1">
        <v>45785</v>
      </c>
      <c r="E668" s="1">
        <v>45787</v>
      </c>
      <c r="F668" t="s">
        <v>413</v>
      </c>
      <c r="G668">
        <f>VLOOKUP(entregas[[#This Row],[id_pedido]],pedidos[[id]:[id_cliente]],2,0)</f>
        <v>35</v>
      </c>
      <c r="H668" t="str">
        <f>VLOOKUP(entregas[[#This Row],[id_cliente]],clientes[],2,0)</f>
        <v>Dr. Paulo Sales</v>
      </c>
      <c r="I668" t="str">
        <f>VLOOKUP(entregas[[#This Row],[id_cliente]],clientes[],7,0)</f>
        <v>Nordeste</v>
      </c>
      <c r="J668">
        <f>VLOOKUP(entregas[[#This Row],[id_cliente]],nps[],3,0)</f>
        <v>4</v>
      </c>
      <c r="K668" t="str">
        <f>IF(entregas[[#This Row],[status]]="Entregue","Não","Sim")</f>
        <v>Não</v>
      </c>
      <c r="L668">
        <f>VLOOKUP(entregas[[#This Row],[id_cliente]],pedidos[[#All],[id_cliente]:[Recompra?]],5,0)</f>
        <v>1</v>
      </c>
      <c r="M668">
        <f>IF(entregas[[#This Row],[data_entrega]]=""=TRUE,0,MAX(entregas[[#This Row],[data_entrega]]-entregas[[#This Row],[prazo_estimado]],0))</f>
        <v>0</v>
      </c>
    </row>
    <row r="669" spans="1:13" x14ac:dyDescent="0.35">
      <c r="A669" s="2">
        <v>668</v>
      </c>
      <c r="B669" t="s">
        <v>419</v>
      </c>
      <c r="C669" t="s">
        <v>412</v>
      </c>
      <c r="D669" s="1">
        <v>45551</v>
      </c>
      <c r="E669" s="1">
        <v>45552</v>
      </c>
      <c r="F669" t="s">
        <v>413</v>
      </c>
      <c r="G669">
        <f>VLOOKUP(entregas[[#This Row],[id_pedido]],pedidos[[id]:[id_cliente]],2,0)</f>
        <v>136</v>
      </c>
      <c r="H669" t="str">
        <f>VLOOKUP(entregas[[#This Row],[id_cliente]],clientes[],2,0)</f>
        <v>Isabelly Alves</v>
      </c>
      <c r="I669" t="str">
        <f>VLOOKUP(entregas[[#This Row],[id_cliente]],clientes[],7,0)</f>
        <v>Norte</v>
      </c>
      <c r="J669">
        <f>VLOOKUP(entregas[[#This Row],[id_cliente]],nps[],3,0)</f>
        <v>3</v>
      </c>
      <c r="K669" t="str">
        <f>IF(entregas[[#This Row],[status]]="Entregue","Não","Sim")</f>
        <v>Não</v>
      </c>
      <c r="L669">
        <f>VLOOKUP(entregas[[#This Row],[id_cliente]],pedidos[[#All],[id_cliente]:[Recompra?]],5,0)</f>
        <v>1</v>
      </c>
      <c r="M669">
        <f>IF(entregas[[#This Row],[data_entrega]]=""=TRUE,0,MAX(entregas[[#This Row],[data_entrega]]-entregas[[#This Row],[prazo_estimado]],0))</f>
        <v>0</v>
      </c>
    </row>
    <row r="670" spans="1:13" x14ac:dyDescent="0.35">
      <c r="A670" s="2">
        <v>669</v>
      </c>
      <c r="B670" t="s">
        <v>419</v>
      </c>
      <c r="C670" t="s">
        <v>412</v>
      </c>
      <c r="D670" s="1">
        <v>45760</v>
      </c>
      <c r="E670" s="1">
        <v>45758</v>
      </c>
      <c r="F670" t="s">
        <v>413</v>
      </c>
      <c r="G670">
        <f>VLOOKUP(entregas[[#This Row],[id_pedido]],pedidos[[id]:[id_cliente]],2,0)</f>
        <v>174</v>
      </c>
      <c r="H670" t="str">
        <f>VLOOKUP(entregas[[#This Row],[id_cliente]],clientes[],2,0)</f>
        <v>Felipe da Cruz</v>
      </c>
      <c r="I670" t="str">
        <f>VLOOKUP(entregas[[#This Row],[id_cliente]],clientes[],7,0)</f>
        <v>Norte</v>
      </c>
      <c r="J670">
        <f>VLOOKUP(entregas[[#This Row],[id_cliente]],nps[],3,0)</f>
        <v>6</v>
      </c>
      <c r="K670" t="str">
        <f>IF(entregas[[#This Row],[status]]="Entregue","Não","Sim")</f>
        <v>Não</v>
      </c>
      <c r="L670">
        <f>VLOOKUP(entregas[[#This Row],[id_cliente]],pedidos[[#All],[id_cliente]:[Recompra?]],5,0)</f>
        <v>1</v>
      </c>
      <c r="M670">
        <f>IF(entregas[[#This Row],[data_entrega]]=""=TRUE,0,MAX(entregas[[#This Row],[data_entrega]]-entregas[[#This Row],[prazo_estimado]],0))</f>
        <v>2</v>
      </c>
    </row>
    <row r="671" spans="1:13" x14ac:dyDescent="0.35">
      <c r="A671" s="2">
        <v>670</v>
      </c>
      <c r="B671" t="s">
        <v>419</v>
      </c>
      <c r="C671" t="s">
        <v>412</v>
      </c>
      <c r="D671" s="1">
        <v>45681</v>
      </c>
      <c r="E671" s="1">
        <v>45676</v>
      </c>
      <c r="F671" t="s">
        <v>413</v>
      </c>
      <c r="G671">
        <f>VLOOKUP(entregas[[#This Row],[id_pedido]],pedidos[[id]:[id_cliente]],2,0)</f>
        <v>71</v>
      </c>
      <c r="H671" t="str">
        <f>VLOOKUP(entregas[[#This Row],[id_cliente]],clientes[],2,0)</f>
        <v>Luigi Almeida</v>
      </c>
      <c r="I671" t="str">
        <f>VLOOKUP(entregas[[#This Row],[id_cliente]],clientes[],7,0)</f>
        <v>Norte</v>
      </c>
      <c r="J671">
        <f>VLOOKUP(entregas[[#This Row],[id_cliente]],nps[],3,0)</f>
        <v>7</v>
      </c>
      <c r="K671" t="str">
        <f>IF(entregas[[#This Row],[status]]="Entregue","Não","Sim")</f>
        <v>Não</v>
      </c>
      <c r="L671">
        <f>VLOOKUP(entregas[[#This Row],[id_cliente]],pedidos[[#All],[id_cliente]:[Recompra?]],5,0)</f>
        <v>1</v>
      </c>
      <c r="M671">
        <f>IF(entregas[[#This Row],[data_entrega]]=""=TRUE,0,MAX(entregas[[#This Row],[data_entrega]]-entregas[[#This Row],[prazo_estimado]],0))</f>
        <v>5</v>
      </c>
    </row>
    <row r="672" spans="1:13" x14ac:dyDescent="0.35">
      <c r="A672" s="2">
        <v>671</v>
      </c>
      <c r="B672" t="s">
        <v>414</v>
      </c>
      <c r="C672" t="s">
        <v>412</v>
      </c>
      <c r="D672" s="1">
        <v>45717</v>
      </c>
      <c r="E672" s="1">
        <v>45712</v>
      </c>
      <c r="F672" t="s">
        <v>413</v>
      </c>
      <c r="G672">
        <f>VLOOKUP(entregas[[#This Row],[id_pedido]],pedidos[[id]:[id_cliente]],2,0)</f>
        <v>174</v>
      </c>
      <c r="H672" t="str">
        <f>VLOOKUP(entregas[[#This Row],[id_cliente]],clientes[],2,0)</f>
        <v>Felipe da Cruz</v>
      </c>
      <c r="I672" t="str">
        <f>VLOOKUP(entregas[[#This Row],[id_cliente]],clientes[],7,0)</f>
        <v>Norte</v>
      </c>
      <c r="J672">
        <f>VLOOKUP(entregas[[#This Row],[id_cliente]],nps[],3,0)</f>
        <v>6</v>
      </c>
      <c r="K672" t="str">
        <f>IF(entregas[[#This Row],[status]]="Entregue","Não","Sim")</f>
        <v>Não</v>
      </c>
      <c r="L672">
        <f>VLOOKUP(entregas[[#This Row],[id_cliente]],pedidos[[#All],[id_cliente]:[Recompra?]],5,0)</f>
        <v>1</v>
      </c>
      <c r="M672">
        <f>IF(entregas[[#This Row],[data_entrega]]=""=TRUE,0,MAX(entregas[[#This Row],[data_entrega]]-entregas[[#This Row],[prazo_estimado]],0))</f>
        <v>5</v>
      </c>
    </row>
    <row r="673" spans="1:13" x14ac:dyDescent="0.35">
      <c r="A673" s="2">
        <v>672</v>
      </c>
      <c r="B673" t="s">
        <v>414</v>
      </c>
      <c r="C673" t="s">
        <v>412</v>
      </c>
      <c r="D673" s="1">
        <v>45791</v>
      </c>
      <c r="E673" s="1">
        <v>45786</v>
      </c>
      <c r="F673" t="s">
        <v>413</v>
      </c>
      <c r="G673">
        <f>VLOOKUP(entregas[[#This Row],[id_pedido]],pedidos[[id]:[id_cliente]],2,0)</f>
        <v>109</v>
      </c>
      <c r="H673" t="str">
        <f>VLOOKUP(entregas[[#This Row],[id_cliente]],clientes[],2,0)</f>
        <v>Otávio Pereira</v>
      </c>
      <c r="I673" t="str">
        <f>VLOOKUP(entregas[[#This Row],[id_cliente]],clientes[],7,0)</f>
        <v>Norte</v>
      </c>
      <c r="J673">
        <f>VLOOKUP(entregas[[#This Row],[id_cliente]],nps[],3,0)</f>
        <v>9</v>
      </c>
      <c r="K673" t="str">
        <f>IF(entregas[[#This Row],[status]]="Entregue","Não","Sim")</f>
        <v>Não</v>
      </c>
      <c r="L673">
        <f>VLOOKUP(entregas[[#This Row],[id_cliente]],pedidos[[#All],[id_cliente]:[Recompra?]],5,0)</f>
        <v>1</v>
      </c>
      <c r="M673">
        <f>IF(entregas[[#This Row],[data_entrega]]=""=TRUE,0,MAX(entregas[[#This Row],[data_entrega]]-entregas[[#This Row],[prazo_estimado]],0))</f>
        <v>5</v>
      </c>
    </row>
    <row r="674" spans="1:13" x14ac:dyDescent="0.35">
      <c r="A674" s="2">
        <v>673</v>
      </c>
      <c r="B674" t="s">
        <v>414</v>
      </c>
      <c r="C674" t="s">
        <v>412</v>
      </c>
      <c r="D674" s="1">
        <v>45592</v>
      </c>
      <c r="E674" s="1">
        <v>45589</v>
      </c>
      <c r="F674" t="s">
        <v>413</v>
      </c>
      <c r="G674">
        <f>VLOOKUP(entregas[[#This Row],[id_pedido]],pedidos[[id]:[id_cliente]],2,0)</f>
        <v>46</v>
      </c>
      <c r="H674" t="str">
        <f>VLOOKUP(entregas[[#This Row],[id_cliente]],clientes[],2,0)</f>
        <v>Sra. Stephany Cardoso</v>
      </c>
      <c r="I674" t="str">
        <f>VLOOKUP(entregas[[#This Row],[id_cliente]],clientes[],7,0)</f>
        <v>Sul</v>
      </c>
      <c r="J674">
        <f>VLOOKUP(entregas[[#This Row],[id_cliente]],nps[],3,0)</f>
        <v>2</v>
      </c>
      <c r="K674" t="str">
        <f>IF(entregas[[#This Row],[status]]="Entregue","Não","Sim")</f>
        <v>Não</v>
      </c>
      <c r="L674">
        <f>VLOOKUP(entregas[[#This Row],[id_cliente]],pedidos[[#All],[id_cliente]:[Recompra?]],5,0)</f>
        <v>1</v>
      </c>
      <c r="M674">
        <f>IF(entregas[[#This Row],[data_entrega]]=""=TRUE,0,MAX(entregas[[#This Row],[data_entrega]]-entregas[[#This Row],[prazo_estimado]],0))</f>
        <v>3</v>
      </c>
    </row>
    <row r="675" spans="1:13" x14ac:dyDescent="0.35">
      <c r="A675" s="2">
        <v>674</v>
      </c>
      <c r="B675" t="s">
        <v>411</v>
      </c>
      <c r="C675" t="s">
        <v>412</v>
      </c>
      <c r="D675" s="1">
        <v>45502</v>
      </c>
      <c r="E675" s="1">
        <v>45501</v>
      </c>
      <c r="F675" t="s">
        <v>413</v>
      </c>
      <c r="G675">
        <f>VLOOKUP(entregas[[#This Row],[id_pedido]],pedidos[[id]:[id_cliente]],2,0)</f>
        <v>151</v>
      </c>
      <c r="H675" t="str">
        <f>VLOOKUP(entregas[[#This Row],[id_cliente]],clientes[],2,0)</f>
        <v>Sophia Souza</v>
      </c>
      <c r="I675" t="str">
        <f>VLOOKUP(entregas[[#This Row],[id_cliente]],clientes[],7,0)</f>
        <v>Norte</v>
      </c>
      <c r="J675">
        <f>VLOOKUP(entregas[[#This Row],[id_cliente]],nps[],3,0)</f>
        <v>3</v>
      </c>
      <c r="K675" t="str">
        <f>IF(entregas[[#This Row],[status]]="Entregue","Não","Sim")</f>
        <v>Não</v>
      </c>
      <c r="L675">
        <f>VLOOKUP(entregas[[#This Row],[id_cliente]],pedidos[[#All],[id_cliente]:[Recompra?]],5,0)</f>
        <v>1</v>
      </c>
      <c r="M675">
        <f>IF(entregas[[#This Row],[data_entrega]]=""=TRUE,0,MAX(entregas[[#This Row],[data_entrega]]-entregas[[#This Row],[prazo_estimado]],0))</f>
        <v>1</v>
      </c>
    </row>
    <row r="676" spans="1:13" x14ac:dyDescent="0.35">
      <c r="A676" s="2">
        <v>675</v>
      </c>
      <c r="B676" t="s">
        <v>411</v>
      </c>
      <c r="C676" t="s">
        <v>412</v>
      </c>
      <c r="D676" s="1">
        <v>45754</v>
      </c>
      <c r="E676" s="1">
        <v>45752</v>
      </c>
      <c r="F676" t="s">
        <v>413</v>
      </c>
      <c r="G676">
        <f>VLOOKUP(entregas[[#This Row],[id_pedido]],pedidos[[id]:[id_cliente]],2,0)</f>
        <v>75</v>
      </c>
      <c r="H676" t="str">
        <f>VLOOKUP(entregas[[#This Row],[id_cliente]],clientes[],2,0)</f>
        <v>Stephany Duarte</v>
      </c>
      <c r="I676" t="str">
        <f>VLOOKUP(entregas[[#This Row],[id_cliente]],clientes[],7,0)</f>
        <v>Nordeste</v>
      </c>
      <c r="J676">
        <f>VLOOKUP(entregas[[#This Row],[id_cliente]],nps[],3,0)</f>
        <v>6</v>
      </c>
      <c r="K676" t="str">
        <f>IF(entregas[[#This Row],[status]]="Entregue","Não","Sim")</f>
        <v>Não</v>
      </c>
      <c r="L676">
        <f>VLOOKUP(entregas[[#This Row],[id_cliente]],pedidos[[#All],[id_cliente]:[Recompra?]],5,0)</f>
        <v>1</v>
      </c>
      <c r="M676">
        <f>IF(entregas[[#This Row],[data_entrega]]=""=TRUE,0,MAX(entregas[[#This Row],[data_entrega]]-entregas[[#This Row],[prazo_estimado]],0))</f>
        <v>2</v>
      </c>
    </row>
    <row r="677" spans="1:13" x14ac:dyDescent="0.35">
      <c r="A677" s="2">
        <v>676</v>
      </c>
      <c r="B677" t="s">
        <v>414</v>
      </c>
      <c r="C677" t="s">
        <v>412</v>
      </c>
      <c r="D677" s="1">
        <v>45600</v>
      </c>
      <c r="E677" s="1">
        <v>45602</v>
      </c>
      <c r="F677" t="s">
        <v>413</v>
      </c>
      <c r="G677">
        <f>VLOOKUP(entregas[[#This Row],[id_pedido]],pedidos[[id]:[id_cliente]],2,0)</f>
        <v>11</v>
      </c>
      <c r="H677" t="str">
        <f>VLOOKUP(entregas[[#This Row],[id_cliente]],clientes[],2,0)</f>
        <v>Eduarda Porto</v>
      </c>
      <c r="I677" t="str">
        <f>VLOOKUP(entregas[[#This Row],[id_cliente]],clientes[],7,0)</f>
        <v>Nordeste</v>
      </c>
      <c r="J677">
        <f>VLOOKUP(entregas[[#This Row],[id_cliente]],nps[],3,0)</f>
        <v>4</v>
      </c>
      <c r="K677" t="str">
        <f>IF(entregas[[#This Row],[status]]="Entregue","Não","Sim")</f>
        <v>Não</v>
      </c>
      <c r="L677">
        <f>VLOOKUP(entregas[[#This Row],[id_cliente]],pedidos[[#All],[id_cliente]:[Recompra?]],5,0)</f>
        <v>1</v>
      </c>
      <c r="M677">
        <f>IF(entregas[[#This Row],[data_entrega]]=""=TRUE,0,MAX(entregas[[#This Row],[data_entrega]]-entregas[[#This Row],[prazo_estimado]],0))</f>
        <v>0</v>
      </c>
    </row>
    <row r="678" spans="1:13" x14ac:dyDescent="0.35">
      <c r="A678" s="2">
        <v>677</v>
      </c>
      <c r="B678" t="s">
        <v>408</v>
      </c>
      <c r="C678" t="s">
        <v>417</v>
      </c>
      <c r="E678" s="1">
        <v>45631</v>
      </c>
      <c r="F678" t="s">
        <v>418</v>
      </c>
      <c r="G678">
        <f>VLOOKUP(entregas[[#This Row],[id_pedido]],pedidos[[id]:[id_cliente]],2,0)</f>
        <v>57</v>
      </c>
      <c r="H678" t="str">
        <f>VLOOKUP(entregas[[#This Row],[id_cliente]],clientes[],2,0)</f>
        <v>Sr. Marcelo Monteiro</v>
      </c>
      <c r="I678" t="str">
        <f>VLOOKUP(entregas[[#This Row],[id_cliente]],clientes[],7,0)</f>
        <v>Norte</v>
      </c>
      <c r="J678">
        <f>VLOOKUP(entregas[[#This Row],[id_cliente]],nps[],3,0)</f>
        <v>10</v>
      </c>
      <c r="K678" t="str">
        <f>IF(entregas[[#This Row],[status]]="Entregue","Não","Sim")</f>
        <v>Sim</v>
      </c>
      <c r="L678">
        <f>VLOOKUP(entregas[[#This Row],[id_cliente]],pedidos[[#All],[id_cliente]:[Recompra?]],5,0)</f>
        <v>1</v>
      </c>
      <c r="M678">
        <f>IF(entregas[[#This Row],[data_entrega]]=""=TRUE,0,MAX(entregas[[#This Row],[data_entrega]]-entregas[[#This Row],[prazo_estimado]],0))</f>
        <v>0</v>
      </c>
    </row>
    <row r="679" spans="1:13" x14ac:dyDescent="0.35">
      <c r="A679" s="2">
        <v>678</v>
      </c>
      <c r="B679" t="s">
        <v>419</v>
      </c>
      <c r="C679" t="s">
        <v>412</v>
      </c>
      <c r="D679" s="1">
        <v>45550</v>
      </c>
      <c r="E679" s="1">
        <v>45552</v>
      </c>
      <c r="F679" t="s">
        <v>413</v>
      </c>
      <c r="G679">
        <f>VLOOKUP(entregas[[#This Row],[id_pedido]],pedidos[[id]:[id_cliente]],2,0)</f>
        <v>5</v>
      </c>
      <c r="H679" t="str">
        <f>VLOOKUP(entregas[[#This Row],[id_cliente]],clientes[],2,0)</f>
        <v>Yuri Mendes</v>
      </c>
      <c r="I679" t="str">
        <f>VLOOKUP(entregas[[#This Row],[id_cliente]],clientes[],7,0)</f>
        <v>Nordeste</v>
      </c>
      <c r="J679">
        <f>VLOOKUP(entregas[[#This Row],[id_cliente]],nps[],3,0)</f>
        <v>7</v>
      </c>
      <c r="K679" t="str">
        <f>IF(entregas[[#This Row],[status]]="Entregue","Não","Sim")</f>
        <v>Não</v>
      </c>
      <c r="L679">
        <f>VLOOKUP(entregas[[#This Row],[id_cliente]],pedidos[[#All],[id_cliente]:[Recompra?]],5,0)</f>
        <v>1</v>
      </c>
      <c r="M679">
        <f>IF(entregas[[#This Row],[data_entrega]]=""=TRUE,0,MAX(entregas[[#This Row],[data_entrega]]-entregas[[#This Row],[prazo_estimado]],0))</f>
        <v>0</v>
      </c>
    </row>
    <row r="680" spans="1:13" x14ac:dyDescent="0.35">
      <c r="A680" s="2">
        <v>679</v>
      </c>
      <c r="B680" t="s">
        <v>411</v>
      </c>
      <c r="C680" t="s">
        <v>417</v>
      </c>
      <c r="E680" s="1">
        <v>45692</v>
      </c>
      <c r="F680" t="s">
        <v>418</v>
      </c>
      <c r="G680">
        <f>VLOOKUP(entregas[[#This Row],[id_pedido]],pedidos[[id]:[id_cliente]],2,0)</f>
        <v>82</v>
      </c>
      <c r="H680" t="str">
        <f>VLOOKUP(entregas[[#This Row],[id_cliente]],clientes[],2,0)</f>
        <v>Sofia da Cruz</v>
      </c>
      <c r="I680" t="str">
        <f>VLOOKUP(entregas[[#This Row],[id_cliente]],clientes[],7,0)</f>
        <v>Sul</v>
      </c>
      <c r="J680">
        <f>VLOOKUP(entregas[[#This Row],[id_cliente]],nps[],3,0)</f>
        <v>10</v>
      </c>
      <c r="K680" t="str">
        <f>IF(entregas[[#This Row],[status]]="Entregue","Não","Sim")</f>
        <v>Sim</v>
      </c>
      <c r="L680">
        <f>VLOOKUP(entregas[[#This Row],[id_cliente]],pedidos[[#All],[id_cliente]:[Recompra?]],5,0)</f>
        <v>0</v>
      </c>
      <c r="M680">
        <f>IF(entregas[[#This Row],[data_entrega]]=""=TRUE,0,MAX(entregas[[#This Row],[data_entrega]]-entregas[[#This Row],[prazo_estimado]],0))</f>
        <v>0</v>
      </c>
    </row>
    <row r="681" spans="1:13" x14ac:dyDescent="0.35">
      <c r="A681" s="2">
        <v>680</v>
      </c>
      <c r="B681" t="s">
        <v>411</v>
      </c>
      <c r="C681" t="s">
        <v>417</v>
      </c>
      <c r="E681" s="1">
        <v>45522</v>
      </c>
      <c r="F681" t="s">
        <v>418</v>
      </c>
      <c r="G681">
        <f>VLOOKUP(entregas[[#This Row],[id_pedido]],pedidos[[id]:[id_cliente]],2,0)</f>
        <v>90</v>
      </c>
      <c r="H681" t="str">
        <f>VLOOKUP(entregas[[#This Row],[id_cliente]],clientes[],2,0)</f>
        <v>Ryan da Paz</v>
      </c>
      <c r="I681" t="str">
        <f>VLOOKUP(entregas[[#This Row],[id_cliente]],clientes[],7,0)</f>
        <v>Norte</v>
      </c>
      <c r="J681">
        <f>VLOOKUP(entregas[[#This Row],[id_cliente]],nps[],3,0)</f>
        <v>10</v>
      </c>
      <c r="K681" t="str">
        <f>IF(entregas[[#This Row],[status]]="Entregue","Não","Sim")</f>
        <v>Sim</v>
      </c>
      <c r="L681">
        <f>VLOOKUP(entregas[[#This Row],[id_cliente]],pedidos[[#All],[id_cliente]:[Recompra?]],5,0)</f>
        <v>1</v>
      </c>
      <c r="M681">
        <f>IF(entregas[[#This Row],[data_entrega]]=""=TRUE,0,MAX(entregas[[#This Row],[data_entrega]]-entregas[[#This Row],[prazo_estimado]],0))</f>
        <v>0</v>
      </c>
    </row>
    <row r="682" spans="1:13" x14ac:dyDescent="0.35">
      <c r="A682" s="2">
        <v>681</v>
      </c>
      <c r="B682" t="s">
        <v>408</v>
      </c>
      <c r="C682" t="s">
        <v>412</v>
      </c>
      <c r="D682" s="1">
        <v>45465</v>
      </c>
      <c r="E682" s="1">
        <v>45465</v>
      </c>
      <c r="F682" t="s">
        <v>413</v>
      </c>
      <c r="G682">
        <f>VLOOKUP(entregas[[#This Row],[id_pedido]],pedidos[[id]:[id_cliente]],2,0)</f>
        <v>46</v>
      </c>
      <c r="H682" t="str">
        <f>VLOOKUP(entregas[[#This Row],[id_cliente]],clientes[],2,0)</f>
        <v>Sra. Stephany Cardoso</v>
      </c>
      <c r="I682" t="str">
        <f>VLOOKUP(entregas[[#This Row],[id_cliente]],clientes[],7,0)</f>
        <v>Sul</v>
      </c>
      <c r="J682">
        <f>VLOOKUP(entregas[[#This Row],[id_cliente]],nps[],3,0)</f>
        <v>2</v>
      </c>
      <c r="K682" t="str">
        <f>IF(entregas[[#This Row],[status]]="Entregue","Não","Sim")</f>
        <v>Não</v>
      </c>
      <c r="L682">
        <f>VLOOKUP(entregas[[#This Row],[id_cliente]],pedidos[[#All],[id_cliente]:[Recompra?]],5,0)</f>
        <v>1</v>
      </c>
      <c r="M682">
        <f>IF(entregas[[#This Row],[data_entrega]]=""=TRUE,0,MAX(entregas[[#This Row],[data_entrega]]-entregas[[#This Row],[prazo_estimado]],0))</f>
        <v>0</v>
      </c>
    </row>
    <row r="683" spans="1:13" x14ac:dyDescent="0.35">
      <c r="A683" s="2">
        <v>682</v>
      </c>
      <c r="B683" t="s">
        <v>419</v>
      </c>
      <c r="C683" t="s">
        <v>412</v>
      </c>
      <c r="D683" s="1">
        <v>45470</v>
      </c>
      <c r="E683" s="1">
        <v>45465</v>
      </c>
      <c r="F683" t="s">
        <v>413</v>
      </c>
      <c r="G683">
        <f>VLOOKUP(entregas[[#This Row],[id_pedido]],pedidos[[id]:[id_cliente]],2,0)</f>
        <v>31</v>
      </c>
      <c r="H683" t="str">
        <f>VLOOKUP(entregas[[#This Row],[id_cliente]],clientes[],2,0)</f>
        <v>Clarice Vieira</v>
      </c>
      <c r="I683" t="str">
        <f>VLOOKUP(entregas[[#This Row],[id_cliente]],clientes[],7,0)</f>
        <v>Nordeste</v>
      </c>
      <c r="J683">
        <f>VLOOKUP(entregas[[#This Row],[id_cliente]],nps[],3,0)</f>
        <v>4</v>
      </c>
      <c r="K683" t="str">
        <f>IF(entregas[[#This Row],[status]]="Entregue","Não","Sim")</f>
        <v>Não</v>
      </c>
      <c r="L683">
        <f>VLOOKUP(entregas[[#This Row],[id_cliente]],pedidos[[#All],[id_cliente]:[Recompra?]],5,0)</f>
        <v>1</v>
      </c>
      <c r="M683">
        <f>IF(entregas[[#This Row],[data_entrega]]=""=TRUE,0,MAX(entregas[[#This Row],[data_entrega]]-entregas[[#This Row],[prazo_estimado]],0))</f>
        <v>5</v>
      </c>
    </row>
    <row r="684" spans="1:13" x14ac:dyDescent="0.35">
      <c r="A684" s="2">
        <v>683</v>
      </c>
      <c r="B684" t="s">
        <v>419</v>
      </c>
      <c r="C684" t="s">
        <v>412</v>
      </c>
      <c r="D684" s="1">
        <v>45534</v>
      </c>
      <c r="E684" s="1">
        <v>45535</v>
      </c>
      <c r="F684" t="s">
        <v>413</v>
      </c>
      <c r="G684">
        <f>VLOOKUP(entregas[[#This Row],[id_pedido]],pedidos[[id]:[id_cliente]],2,0)</f>
        <v>150</v>
      </c>
      <c r="H684" t="str">
        <f>VLOOKUP(entregas[[#This Row],[id_cliente]],clientes[],2,0)</f>
        <v>Gustavo Henrique Silva</v>
      </c>
      <c r="I684" t="str">
        <f>VLOOKUP(entregas[[#This Row],[id_cliente]],clientes[],7,0)</f>
        <v>Norte</v>
      </c>
      <c r="J684">
        <f>VLOOKUP(entregas[[#This Row],[id_cliente]],nps[],3,0)</f>
        <v>2</v>
      </c>
      <c r="K684" t="str">
        <f>IF(entregas[[#This Row],[status]]="Entregue","Não","Sim")</f>
        <v>Não</v>
      </c>
      <c r="L684">
        <f>VLOOKUP(entregas[[#This Row],[id_cliente]],pedidos[[#All],[id_cliente]:[Recompra?]],5,0)</f>
        <v>1</v>
      </c>
      <c r="M684">
        <f>IF(entregas[[#This Row],[data_entrega]]=""=TRUE,0,MAX(entregas[[#This Row],[data_entrega]]-entregas[[#This Row],[prazo_estimado]],0))</f>
        <v>0</v>
      </c>
    </row>
    <row r="685" spans="1:13" x14ac:dyDescent="0.35">
      <c r="A685" s="2">
        <v>684</v>
      </c>
      <c r="B685" t="s">
        <v>414</v>
      </c>
      <c r="C685" t="s">
        <v>412</v>
      </c>
      <c r="D685" s="1">
        <v>45468</v>
      </c>
      <c r="E685" s="1">
        <v>45465</v>
      </c>
      <c r="F685" t="s">
        <v>413</v>
      </c>
      <c r="G685">
        <f>VLOOKUP(entregas[[#This Row],[id_pedido]],pedidos[[id]:[id_cliente]],2,0)</f>
        <v>139</v>
      </c>
      <c r="H685" t="str">
        <f>VLOOKUP(entregas[[#This Row],[id_cliente]],clientes[],2,0)</f>
        <v>João Felipe Barros</v>
      </c>
      <c r="I685" t="str">
        <f>VLOOKUP(entregas[[#This Row],[id_cliente]],clientes[],7,0)</f>
        <v>Norte</v>
      </c>
      <c r="J685">
        <f>VLOOKUP(entregas[[#This Row],[id_cliente]],nps[],3,0)</f>
        <v>0</v>
      </c>
      <c r="K685" t="str">
        <f>IF(entregas[[#This Row],[status]]="Entregue","Não","Sim")</f>
        <v>Não</v>
      </c>
      <c r="L685">
        <f>VLOOKUP(entregas[[#This Row],[id_cliente]],pedidos[[#All],[id_cliente]:[Recompra?]],5,0)</f>
        <v>1</v>
      </c>
      <c r="M685">
        <f>IF(entregas[[#This Row],[data_entrega]]=""=TRUE,0,MAX(entregas[[#This Row],[data_entrega]]-entregas[[#This Row],[prazo_estimado]],0))</f>
        <v>3</v>
      </c>
    </row>
    <row r="686" spans="1:13" x14ac:dyDescent="0.35">
      <c r="A686" s="2">
        <v>685</v>
      </c>
      <c r="B686" t="s">
        <v>411</v>
      </c>
      <c r="C686" t="s">
        <v>412</v>
      </c>
      <c r="D686" s="1">
        <v>45777</v>
      </c>
      <c r="E686" s="1">
        <v>45778</v>
      </c>
      <c r="F686" t="s">
        <v>413</v>
      </c>
      <c r="G686">
        <f>VLOOKUP(entregas[[#This Row],[id_pedido]],pedidos[[id]:[id_cliente]],2,0)</f>
        <v>123</v>
      </c>
      <c r="H686" t="str">
        <f>VLOOKUP(entregas[[#This Row],[id_cliente]],clientes[],2,0)</f>
        <v>João Lucas Souza</v>
      </c>
      <c r="I686" t="str">
        <f>VLOOKUP(entregas[[#This Row],[id_cliente]],clientes[],7,0)</f>
        <v>Centro-Oeste</v>
      </c>
      <c r="J686">
        <f>VLOOKUP(entregas[[#This Row],[id_cliente]],nps[],3,0)</f>
        <v>7</v>
      </c>
      <c r="K686" t="str">
        <f>IF(entregas[[#This Row],[status]]="Entregue","Não","Sim")</f>
        <v>Não</v>
      </c>
      <c r="L686">
        <f>VLOOKUP(entregas[[#This Row],[id_cliente]],pedidos[[#All],[id_cliente]:[Recompra?]],5,0)</f>
        <v>1</v>
      </c>
      <c r="M686">
        <f>IF(entregas[[#This Row],[data_entrega]]=""=TRUE,0,MAX(entregas[[#This Row],[data_entrega]]-entregas[[#This Row],[prazo_estimado]],0))</f>
        <v>0</v>
      </c>
    </row>
    <row r="687" spans="1:13" x14ac:dyDescent="0.35">
      <c r="A687" s="2">
        <v>686</v>
      </c>
      <c r="B687" t="s">
        <v>414</v>
      </c>
      <c r="C687" t="s">
        <v>412</v>
      </c>
      <c r="D687" s="1">
        <v>45456</v>
      </c>
      <c r="E687" s="1">
        <v>45455</v>
      </c>
      <c r="F687" t="s">
        <v>413</v>
      </c>
      <c r="G687">
        <f>VLOOKUP(entregas[[#This Row],[id_pedido]],pedidos[[id]:[id_cliente]],2,0)</f>
        <v>124</v>
      </c>
      <c r="H687" t="str">
        <f>VLOOKUP(entregas[[#This Row],[id_cliente]],clientes[],2,0)</f>
        <v>Carlos Eduardo Farias</v>
      </c>
      <c r="I687" t="str">
        <f>VLOOKUP(entregas[[#This Row],[id_cliente]],clientes[],7,0)</f>
        <v>Nordeste</v>
      </c>
      <c r="J687">
        <f>VLOOKUP(entregas[[#This Row],[id_cliente]],nps[],3,0)</f>
        <v>2</v>
      </c>
      <c r="K687" t="str">
        <f>IF(entregas[[#This Row],[status]]="Entregue","Não","Sim")</f>
        <v>Não</v>
      </c>
      <c r="L687">
        <f>VLOOKUP(entregas[[#This Row],[id_cliente]],pedidos[[#All],[id_cliente]:[Recompra?]],5,0)</f>
        <v>1</v>
      </c>
      <c r="M687">
        <f>IF(entregas[[#This Row],[data_entrega]]=""=TRUE,0,MAX(entregas[[#This Row],[data_entrega]]-entregas[[#This Row],[prazo_estimado]],0))</f>
        <v>1</v>
      </c>
    </row>
    <row r="688" spans="1:13" x14ac:dyDescent="0.35">
      <c r="A688" s="2">
        <v>687</v>
      </c>
      <c r="B688" t="s">
        <v>419</v>
      </c>
      <c r="C688" t="s">
        <v>412</v>
      </c>
      <c r="D688" s="1">
        <v>45735</v>
      </c>
      <c r="E688" s="1">
        <v>45732</v>
      </c>
      <c r="F688" t="s">
        <v>413</v>
      </c>
      <c r="G688">
        <f>VLOOKUP(entregas[[#This Row],[id_pedido]],pedidos[[id]:[id_cliente]],2,0)</f>
        <v>49</v>
      </c>
      <c r="H688" t="str">
        <f>VLOOKUP(entregas[[#This Row],[id_cliente]],clientes[],2,0)</f>
        <v>Felipe Monteiro</v>
      </c>
      <c r="I688" t="str">
        <f>VLOOKUP(entregas[[#This Row],[id_cliente]],clientes[],7,0)</f>
        <v>Sudeste</v>
      </c>
      <c r="J688">
        <f>VLOOKUP(entregas[[#This Row],[id_cliente]],nps[],3,0)</f>
        <v>2</v>
      </c>
      <c r="K688" t="str">
        <f>IF(entregas[[#This Row],[status]]="Entregue","Não","Sim")</f>
        <v>Não</v>
      </c>
      <c r="L688">
        <f>VLOOKUP(entregas[[#This Row],[id_cliente]],pedidos[[#All],[id_cliente]:[Recompra?]],5,0)</f>
        <v>1</v>
      </c>
      <c r="M688">
        <f>IF(entregas[[#This Row],[data_entrega]]=""=TRUE,0,MAX(entregas[[#This Row],[data_entrega]]-entregas[[#This Row],[prazo_estimado]],0))</f>
        <v>3</v>
      </c>
    </row>
    <row r="689" spans="1:13" x14ac:dyDescent="0.35">
      <c r="A689" s="2">
        <v>688</v>
      </c>
      <c r="B689" t="s">
        <v>419</v>
      </c>
      <c r="C689" t="s">
        <v>412</v>
      </c>
      <c r="D689" s="1">
        <v>45536</v>
      </c>
      <c r="E689" s="1">
        <v>45532</v>
      </c>
      <c r="F689" t="s">
        <v>413</v>
      </c>
      <c r="G689">
        <f>VLOOKUP(entregas[[#This Row],[id_pedido]],pedidos[[id]:[id_cliente]],2,0)</f>
        <v>8</v>
      </c>
      <c r="H689" t="str">
        <f>VLOOKUP(entregas[[#This Row],[id_cliente]],clientes[],2,0)</f>
        <v>Marina Caldeira</v>
      </c>
      <c r="I689" t="str">
        <f>VLOOKUP(entregas[[#This Row],[id_cliente]],clientes[],7,0)</f>
        <v>Nordeste</v>
      </c>
      <c r="J689">
        <f>VLOOKUP(entregas[[#This Row],[id_cliente]],nps[],3,0)</f>
        <v>6</v>
      </c>
      <c r="K689" t="str">
        <f>IF(entregas[[#This Row],[status]]="Entregue","Não","Sim")</f>
        <v>Não</v>
      </c>
      <c r="L689">
        <f>VLOOKUP(entregas[[#This Row],[id_cliente]],pedidos[[#All],[id_cliente]:[Recompra?]],5,0)</f>
        <v>1</v>
      </c>
      <c r="M689">
        <f>IF(entregas[[#This Row],[data_entrega]]=""=TRUE,0,MAX(entregas[[#This Row],[data_entrega]]-entregas[[#This Row],[prazo_estimado]],0))</f>
        <v>4</v>
      </c>
    </row>
    <row r="690" spans="1:13" x14ac:dyDescent="0.35">
      <c r="A690" s="2">
        <v>689</v>
      </c>
      <c r="B690" t="s">
        <v>419</v>
      </c>
      <c r="C690" t="s">
        <v>412</v>
      </c>
      <c r="D690" s="1">
        <v>45490</v>
      </c>
      <c r="E690" s="1">
        <v>45491</v>
      </c>
      <c r="F690" t="s">
        <v>413</v>
      </c>
      <c r="G690">
        <f>VLOOKUP(entregas[[#This Row],[id_pedido]],pedidos[[id]:[id_cliente]],2,0)</f>
        <v>37</v>
      </c>
      <c r="H690" t="str">
        <f>VLOOKUP(entregas[[#This Row],[id_cliente]],clientes[],2,0)</f>
        <v>Maria Julia Jesus</v>
      </c>
      <c r="I690" t="str">
        <f>VLOOKUP(entregas[[#This Row],[id_cliente]],clientes[],7,0)</f>
        <v>Sul</v>
      </c>
      <c r="J690">
        <f>VLOOKUP(entregas[[#This Row],[id_cliente]],nps[],3,0)</f>
        <v>4</v>
      </c>
      <c r="K690" t="str">
        <f>IF(entregas[[#This Row],[status]]="Entregue","Não","Sim")</f>
        <v>Não</v>
      </c>
      <c r="L690">
        <f>VLOOKUP(entregas[[#This Row],[id_cliente]],pedidos[[#All],[id_cliente]:[Recompra?]],5,0)</f>
        <v>1</v>
      </c>
      <c r="M690">
        <f>IF(entregas[[#This Row],[data_entrega]]=""=TRUE,0,MAX(entregas[[#This Row],[data_entrega]]-entregas[[#This Row],[prazo_estimado]],0))</f>
        <v>0</v>
      </c>
    </row>
    <row r="691" spans="1:13" x14ac:dyDescent="0.35">
      <c r="A691" s="2">
        <v>690</v>
      </c>
      <c r="B691" t="s">
        <v>414</v>
      </c>
      <c r="C691" t="s">
        <v>412</v>
      </c>
      <c r="D691" s="1">
        <v>45538</v>
      </c>
      <c r="E691" s="1">
        <v>45537</v>
      </c>
      <c r="F691" t="s">
        <v>413</v>
      </c>
      <c r="G691">
        <f>VLOOKUP(entregas[[#This Row],[id_pedido]],pedidos[[id]:[id_cliente]],2,0)</f>
        <v>80</v>
      </c>
      <c r="H691" t="str">
        <f>VLOOKUP(entregas[[#This Row],[id_cliente]],clientes[],2,0)</f>
        <v>Anthony Azevedo</v>
      </c>
      <c r="I691" t="str">
        <f>VLOOKUP(entregas[[#This Row],[id_cliente]],clientes[],7,0)</f>
        <v>Nordeste</v>
      </c>
      <c r="J691">
        <f>VLOOKUP(entregas[[#This Row],[id_cliente]],nps[],3,0)</f>
        <v>10</v>
      </c>
      <c r="K691" t="str">
        <f>IF(entregas[[#This Row],[status]]="Entregue","Não","Sim")</f>
        <v>Não</v>
      </c>
      <c r="L691">
        <f>VLOOKUP(entregas[[#This Row],[id_cliente]],pedidos[[#All],[id_cliente]:[Recompra?]],5,0)</f>
        <v>1</v>
      </c>
      <c r="M691">
        <f>IF(entregas[[#This Row],[data_entrega]]=""=TRUE,0,MAX(entregas[[#This Row],[data_entrega]]-entregas[[#This Row],[prazo_estimado]],0))</f>
        <v>1</v>
      </c>
    </row>
    <row r="692" spans="1:13" x14ac:dyDescent="0.35">
      <c r="A692" s="2">
        <v>691</v>
      </c>
      <c r="B692" t="s">
        <v>408</v>
      </c>
      <c r="C692" t="s">
        <v>412</v>
      </c>
      <c r="D692" s="1">
        <v>45610</v>
      </c>
      <c r="E692" s="1">
        <v>45611</v>
      </c>
      <c r="F692" t="s">
        <v>413</v>
      </c>
      <c r="G692">
        <f>VLOOKUP(entregas[[#This Row],[id_pedido]],pedidos[[id]:[id_cliente]],2,0)</f>
        <v>91</v>
      </c>
      <c r="H692" t="str">
        <f>VLOOKUP(entregas[[#This Row],[id_cliente]],clientes[],2,0)</f>
        <v>Dr. Leandro da Cunha</v>
      </c>
      <c r="I692" t="str">
        <f>VLOOKUP(entregas[[#This Row],[id_cliente]],clientes[],7,0)</f>
        <v>Nordeste</v>
      </c>
      <c r="J692">
        <f>VLOOKUP(entregas[[#This Row],[id_cliente]],nps[],3,0)</f>
        <v>2</v>
      </c>
      <c r="K692" t="str">
        <f>IF(entregas[[#This Row],[status]]="Entregue","Não","Sim")</f>
        <v>Não</v>
      </c>
      <c r="L692">
        <f>VLOOKUP(entregas[[#This Row],[id_cliente]],pedidos[[#All],[id_cliente]:[Recompra?]],5,0)</f>
        <v>1</v>
      </c>
      <c r="M692">
        <f>IF(entregas[[#This Row],[data_entrega]]=""=TRUE,0,MAX(entregas[[#This Row],[data_entrega]]-entregas[[#This Row],[prazo_estimado]],0))</f>
        <v>0</v>
      </c>
    </row>
    <row r="693" spans="1:13" x14ac:dyDescent="0.35">
      <c r="A693" s="2">
        <v>692</v>
      </c>
      <c r="B693" t="s">
        <v>419</v>
      </c>
      <c r="C693" t="s">
        <v>412</v>
      </c>
      <c r="D693" s="1">
        <v>45650</v>
      </c>
      <c r="E693" s="1">
        <v>45651</v>
      </c>
      <c r="F693" t="s">
        <v>413</v>
      </c>
      <c r="G693">
        <f>VLOOKUP(entregas[[#This Row],[id_pedido]],pedidos[[id]:[id_cliente]],2,0)</f>
        <v>180</v>
      </c>
      <c r="H693" t="str">
        <f>VLOOKUP(entregas[[#This Row],[id_cliente]],clientes[],2,0)</f>
        <v>Nathan da Paz</v>
      </c>
      <c r="I693" t="str">
        <f>VLOOKUP(entregas[[#This Row],[id_cliente]],clientes[],7,0)</f>
        <v>Sudeste</v>
      </c>
      <c r="J693">
        <f>VLOOKUP(entregas[[#This Row],[id_cliente]],nps[],3,0)</f>
        <v>4</v>
      </c>
      <c r="K693" t="str">
        <f>IF(entregas[[#This Row],[status]]="Entregue","Não","Sim")</f>
        <v>Não</v>
      </c>
      <c r="L693">
        <f>VLOOKUP(entregas[[#This Row],[id_cliente]],pedidos[[#All],[id_cliente]:[Recompra?]],5,0)</f>
        <v>1</v>
      </c>
      <c r="M693">
        <f>IF(entregas[[#This Row],[data_entrega]]=""=TRUE,0,MAX(entregas[[#This Row],[data_entrega]]-entregas[[#This Row],[prazo_estimado]],0))</f>
        <v>0</v>
      </c>
    </row>
    <row r="694" spans="1:13" x14ac:dyDescent="0.35">
      <c r="A694" s="2">
        <v>693</v>
      </c>
      <c r="B694" t="s">
        <v>419</v>
      </c>
      <c r="C694" t="s">
        <v>412</v>
      </c>
      <c r="D694" s="1">
        <v>45632</v>
      </c>
      <c r="E694" s="1">
        <v>45633</v>
      </c>
      <c r="F694" t="s">
        <v>413</v>
      </c>
      <c r="G694">
        <f>VLOOKUP(entregas[[#This Row],[id_pedido]],pedidos[[id]:[id_cliente]],2,0)</f>
        <v>93</v>
      </c>
      <c r="H694" t="str">
        <f>VLOOKUP(entregas[[#This Row],[id_cliente]],clientes[],2,0)</f>
        <v>Nina Ferreira</v>
      </c>
      <c r="I694" t="str">
        <f>VLOOKUP(entregas[[#This Row],[id_cliente]],clientes[],7,0)</f>
        <v>Sul</v>
      </c>
      <c r="J694">
        <f>VLOOKUP(entregas[[#This Row],[id_cliente]],nps[],3,0)</f>
        <v>2</v>
      </c>
      <c r="K694" t="str">
        <f>IF(entregas[[#This Row],[status]]="Entregue","Não","Sim")</f>
        <v>Não</v>
      </c>
      <c r="L694">
        <f>VLOOKUP(entregas[[#This Row],[id_cliente]],pedidos[[#All],[id_cliente]:[Recompra?]],5,0)</f>
        <v>1</v>
      </c>
      <c r="M694">
        <f>IF(entregas[[#This Row],[data_entrega]]=""=TRUE,0,MAX(entregas[[#This Row],[data_entrega]]-entregas[[#This Row],[prazo_estimado]],0))</f>
        <v>0</v>
      </c>
    </row>
    <row r="695" spans="1:13" x14ac:dyDescent="0.35">
      <c r="A695" s="2">
        <v>694</v>
      </c>
      <c r="B695" t="s">
        <v>408</v>
      </c>
      <c r="C695" t="s">
        <v>412</v>
      </c>
      <c r="D695" s="1">
        <v>45722</v>
      </c>
      <c r="E695" s="1">
        <v>45719</v>
      </c>
      <c r="F695" t="s">
        <v>413</v>
      </c>
      <c r="G695">
        <f>VLOOKUP(entregas[[#This Row],[id_pedido]],pedidos[[id]:[id_cliente]],2,0)</f>
        <v>137</v>
      </c>
      <c r="H695" t="str">
        <f>VLOOKUP(entregas[[#This Row],[id_cliente]],clientes[],2,0)</f>
        <v>Sra. Lívia Pinto</v>
      </c>
      <c r="I695" t="str">
        <f>VLOOKUP(entregas[[#This Row],[id_cliente]],clientes[],7,0)</f>
        <v>Nordeste</v>
      </c>
      <c r="J695">
        <f>VLOOKUP(entregas[[#This Row],[id_cliente]],nps[],3,0)</f>
        <v>8</v>
      </c>
      <c r="K695" t="str">
        <f>IF(entregas[[#This Row],[status]]="Entregue","Não","Sim")</f>
        <v>Não</v>
      </c>
      <c r="L695">
        <f>VLOOKUP(entregas[[#This Row],[id_cliente]],pedidos[[#All],[id_cliente]:[Recompra?]],5,0)</f>
        <v>1</v>
      </c>
      <c r="M695">
        <f>IF(entregas[[#This Row],[data_entrega]]=""=TRUE,0,MAX(entregas[[#This Row],[data_entrega]]-entregas[[#This Row],[prazo_estimado]],0))</f>
        <v>3</v>
      </c>
    </row>
    <row r="696" spans="1:13" x14ac:dyDescent="0.35">
      <c r="A696" s="2">
        <v>695</v>
      </c>
      <c r="B696" t="s">
        <v>411</v>
      </c>
      <c r="C696" t="s">
        <v>412</v>
      </c>
      <c r="D696" s="1">
        <v>45565</v>
      </c>
      <c r="E696" s="1">
        <v>45561</v>
      </c>
      <c r="F696" t="s">
        <v>413</v>
      </c>
      <c r="G696">
        <f>VLOOKUP(entregas[[#This Row],[id_pedido]],pedidos[[id]:[id_cliente]],2,0)</f>
        <v>193</v>
      </c>
      <c r="H696" t="str">
        <f>VLOOKUP(entregas[[#This Row],[id_cliente]],clientes[],2,0)</f>
        <v>Dr. Rodrigo Cardoso</v>
      </c>
      <c r="I696" t="str">
        <f>VLOOKUP(entregas[[#This Row],[id_cliente]],clientes[],7,0)</f>
        <v>Sul</v>
      </c>
      <c r="J696">
        <f>VLOOKUP(entregas[[#This Row],[id_cliente]],nps[],3,0)</f>
        <v>0</v>
      </c>
      <c r="K696" t="str">
        <f>IF(entregas[[#This Row],[status]]="Entregue","Não","Sim")</f>
        <v>Não</v>
      </c>
      <c r="L696">
        <f>VLOOKUP(entregas[[#This Row],[id_cliente]],pedidos[[#All],[id_cliente]:[Recompra?]],5,0)</f>
        <v>1</v>
      </c>
      <c r="M696">
        <f>IF(entregas[[#This Row],[data_entrega]]=""=TRUE,0,MAX(entregas[[#This Row],[data_entrega]]-entregas[[#This Row],[prazo_estimado]],0))</f>
        <v>4</v>
      </c>
    </row>
    <row r="697" spans="1:13" x14ac:dyDescent="0.35">
      <c r="A697" s="2">
        <v>696</v>
      </c>
      <c r="B697" t="s">
        <v>414</v>
      </c>
      <c r="C697" t="s">
        <v>412</v>
      </c>
      <c r="D697" s="1">
        <v>45436</v>
      </c>
      <c r="E697" s="1">
        <v>45431</v>
      </c>
      <c r="F697" t="s">
        <v>413</v>
      </c>
      <c r="G697">
        <f>VLOOKUP(entregas[[#This Row],[id_pedido]],pedidos[[id]:[id_cliente]],2,0)</f>
        <v>149</v>
      </c>
      <c r="H697" t="str">
        <f>VLOOKUP(entregas[[#This Row],[id_cliente]],clientes[],2,0)</f>
        <v>Mariane Castro</v>
      </c>
      <c r="I697" t="str">
        <f>VLOOKUP(entregas[[#This Row],[id_cliente]],clientes[],7,0)</f>
        <v>Sul</v>
      </c>
      <c r="J697">
        <f>VLOOKUP(entregas[[#This Row],[id_cliente]],nps[],3,0)</f>
        <v>1</v>
      </c>
      <c r="K697" t="str">
        <f>IF(entregas[[#This Row],[status]]="Entregue","Não","Sim")</f>
        <v>Não</v>
      </c>
      <c r="L697">
        <f>VLOOKUP(entregas[[#This Row],[id_cliente]],pedidos[[#All],[id_cliente]:[Recompra?]],5,0)</f>
        <v>1</v>
      </c>
      <c r="M697">
        <f>IF(entregas[[#This Row],[data_entrega]]=""=TRUE,0,MAX(entregas[[#This Row],[data_entrega]]-entregas[[#This Row],[prazo_estimado]],0))</f>
        <v>5</v>
      </c>
    </row>
    <row r="698" spans="1:13" x14ac:dyDescent="0.35">
      <c r="A698" s="2">
        <v>697</v>
      </c>
      <c r="B698" t="s">
        <v>419</v>
      </c>
      <c r="C698" t="s">
        <v>412</v>
      </c>
      <c r="D698" s="1">
        <v>45487</v>
      </c>
      <c r="E698" s="1">
        <v>45484</v>
      </c>
      <c r="F698" t="s">
        <v>413</v>
      </c>
      <c r="G698">
        <f>VLOOKUP(entregas[[#This Row],[id_pedido]],pedidos[[id]:[id_cliente]],2,0)</f>
        <v>58</v>
      </c>
      <c r="H698" t="str">
        <f>VLOOKUP(entregas[[#This Row],[id_cliente]],clientes[],2,0)</f>
        <v>Igor da Luz</v>
      </c>
      <c r="I698" t="str">
        <f>VLOOKUP(entregas[[#This Row],[id_cliente]],clientes[],7,0)</f>
        <v>Sudeste</v>
      </c>
      <c r="J698">
        <f>VLOOKUP(entregas[[#This Row],[id_cliente]],nps[],3,0)</f>
        <v>9</v>
      </c>
      <c r="K698" t="str">
        <f>IF(entregas[[#This Row],[status]]="Entregue","Não","Sim")</f>
        <v>Não</v>
      </c>
      <c r="L698">
        <f>VLOOKUP(entregas[[#This Row],[id_cliente]],pedidos[[#All],[id_cliente]:[Recompra?]],5,0)</f>
        <v>1</v>
      </c>
      <c r="M698">
        <f>IF(entregas[[#This Row],[data_entrega]]=""=TRUE,0,MAX(entregas[[#This Row],[data_entrega]]-entregas[[#This Row],[prazo_estimado]],0))</f>
        <v>3</v>
      </c>
    </row>
    <row r="699" spans="1:13" x14ac:dyDescent="0.35">
      <c r="A699" s="2">
        <v>698</v>
      </c>
      <c r="B699" t="s">
        <v>419</v>
      </c>
      <c r="C699" t="s">
        <v>412</v>
      </c>
      <c r="D699" s="1">
        <v>45795</v>
      </c>
      <c r="E699" s="1">
        <v>45791</v>
      </c>
      <c r="F699" t="s">
        <v>413</v>
      </c>
      <c r="G699">
        <f>VLOOKUP(entregas[[#This Row],[id_pedido]],pedidos[[id]:[id_cliente]],2,0)</f>
        <v>73</v>
      </c>
      <c r="H699" t="str">
        <f>VLOOKUP(entregas[[#This Row],[id_cliente]],clientes[],2,0)</f>
        <v>Anthony da Mota</v>
      </c>
      <c r="I699" t="str">
        <f>VLOOKUP(entregas[[#This Row],[id_cliente]],clientes[],7,0)</f>
        <v>Nordeste</v>
      </c>
      <c r="J699">
        <f>VLOOKUP(entregas[[#This Row],[id_cliente]],nps[],3,0)</f>
        <v>7</v>
      </c>
      <c r="K699" t="str">
        <f>IF(entregas[[#This Row],[status]]="Entregue","Não","Sim")</f>
        <v>Não</v>
      </c>
      <c r="L699">
        <f>VLOOKUP(entregas[[#This Row],[id_cliente]],pedidos[[#All],[id_cliente]:[Recompra?]],5,0)</f>
        <v>1</v>
      </c>
      <c r="M699">
        <f>IF(entregas[[#This Row],[data_entrega]]=""=TRUE,0,MAX(entregas[[#This Row],[data_entrega]]-entregas[[#This Row],[prazo_estimado]],0))</f>
        <v>4</v>
      </c>
    </row>
    <row r="700" spans="1:13" x14ac:dyDescent="0.35">
      <c r="A700" s="2">
        <v>699</v>
      </c>
      <c r="B700" t="s">
        <v>408</v>
      </c>
      <c r="C700" t="s">
        <v>412</v>
      </c>
      <c r="D700" s="1">
        <v>45654</v>
      </c>
      <c r="E700" s="1">
        <v>45656</v>
      </c>
      <c r="F700" t="s">
        <v>413</v>
      </c>
      <c r="G700">
        <f>VLOOKUP(entregas[[#This Row],[id_pedido]],pedidos[[id]:[id_cliente]],2,0)</f>
        <v>110</v>
      </c>
      <c r="H700" t="str">
        <f>VLOOKUP(entregas[[#This Row],[id_cliente]],clientes[],2,0)</f>
        <v>Theo Martins</v>
      </c>
      <c r="I700" t="str">
        <f>VLOOKUP(entregas[[#This Row],[id_cliente]],clientes[],7,0)</f>
        <v>Nordeste</v>
      </c>
      <c r="J700">
        <f>VLOOKUP(entregas[[#This Row],[id_cliente]],nps[],3,0)</f>
        <v>1</v>
      </c>
      <c r="K700" t="str">
        <f>IF(entregas[[#This Row],[status]]="Entregue","Não","Sim")</f>
        <v>Não</v>
      </c>
      <c r="L700">
        <f>VLOOKUP(entregas[[#This Row],[id_cliente]],pedidos[[#All],[id_cliente]:[Recompra?]],5,0)</f>
        <v>1</v>
      </c>
      <c r="M700">
        <f>IF(entregas[[#This Row],[data_entrega]]=""=TRUE,0,MAX(entregas[[#This Row],[data_entrega]]-entregas[[#This Row],[prazo_estimado]],0))</f>
        <v>0</v>
      </c>
    </row>
    <row r="701" spans="1:13" x14ac:dyDescent="0.35">
      <c r="A701" s="2">
        <v>700</v>
      </c>
      <c r="B701" t="s">
        <v>408</v>
      </c>
      <c r="C701" t="s">
        <v>412</v>
      </c>
      <c r="D701" s="1">
        <v>45694</v>
      </c>
      <c r="E701" s="1">
        <v>45694</v>
      </c>
      <c r="F701" t="s">
        <v>413</v>
      </c>
      <c r="G701">
        <f>VLOOKUP(entregas[[#This Row],[id_pedido]],pedidos[[id]:[id_cliente]],2,0)</f>
        <v>175</v>
      </c>
      <c r="H701" t="str">
        <f>VLOOKUP(entregas[[#This Row],[id_cliente]],clientes[],2,0)</f>
        <v>Emanuel da Cunha</v>
      </c>
      <c r="I701" t="str">
        <f>VLOOKUP(entregas[[#This Row],[id_cliente]],clientes[],7,0)</f>
        <v>Norte</v>
      </c>
      <c r="J701">
        <f>VLOOKUP(entregas[[#This Row],[id_cliente]],nps[],3,0)</f>
        <v>4</v>
      </c>
      <c r="K701" t="str">
        <f>IF(entregas[[#This Row],[status]]="Entregue","Não","Sim")</f>
        <v>Não</v>
      </c>
      <c r="L701">
        <f>VLOOKUP(entregas[[#This Row],[id_cliente]],pedidos[[#All],[id_cliente]:[Recompra?]],5,0)</f>
        <v>1</v>
      </c>
      <c r="M701">
        <f>IF(entregas[[#This Row],[data_entrega]]=""=TRUE,0,MAX(entregas[[#This Row],[data_entrega]]-entregas[[#This Row],[prazo_estimado]],0))</f>
        <v>0</v>
      </c>
    </row>
    <row r="702" spans="1:13" x14ac:dyDescent="0.35">
      <c r="A702" s="2">
        <v>701</v>
      </c>
      <c r="B702" t="s">
        <v>411</v>
      </c>
      <c r="C702" t="s">
        <v>412</v>
      </c>
      <c r="D702" s="1">
        <v>45786</v>
      </c>
      <c r="E702" s="1">
        <v>45787</v>
      </c>
      <c r="F702" t="s">
        <v>413</v>
      </c>
      <c r="G702">
        <f>VLOOKUP(entregas[[#This Row],[id_pedido]],pedidos[[id]:[id_cliente]],2,0)</f>
        <v>122</v>
      </c>
      <c r="H702" t="str">
        <f>VLOOKUP(entregas[[#This Row],[id_cliente]],clientes[],2,0)</f>
        <v>Gabrielly Moraes</v>
      </c>
      <c r="I702" t="str">
        <f>VLOOKUP(entregas[[#This Row],[id_cliente]],clientes[],7,0)</f>
        <v>Norte</v>
      </c>
      <c r="J702">
        <f>VLOOKUP(entregas[[#This Row],[id_cliente]],nps[],3,0)</f>
        <v>2</v>
      </c>
      <c r="K702" t="str">
        <f>IF(entregas[[#This Row],[status]]="Entregue","Não","Sim")</f>
        <v>Não</v>
      </c>
      <c r="L702">
        <f>VLOOKUP(entregas[[#This Row],[id_cliente]],pedidos[[#All],[id_cliente]:[Recompra?]],5,0)</f>
        <v>1</v>
      </c>
      <c r="M702">
        <f>IF(entregas[[#This Row],[data_entrega]]=""=TRUE,0,MAX(entregas[[#This Row],[data_entrega]]-entregas[[#This Row],[prazo_estimado]],0))</f>
        <v>0</v>
      </c>
    </row>
    <row r="703" spans="1:13" x14ac:dyDescent="0.35">
      <c r="A703" s="2">
        <v>702</v>
      </c>
      <c r="B703" t="s">
        <v>419</v>
      </c>
      <c r="C703" t="s">
        <v>412</v>
      </c>
      <c r="D703" s="1">
        <v>45581</v>
      </c>
      <c r="E703" s="1">
        <v>45577</v>
      </c>
      <c r="F703" t="s">
        <v>413</v>
      </c>
      <c r="G703">
        <f>VLOOKUP(entregas[[#This Row],[id_pedido]],pedidos[[id]:[id_cliente]],2,0)</f>
        <v>96</v>
      </c>
      <c r="H703" t="str">
        <f>VLOOKUP(entregas[[#This Row],[id_cliente]],clientes[],2,0)</f>
        <v>Júlia Santos</v>
      </c>
      <c r="I703" t="str">
        <f>VLOOKUP(entregas[[#This Row],[id_cliente]],clientes[],7,0)</f>
        <v>Sul</v>
      </c>
      <c r="J703">
        <f>VLOOKUP(entregas[[#This Row],[id_cliente]],nps[],3,0)</f>
        <v>0</v>
      </c>
      <c r="K703" t="str">
        <f>IF(entregas[[#This Row],[status]]="Entregue","Não","Sim")</f>
        <v>Não</v>
      </c>
      <c r="L703">
        <f>VLOOKUP(entregas[[#This Row],[id_cliente]],pedidos[[#All],[id_cliente]:[Recompra?]],5,0)</f>
        <v>1</v>
      </c>
      <c r="M703">
        <f>IF(entregas[[#This Row],[data_entrega]]=""=TRUE,0,MAX(entregas[[#This Row],[data_entrega]]-entregas[[#This Row],[prazo_estimado]],0))</f>
        <v>4</v>
      </c>
    </row>
    <row r="704" spans="1:13" x14ac:dyDescent="0.35">
      <c r="A704" s="2">
        <v>703</v>
      </c>
      <c r="B704" t="s">
        <v>411</v>
      </c>
      <c r="C704" t="s">
        <v>412</v>
      </c>
      <c r="D704" s="1">
        <v>45445</v>
      </c>
      <c r="E704" s="1">
        <v>45443</v>
      </c>
      <c r="F704" t="s">
        <v>413</v>
      </c>
      <c r="G704">
        <f>VLOOKUP(entregas[[#This Row],[id_pedido]],pedidos[[id]:[id_cliente]],2,0)</f>
        <v>188</v>
      </c>
      <c r="H704" t="str">
        <f>VLOOKUP(entregas[[#This Row],[id_cliente]],clientes[],2,0)</f>
        <v>Rafaela Porto</v>
      </c>
      <c r="I704" t="str">
        <f>VLOOKUP(entregas[[#This Row],[id_cliente]],clientes[],7,0)</f>
        <v>Nordeste</v>
      </c>
      <c r="J704">
        <f>VLOOKUP(entregas[[#This Row],[id_cliente]],nps[],3,0)</f>
        <v>6</v>
      </c>
      <c r="K704" t="str">
        <f>IF(entregas[[#This Row],[status]]="Entregue","Não","Sim")</f>
        <v>Não</v>
      </c>
      <c r="L704">
        <f>VLOOKUP(entregas[[#This Row],[id_cliente]],pedidos[[#All],[id_cliente]:[Recompra?]],5,0)</f>
        <v>1</v>
      </c>
      <c r="M704">
        <f>IF(entregas[[#This Row],[data_entrega]]=""=TRUE,0,MAX(entregas[[#This Row],[data_entrega]]-entregas[[#This Row],[prazo_estimado]],0))</f>
        <v>2</v>
      </c>
    </row>
    <row r="705" spans="1:13" x14ac:dyDescent="0.35">
      <c r="A705" s="2">
        <v>704</v>
      </c>
      <c r="B705" t="s">
        <v>414</v>
      </c>
      <c r="C705" t="s">
        <v>412</v>
      </c>
      <c r="D705" s="1">
        <v>45474</v>
      </c>
      <c r="E705" s="1">
        <v>45469</v>
      </c>
      <c r="F705" t="s">
        <v>413</v>
      </c>
      <c r="G705">
        <f>VLOOKUP(entregas[[#This Row],[id_pedido]],pedidos[[id]:[id_cliente]],2,0)</f>
        <v>16</v>
      </c>
      <c r="H705" t="str">
        <f>VLOOKUP(entregas[[#This Row],[id_cliente]],clientes[],2,0)</f>
        <v>Ana Carolina Souza</v>
      </c>
      <c r="I705" t="str">
        <f>VLOOKUP(entregas[[#This Row],[id_cliente]],clientes[],7,0)</f>
        <v>Sul</v>
      </c>
      <c r="J705">
        <f>VLOOKUP(entregas[[#This Row],[id_cliente]],nps[],3,0)</f>
        <v>5</v>
      </c>
      <c r="K705" t="str">
        <f>IF(entregas[[#This Row],[status]]="Entregue","Não","Sim")</f>
        <v>Não</v>
      </c>
      <c r="L705">
        <f>VLOOKUP(entregas[[#This Row],[id_cliente]],pedidos[[#All],[id_cliente]:[Recompra?]],5,0)</f>
        <v>1</v>
      </c>
      <c r="M705">
        <f>IF(entregas[[#This Row],[data_entrega]]=""=TRUE,0,MAX(entregas[[#This Row],[data_entrega]]-entregas[[#This Row],[prazo_estimado]],0))</f>
        <v>5</v>
      </c>
    </row>
    <row r="706" spans="1:13" x14ac:dyDescent="0.35">
      <c r="A706" s="2">
        <v>705</v>
      </c>
      <c r="B706" t="s">
        <v>411</v>
      </c>
      <c r="C706" t="s">
        <v>412</v>
      </c>
      <c r="D706" s="1">
        <v>45722</v>
      </c>
      <c r="E706" s="1">
        <v>45720</v>
      </c>
      <c r="F706" t="s">
        <v>413</v>
      </c>
      <c r="G706">
        <f>VLOOKUP(entregas[[#This Row],[id_pedido]],pedidos[[id]:[id_cliente]],2,0)</f>
        <v>189</v>
      </c>
      <c r="H706" t="str">
        <f>VLOOKUP(entregas[[#This Row],[id_cliente]],clientes[],2,0)</f>
        <v>Srta. Alícia Farias</v>
      </c>
      <c r="I706" t="str">
        <f>VLOOKUP(entregas[[#This Row],[id_cliente]],clientes[],7,0)</f>
        <v>Nordeste</v>
      </c>
      <c r="J706">
        <f>VLOOKUP(entregas[[#This Row],[id_cliente]],nps[],3,0)</f>
        <v>4</v>
      </c>
      <c r="K706" t="str">
        <f>IF(entregas[[#This Row],[status]]="Entregue","Não","Sim")</f>
        <v>Não</v>
      </c>
      <c r="L706">
        <f>VLOOKUP(entregas[[#This Row],[id_cliente]],pedidos[[#All],[id_cliente]:[Recompra?]],5,0)</f>
        <v>1</v>
      </c>
      <c r="M706">
        <f>IF(entregas[[#This Row],[data_entrega]]=""=TRUE,0,MAX(entregas[[#This Row],[data_entrega]]-entregas[[#This Row],[prazo_estimado]],0))</f>
        <v>2</v>
      </c>
    </row>
    <row r="707" spans="1:13" x14ac:dyDescent="0.35">
      <c r="A707" s="2">
        <v>706</v>
      </c>
      <c r="B707" t="s">
        <v>408</v>
      </c>
      <c r="C707" t="s">
        <v>412</v>
      </c>
      <c r="D707" s="1">
        <v>45532</v>
      </c>
      <c r="E707" s="1">
        <v>45527</v>
      </c>
      <c r="F707" t="s">
        <v>413</v>
      </c>
      <c r="G707">
        <f>VLOOKUP(entregas[[#This Row],[id_pedido]],pedidos[[id]:[id_cliente]],2,0)</f>
        <v>35</v>
      </c>
      <c r="H707" t="str">
        <f>VLOOKUP(entregas[[#This Row],[id_cliente]],clientes[],2,0)</f>
        <v>Dr. Paulo Sales</v>
      </c>
      <c r="I707" t="str">
        <f>VLOOKUP(entregas[[#This Row],[id_cliente]],clientes[],7,0)</f>
        <v>Nordeste</v>
      </c>
      <c r="J707">
        <f>VLOOKUP(entregas[[#This Row],[id_cliente]],nps[],3,0)</f>
        <v>4</v>
      </c>
      <c r="K707" t="str">
        <f>IF(entregas[[#This Row],[status]]="Entregue","Não","Sim")</f>
        <v>Não</v>
      </c>
      <c r="L707">
        <f>VLOOKUP(entregas[[#This Row],[id_cliente]],pedidos[[#All],[id_cliente]:[Recompra?]],5,0)</f>
        <v>1</v>
      </c>
      <c r="M707">
        <f>IF(entregas[[#This Row],[data_entrega]]=""=TRUE,0,MAX(entregas[[#This Row],[data_entrega]]-entregas[[#This Row],[prazo_estimado]],0))</f>
        <v>5</v>
      </c>
    </row>
    <row r="708" spans="1:13" x14ac:dyDescent="0.35">
      <c r="A708" s="2">
        <v>707</v>
      </c>
      <c r="B708" t="s">
        <v>408</v>
      </c>
      <c r="C708" t="s">
        <v>412</v>
      </c>
      <c r="D708" s="1">
        <v>45443</v>
      </c>
      <c r="E708" s="1">
        <v>45442</v>
      </c>
      <c r="F708" t="s">
        <v>413</v>
      </c>
      <c r="G708">
        <f>VLOOKUP(entregas[[#This Row],[id_pedido]],pedidos[[id]:[id_cliente]],2,0)</f>
        <v>52</v>
      </c>
      <c r="H708" t="str">
        <f>VLOOKUP(entregas[[#This Row],[id_cliente]],clientes[],2,0)</f>
        <v>Kaique Lopes</v>
      </c>
      <c r="I708" t="str">
        <f>VLOOKUP(entregas[[#This Row],[id_cliente]],clientes[],7,0)</f>
        <v>Norte</v>
      </c>
      <c r="J708">
        <f>VLOOKUP(entregas[[#This Row],[id_cliente]],nps[],3,0)</f>
        <v>10</v>
      </c>
      <c r="K708" t="str">
        <f>IF(entregas[[#This Row],[status]]="Entregue","Não","Sim")</f>
        <v>Não</v>
      </c>
      <c r="L708">
        <f>VLOOKUP(entregas[[#This Row],[id_cliente]],pedidos[[#All],[id_cliente]:[Recompra?]],5,0)</f>
        <v>1</v>
      </c>
      <c r="M708">
        <f>IF(entregas[[#This Row],[data_entrega]]=""=TRUE,0,MAX(entregas[[#This Row],[data_entrega]]-entregas[[#This Row],[prazo_estimado]],0))</f>
        <v>1</v>
      </c>
    </row>
    <row r="709" spans="1:13" x14ac:dyDescent="0.35">
      <c r="A709" s="2">
        <v>708</v>
      </c>
      <c r="B709" t="s">
        <v>414</v>
      </c>
      <c r="C709" t="s">
        <v>412</v>
      </c>
      <c r="D709" s="1">
        <v>45645</v>
      </c>
      <c r="E709" s="1">
        <v>45644</v>
      </c>
      <c r="F709" t="s">
        <v>413</v>
      </c>
      <c r="G709">
        <f>VLOOKUP(entregas[[#This Row],[id_pedido]],pedidos[[id]:[id_cliente]],2,0)</f>
        <v>85</v>
      </c>
      <c r="H709" t="str">
        <f>VLOOKUP(entregas[[#This Row],[id_cliente]],clientes[],2,0)</f>
        <v>Yuri da Costa</v>
      </c>
      <c r="I709" t="str">
        <f>VLOOKUP(entregas[[#This Row],[id_cliente]],clientes[],7,0)</f>
        <v>Nordeste</v>
      </c>
      <c r="J709">
        <f>VLOOKUP(entregas[[#This Row],[id_cliente]],nps[],3,0)</f>
        <v>8</v>
      </c>
      <c r="K709" t="str">
        <f>IF(entregas[[#This Row],[status]]="Entregue","Não","Sim")</f>
        <v>Não</v>
      </c>
      <c r="L709">
        <f>VLOOKUP(entregas[[#This Row],[id_cliente]],pedidos[[#All],[id_cliente]:[Recompra?]],5,0)</f>
        <v>1</v>
      </c>
      <c r="M709">
        <f>IF(entregas[[#This Row],[data_entrega]]=""=TRUE,0,MAX(entregas[[#This Row],[data_entrega]]-entregas[[#This Row],[prazo_estimado]],0))</f>
        <v>1</v>
      </c>
    </row>
    <row r="710" spans="1:13" x14ac:dyDescent="0.35">
      <c r="A710" s="2">
        <v>709</v>
      </c>
      <c r="B710" t="s">
        <v>411</v>
      </c>
      <c r="C710" t="s">
        <v>412</v>
      </c>
      <c r="D710" s="1">
        <v>45674</v>
      </c>
      <c r="E710" s="1">
        <v>45671</v>
      </c>
      <c r="F710" t="s">
        <v>413</v>
      </c>
      <c r="G710">
        <f>VLOOKUP(entregas[[#This Row],[id_pedido]],pedidos[[id]:[id_cliente]],2,0)</f>
        <v>160</v>
      </c>
      <c r="H710" t="str">
        <f>VLOOKUP(entregas[[#This Row],[id_cliente]],clientes[],2,0)</f>
        <v>Lara Rocha</v>
      </c>
      <c r="I710" t="str">
        <f>VLOOKUP(entregas[[#This Row],[id_cliente]],clientes[],7,0)</f>
        <v>Centro-Oeste</v>
      </c>
      <c r="J710">
        <f>VLOOKUP(entregas[[#This Row],[id_cliente]],nps[],3,0)</f>
        <v>9</v>
      </c>
      <c r="K710" t="str">
        <f>IF(entregas[[#This Row],[status]]="Entregue","Não","Sim")</f>
        <v>Não</v>
      </c>
      <c r="L710">
        <f>VLOOKUP(entregas[[#This Row],[id_cliente]],pedidos[[#All],[id_cliente]:[Recompra?]],5,0)</f>
        <v>1</v>
      </c>
      <c r="M710">
        <f>IF(entregas[[#This Row],[data_entrega]]=""=TRUE,0,MAX(entregas[[#This Row],[data_entrega]]-entregas[[#This Row],[prazo_estimado]],0))</f>
        <v>3</v>
      </c>
    </row>
    <row r="711" spans="1:13" x14ac:dyDescent="0.35">
      <c r="A711" s="2">
        <v>710</v>
      </c>
      <c r="B711" t="s">
        <v>411</v>
      </c>
      <c r="C711" t="s">
        <v>417</v>
      </c>
      <c r="E711" s="1">
        <v>45468</v>
      </c>
      <c r="F711" t="s">
        <v>418</v>
      </c>
      <c r="G711">
        <f>VLOOKUP(entregas[[#This Row],[id_pedido]],pedidos[[id]:[id_cliente]],2,0)</f>
        <v>97</v>
      </c>
      <c r="H711" t="str">
        <f>VLOOKUP(entregas[[#This Row],[id_cliente]],clientes[],2,0)</f>
        <v>João Felipe Fogaça</v>
      </c>
      <c r="I711" t="str">
        <f>VLOOKUP(entregas[[#This Row],[id_cliente]],clientes[],7,0)</f>
        <v>Norte</v>
      </c>
      <c r="J711">
        <f>VLOOKUP(entregas[[#This Row],[id_cliente]],nps[],3,0)</f>
        <v>4</v>
      </c>
      <c r="K711" t="str">
        <f>IF(entregas[[#This Row],[status]]="Entregue","Não","Sim")</f>
        <v>Sim</v>
      </c>
      <c r="L711">
        <f>VLOOKUP(entregas[[#This Row],[id_cliente]],pedidos[[#All],[id_cliente]:[Recompra?]],5,0)</f>
        <v>1</v>
      </c>
      <c r="M711">
        <f>IF(entregas[[#This Row],[data_entrega]]=""=TRUE,0,MAX(entregas[[#This Row],[data_entrega]]-entregas[[#This Row],[prazo_estimado]],0))</f>
        <v>0</v>
      </c>
    </row>
    <row r="712" spans="1:13" x14ac:dyDescent="0.35">
      <c r="A712" s="2">
        <v>711</v>
      </c>
      <c r="B712" t="s">
        <v>414</v>
      </c>
      <c r="C712" t="s">
        <v>412</v>
      </c>
      <c r="D712" s="1">
        <v>45695</v>
      </c>
      <c r="E712" s="1">
        <v>45691</v>
      </c>
      <c r="F712" t="s">
        <v>413</v>
      </c>
      <c r="G712">
        <f>VLOOKUP(entregas[[#This Row],[id_pedido]],pedidos[[id]:[id_cliente]],2,0)</f>
        <v>137</v>
      </c>
      <c r="H712" t="str">
        <f>VLOOKUP(entregas[[#This Row],[id_cliente]],clientes[],2,0)</f>
        <v>Sra. Lívia Pinto</v>
      </c>
      <c r="I712" t="str">
        <f>VLOOKUP(entregas[[#This Row],[id_cliente]],clientes[],7,0)</f>
        <v>Nordeste</v>
      </c>
      <c r="J712">
        <f>VLOOKUP(entregas[[#This Row],[id_cliente]],nps[],3,0)</f>
        <v>8</v>
      </c>
      <c r="K712" t="str">
        <f>IF(entregas[[#This Row],[status]]="Entregue","Não","Sim")</f>
        <v>Não</v>
      </c>
      <c r="L712">
        <f>VLOOKUP(entregas[[#This Row],[id_cliente]],pedidos[[#All],[id_cliente]:[Recompra?]],5,0)</f>
        <v>1</v>
      </c>
      <c r="M712">
        <f>IF(entregas[[#This Row],[data_entrega]]=""=TRUE,0,MAX(entregas[[#This Row],[data_entrega]]-entregas[[#This Row],[prazo_estimado]],0))</f>
        <v>4</v>
      </c>
    </row>
    <row r="713" spans="1:13" x14ac:dyDescent="0.35">
      <c r="A713" s="2">
        <v>712</v>
      </c>
      <c r="B713" t="s">
        <v>408</v>
      </c>
      <c r="C713" t="s">
        <v>415</v>
      </c>
      <c r="E713" s="1">
        <v>45560</v>
      </c>
      <c r="F713" t="s">
        <v>416</v>
      </c>
      <c r="G713">
        <f>VLOOKUP(entregas[[#This Row],[id_pedido]],pedidos[[id]:[id_cliente]],2,0)</f>
        <v>31</v>
      </c>
      <c r="H713" t="str">
        <f>VLOOKUP(entregas[[#This Row],[id_cliente]],clientes[],2,0)</f>
        <v>Clarice Vieira</v>
      </c>
      <c r="I713" t="str">
        <f>VLOOKUP(entregas[[#This Row],[id_cliente]],clientes[],7,0)</f>
        <v>Nordeste</v>
      </c>
      <c r="J713">
        <f>VLOOKUP(entregas[[#This Row],[id_cliente]],nps[],3,0)</f>
        <v>4</v>
      </c>
      <c r="K713" t="str">
        <f>IF(entregas[[#This Row],[status]]="Entregue","Não","Sim")</f>
        <v>Sim</v>
      </c>
      <c r="L713">
        <f>VLOOKUP(entregas[[#This Row],[id_cliente]],pedidos[[#All],[id_cliente]:[Recompra?]],5,0)</f>
        <v>1</v>
      </c>
      <c r="M713">
        <f>IF(entregas[[#This Row],[data_entrega]]=""=TRUE,0,MAX(entregas[[#This Row],[data_entrega]]-entregas[[#This Row],[prazo_estimado]],0))</f>
        <v>0</v>
      </c>
    </row>
    <row r="714" spans="1:13" x14ac:dyDescent="0.35">
      <c r="A714" s="2">
        <v>713</v>
      </c>
      <c r="B714" t="s">
        <v>408</v>
      </c>
      <c r="C714" t="s">
        <v>412</v>
      </c>
      <c r="D714" s="1">
        <v>45568</v>
      </c>
      <c r="E714" s="1">
        <v>45570</v>
      </c>
      <c r="F714" t="s">
        <v>413</v>
      </c>
      <c r="G714">
        <f>VLOOKUP(entregas[[#This Row],[id_pedido]],pedidos[[id]:[id_cliente]],2,0)</f>
        <v>4</v>
      </c>
      <c r="H714" t="str">
        <f>VLOOKUP(entregas[[#This Row],[id_cliente]],clientes[],2,0)</f>
        <v>Ana Lívia Sales</v>
      </c>
      <c r="I714" t="str">
        <f>VLOOKUP(entregas[[#This Row],[id_cliente]],clientes[],7,0)</f>
        <v>Sul</v>
      </c>
      <c r="J714">
        <f>VLOOKUP(entregas[[#This Row],[id_cliente]],nps[],3,0)</f>
        <v>10</v>
      </c>
      <c r="K714" t="str">
        <f>IF(entregas[[#This Row],[status]]="Entregue","Não","Sim")</f>
        <v>Não</v>
      </c>
      <c r="L714">
        <f>VLOOKUP(entregas[[#This Row],[id_cliente]],pedidos[[#All],[id_cliente]:[Recompra?]],5,0)</f>
        <v>1</v>
      </c>
      <c r="M714">
        <f>IF(entregas[[#This Row],[data_entrega]]=""=TRUE,0,MAX(entregas[[#This Row],[data_entrega]]-entregas[[#This Row],[prazo_estimado]],0))</f>
        <v>0</v>
      </c>
    </row>
    <row r="715" spans="1:13" x14ac:dyDescent="0.35">
      <c r="A715" s="2">
        <v>714</v>
      </c>
      <c r="B715" t="s">
        <v>414</v>
      </c>
      <c r="C715" t="s">
        <v>415</v>
      </c>
      <c r="E715" s="1">
        <v>45506</v>
      </c>
      <c r="F715" t="s">
        <v>416</v>
      </c>
      <c r="G715">
        <f>VLOOKUP(entregas[[#This Row],[id_pedido]],pedidos[[id]:[id_cliente]],2,0)</f>
        <v>21</v>
      </c>
      <c r="H715" t="str">
        <f>VLOOKUP(entregas[[#This Row],[id_cliente]],clientes[],2,0)</f>
        <v>Alice Martins</v>
      </c>
      <c r="I715" t="str">
        <f>VLOOKUP(entregas[[#This Row],[id_cliente]],clientes[],7,0)</f>
        <v>Nordeste</v>
      </c>
      <c r="J715">
        <f>VLOOKUP(entregas[[#This Row],[id_cliente]],nps[],3,0)</f>
        <v>3</v>
      </c>
      <c r="K715" t="str">
        <f>IF(entregas[[#This Row],[status]]="Entregue","Não","Sim")</f>
        <v>Sim</v>
      </c>
      <c r="L715">
        <f>VLOOKUP(entregas[[#This Row],[id_cliente]],pedidos[[#All],[id_cliente]:[Recompra?]],5,0)</f>
        <v>1</v>
      </c>
      <c r="M715">
        <f>IF(entregas[[#This Row],[data_entrega]]=""=TRUE,0,MAX(entregas[[#This Row],[data_entrega]]-entregas[[#This Row],[prazo_estimado]],0))</f>
        <v>0</v>
      </c>
    </row>
    <row r="716" spans="1:13" x14ac:dyDescent="0.35">
      <c r="A716" s="2">
        <v>715</v>
      </c>
      <c r="B716" t="s">
        <v>408</v>
      </c>
      <c r="C716" t="s">
        <v>412</v>
      </c>
      <c r="D716" s="1">
        <v>45687</v>
      </c>
      <c r="E716" s="1">
        <v>45685</v>
      </c>
      <c r="F716" t="s">
        <v>413</v>
      </c>
      <c r="G716">
        <f>VLOOKUP(entregas[[#This Row],[id_pedido]],pedidos[[id]:[id_cliente]],2,0)</f>
        <v>155</v>
      </c>
      <c r="H716" t="str">
        <f>VLOOKUP(entregas[[#This Row],[id_cliente]],clientes[],2,0)</f>
        <v>Maysa Pires</v>
      </c>
      <c r="I716" t="str">
        <f>VLOOKUP(entregas[[#This Row],[id_cliente]],clientes[],7,0)</f>
        <v>Sul</v>
      </c>
      <c r="J716">
        <f>VLOOKUP(entregas[[#This Row],[id_cliente]],nps[],3,0)</f>
        <v>4</v>
      </c>
      <c r="K716" t="str">
        <f>IF(entregas[[#This Row],[status]]="Entregue","Não","Sim")</f>
        <v>Não</v>
      </c>
      <c r="L716">
        <f>VLOOKUP(entregas[[#This Row],[id_cliente]],pedidos[[#All],[id_cliente]:[Recompra?]],5,0)</f>
        <v>1</v>
      </c>
      <c r="M716">
        <f>IF(entregas[[#This Row],[data_entrega]]=""=TRUE,0,MAX(entregas[[#This Row],[data_entrega]]-entregas[[#This Row],[prazo_estimado]],0))</f>
        <v>2</v>
      </c>
    </row>
    <row r="717" spans="1:13" x14ac:dyDescent="0.35">
      <c r="A717" s="2">
        <v>716</v>
      </c>
      <c r="B717" t="s">
        <v>419</v>
      </c>
      <c r="C717" t="s">
        <v>412</v>
      </c>
      <c r="D717" s="1">
        <v>45623</v>
      </c>
      <c r="E717" s="1">
        <v>45618</v>
      </c>
      <c r="F717" t="s">
        <v>413</v>
      </c>
      <c r="G717">
        <f>VLOOKUP(entregas[[#This Row],[id_pedido]],pedidos[[id]:[id_cliente]],2,0)</f>
        <v>175</v>
      </c>
      <c r="H717" t="str">
        <f>VLOOKUP(entregas[[#This Row],[id_cliente]],clientes[],2,0)</f>
        <v>Emanuel da Cunha</v>
      </c>
      <c r="I717" t="str">
        <f>VLOOKUP(entregas[[#This Row],[id_cliente]],clientes[],7,0)</f>
        <v>Norte</v>
      </c>
      <c r="J717">
        <f>VLOOKUP(entregas[[#This Row],[id_cliente]],nps[],3,0)</f>
        <v>4</v>
      </c>
      <c r="K717" t="str">
        <f>IF(entregas[[#This Row],[status]]="Entregue","Não","Sim")</f>
        <v>Não</v>
      </c>
      <c r="L717">
        <f>VLOOKUP(entregas[[#This Row],[id_cliente]],pedidos[[#All],[id_cliente]:[Recompra?]],5,0)</f>
        <v>1</v>
      </c>
      <c r="M717">
        <f>IF(entregas[[#This Row],[data_entrega]]=""=TRUE,0,MAX(entregas[[#This Row],[data_entrega]]-entregas[[#This Row],[prazo_estimado]],0))</f>
        <v>5</v>
      </c>
    </row>
    <row r="718" spans="1:13" x14ac:dyDescent="0.35">
      <c r="A718" s="2">
        <v>717</v>
      </c>
      <c r="B718" t="s">
        <v>408</v>
      </c>
      <c r="C718" t="s">
        <v>412</v>
      </c>
      <c r="D718" s="1">
        <v>45790</v>
      </c>
      <c r="E718" s="1">
        <v>45792</v>
      </c>
      <c r="F718" t="s">
        <v>413</v>
      </c>
      <c r="G718">
        <f>VLOOKUP(entregas[[#This Row],[id_pedido]],pedidos[[id]:[id_cliente]],2,0)</f>
        <v>184</v>
      </c>
      <c r="H718" t="str">
        <f>VLOOKUP(entregas[[#This Row],[id_cliente]],clientes[],2,0)</f>
        <v>Bernardo da Luz</v>
      </c>
      <c r="I718" t="str">
        <f>VLOOKUP(entregas[[#This Row],[id_cliente]],clientes[],7,0)</f>
        <v>Nordeste</v>
      </c>
      <c r="J718">
        <f>VLOOKUP(entregas[[#This Row],[id_cliente]],nps[],3,0)</f>
        <v>4</v>
      </c>
      <c r="K718" t="str">
        <f>IF(entregas[[#This Row],[status]]="Entregue","Não","Sim")</f>
        <v>Não</v>
      </c>
      <c r="L718">
        <f>VLOOKUP(entregas[[#This Row],[id_cliente]],pedidos[[#All],[id_cliente]:[Recompra?]],5,0)</f>
        <v>1</v>
      </c>
      <c r="M718">
        <f>IF(entregas[[#This Row],[data_entrega]]=""=TRUE,0,MAX(entregas[[#This Row],[data_entrega]]-entregas[[#This Row],[prazo_estimado]],0))</f>
        <v>0</v>
      </c>
    </row>
    <row r="719" spans="1:13" x14ac:dyDescent="0.35">
      <c r="A719" s="2">
        <v>718</v>
      </c>
      <c r="B719" t="s">
        <v>408</v>
      </c>
      <c r="C719" t="s">
        <v>412</v>
      </c>
      <c r="D719" s="1">
        <v>45693</v>
      </c>
      <c r="E719" s="1">
        <v>45691</v>
      </c>
      <c r="F719" t="s">
        <v>413</v>
      </c>
      <c r="G719">
        <f>VLOOKUP(entregas[[#This Row],[id_pedido]],pedidos[[id]:[id_cliente]],2,0)</f>
        <v>175</v>
      </c>
      <c r="H719" t="str">
        <f>VLOOKUP(entregas[[#This Row],[id_cliente]],clientes[],2,0)</f>
        <v>Emanuel da Cunha</v>
      </c>
      <c r="I719" t="str">
        <f>VLOOKUP(entregas[[#This Row],[id_cliente]],clientes[],7,0)</f>
        <v>Norte</v>
      </c>
      <c r="J719">
        <f>VLOOKUP(entregas[[#This Row],[id_cliente]],nps[],3,0)</f>
        <v>4</v>
      </c>
      <c r="K719" t="str">
        <f>IF(entregas[[#This Row],[status]]="Entregue","Não","Sim")</f>
        <v>Não</v>
      </c>
      <c r="L719">
        <f>VLOOKUP(entregas[[#This Row],[id_cliente]],pedidos[[#All],[id_cliente]:[Recompra?]],5,0)</f>
        <v>1</v>
      </c>
      <c r="M719">
        <f>IF(entregas[[#This Row],[data_entrega]]=""=TRUE,0,MAX(entregas[[#This Row],[data_entrega]]-entregas[[#This Row],[prazo_estimado]],0))</f>
        <v>2</v>
      </c>
    </row>
    <row r="720" spans="1:13" x14ac:dyDescent="0.35">
      <c r="A720" s="2">
        <v>719</v>
      </c>
      <c r="B720" t="s">
        <v>414</v>
      </c>
      <c r="C720" t="s">
        <v>415</v>
      </c>
      <c r="E720" s="1">
        <v>45656</v>
      </c>
      <c r="F720" t="s">
        <v>416</v>
      </c>
      <c r="G720">
        <f>VLOOKUP(entregas[[#This Row],[id_pedido]],pedidos[[id]:[id_cliente]],2,0)</f>
        <v>136</v>
      </c>
      <c r="H720" t="str">
        <f>VLOOKUP(entregas[[#This Row],[id_cliente]],clientes[],2,0)</f>
        <v>Isabelly Alves</v>
      </c>
      <c r="I720" t="str">
        <f>VLOOKUP(entregas[[#This Row],[id_cliente]],clientes[],7,0)</f>
        <v>Norte</v>
      </c>
      <c r="J720">
        <f>VLOOKUP(entregas[[#This Row],[id_cliente]],nps[],3,0)</f>
        <v>3</v>
      </c>
      <c r="K720" t="str">
        <f>IF(entregas[[#This Row],[status]]="Entregue","Não","Sim")</f>
        <v>Sim</v>
      </c>
      <c r="L720">
        <f>VLOOKUP(entregas[[#This Row],[id_cliente]],pedidos[[#All],[id_cliente]:[Recompra?]],5,0)</f>
        <v>1</v>
      </c>
      <c r="M720">
        <f>IF(entregas[[#This Row],[data_entrega]]=""=TRUE,0,MAX(entregas[[#This Row],[data_entrega]]-entregas[[#This Row],[prazo_estimado]],0))</f>
        <v>0</v>
      </c>
    </row>
    <row r="721" spans="1:13" x14ac:dyDescent="0.35">
      <c r="A721" s="2">
        <v>720</v>
      </c>
      <c r="B721" t="s">
        <v>408</v>
      </c>
      <c r="C721" t="s">
        <v>415</v>
      </c>
      <c r="E721" s="1">
        <v>45662</v>
      </c>
      <c r="F721" t="s">
        <v>416</v>
      </c>
      <c r="G721">
        <f>VLOOKUP(entregas[[#This Row],[id_pedido]],pedidos[[id]:[id_cliente]],2,0)</f>
        <v>186</v>
      </c>
      <c r="H721" t="str">
        <f>VLOOKUP(entregas[[#This Row],[id_cliente]],clientes[],2,0)</f>
        <v>Srta. Laura Fernandes</v>
      </c>
      <c r="I721" t="str">
        <f>VLOOKUP(entregas[[#This Row],[id_cliente]],clientes[],7,0)</f>
        <v>Nordeste</v>
      </c>
      <c r="J721">
        <f>VLOOKUP(entregas[[#This Row],[id_cliente]],nps[],3,0)</f>
        <v>10</v>
      </c>
      <c r="K721" t="str">
        <f>IF(entregas[[#This Row],[status]]="Entregue","Não","Sim")</f>
        <v>Sim</v>
      </c>
      <c r="L721">
        <f>VLOOKUP(entregas[[#This Row],[id_cliente]],pedidos[[#All],[id_cliente]:[Recompra?]],5,0)</f>
        <v>1</v>
      </c>
      <c r="M721">
        <f>IF(entregas[[#This Row],[data_entrega]]=""=TRUE,0,MAX(entregas[[#This Row],[data_entrega]]-entregas[[#This Row],[prazo_estimado]],0))</f>
        <v>0</v>
      </c>
    </row>
    <row r="722" spans="1:13" x14ac:dyDescent="0.35">
      <c r="A722" s="2">
        <v>721</v>
      </c>
      <c r="B722" t="s">
        <v>414</v>
      </c>
      <c r="C722" t="s">
        <v>412</v>
      </c>
      <c r="D722" s="1">
        <v>45501</v>
      </c>
      <c r="E722" s="1">
        <v>45498</v>
      </c>
      <c r="F722" t="s">
        <v>413</v>
      </c>
      <c r="G722">
        <f>VLOOKUP(entregas[[#This Row],[id_pedido]],pedidos[[id]:[id_cliente]],2,0)</f>
        <v>121</v>
      </c>
      <c r="H722" t="str">
        <f>VLOOKUP(entregas[[#This Row],[id_cliente]],clientes[],2,0)</f>
        <v>Heitor Pinto</v>
      </c>
      <c r="I722" t="str">
        <f>VLOOKUP(entregas[[#This Row],[id_cliente]],clientes[],7,0)</f>
        <v>Sul</v>
      </c>
      <c r="J722">
        <f>VLOOKUP(entregas[[#This Row],[id_cliente]],nps[],3,0)</f>
        <v>4</v>
      </c>
      <c r="K722" t="str">
        <f>IF(entregas[[#This Row],[status]]="Entregue","Não","Sim")</f>
        <v>Não</v>
      </c>
      <c r="L722">
        <f>VLOOKUP(entregas[[#This Row],[id_cliente]],pedidos[[#All],[id_cliente]:[Recompra?]],5,0)</f>
        <v>1</v>
      </c>
      <c r="M722">
        <f>IF(entregas[[#This Row],[data_entrega]]=""=TRUE,0,MAX(entregas[[#This Row],[data_entrega]]-entregas[[#This Row],[prazo_estimado]],0))</f>
        <v>3</v>
      </c>
    </row>
    <row r="723" spans="1:13" x14ac:dyDescent="0.35">
      <c r="A723" s="2">
        <v>722</v>
      </c>
      <c r="B723" t="s">
        <v>408</v>
      </c>
      <c r="C723" t="s">
        <v>412</v>
      </c>
      <c r="D723" s="1">
        <v>45701</v>
      </c>
      <c r="E723" s="1">
        <v>45701</v>
      </c>
      <c r="F723" t="s">
        <v>413</v>
      </c>
      <c r="G723">
        <f>VLOOKUP(entregas[[#This Row],[id_pedido]],pedidos[[id]:[id_cliente]],2,0)</f>
        <v>175</v>
      </c>
      <c r="H723" t="str">
        <f>VLOOKUP(entregas[[#This Row],[id_cliente]],clientes[],2,0)</f>
        <v>Emanuel da Cunha</v>
      </c>
      <c r="I723" t="str">
        <f>VLOOKUP(entregas[[#This Row],[id_cliente]],clientes[],7,0)</f>
        <v>Norte</v>
      </c>
      <c r="J723">
        <f>VLOOKUP(entregas[[#This Row],[id_cliente]],nps[],3,0)</f>
        <v>4</v>
      </c>
      <c r="K723" t="str">
        <f>IF(entregas[[#This Row],[status]]="Entregue","Não","Sim")</f>
        <v>Não</v>
      </c>
      <c r="L723">
        <f>VLOOKUP(entregas[[#This Row],[id_cliente]],pedidos[[#All],[id_cliente]:[Recompra?]],5,0)</f>
        <v>1</v>
      </c>
      <c r="M723">
        <f>IF(entregas[[#This Row],[data_entrega]]=""=TRUE,0,MAX(entregas[[#This Row],[data_entrega]]-entregas[[#This Row],[prazo_estimado]],0))</f>
        <v>0</v>
      </c>
    </row>
    <row r="724" spans="1:13" x14ac:dyDescent="0.35">
      <c r="A724" s="2">
        <v>723</v>
      </c>
      <c r="B724" t="s">
        <v>414</v>
      </c>
      <c r="C724" t="s">
        <v>412</v>
      </c>
      <c r="D724" s="1">
        <v>45443</v>
      </c>
      <c r="E724" s="1">
        <v>45439</v>
      </c>
      <c r="F724" t="s">
        <v>413</v>
      </c>
      <c r="G724">
        <f>VLOOKUP(entregas[[#This Row],[id_pedido]],pedidos[[id]:[id_cliente]],2,0)</f>
        <v>68</v>
      </c>
      <c r="H724" t="str">
        <f>VLOOKUP(entregas[[#This Row],[id_cliente]],clientes[],2,0)</f>
        <v>Murilo Santos</v>
      </c>
      <c r="I724" t="str">
        <f>VLOOKUP(entregas[[#This Row],[id_cliente]],clientes[],7,0)</f>
        <v>Norte</v>
      </c>
      <c r="J724">
        <f>VLOOKUP(entregas[[#This Row],[id_cliente]],nps[],3,0)</f>
        <v>8</v>
      </c>
      <c r="K724" t="str">
        <f>IF(entregas[[#This Row],[status]]="Entregue","Não","Sim")</f>
        <v>Não</v>
      </c>
      <c r="L724">
        <f>VLOOKUP(entregas[[#This Row],[id_cliente]],pedidos[[#All],[id_cliente]:[Recompra?]],5,0)</f>
        <v>1</v>
      </c>
      <c r="M724">
        <f>IF(entregas[[#This Row],[data_entrega]]=""=TRUE,0,MAX(entregas[[#This Row],[data_entrega]]-entregas[[#This Row],[prazo_estimado]],0))</f>
        <v>4</v>
      </c>
    </row>
    <row r="725" spans="1:13" x14ac:dyDescent="0.35">
      <c r="A725" s="2">
        <v>724</v>
      </c>
      <c r="B725" t="s">
        <v>414</v>
      </c>
      <c r="C725" t="s">
        <v>412</v>
      </c>
      <c r="D725" s="1">
        <v>45496</v>
      </c>
      <c r="E725" s="1">
        <v>45497</v>
      </c>
      <c r="F725" t="s">
        <v>413</v>
      </c>
      <c r="G725">
        <f>VLOOKUP(entregas[[#This Row],[id_pedido]],pedidos[[id]:[id_cliente]],2,0)</f>
        <v>192</v>
      </c>
      <c r="H725" t="str">
        <f>VLOOKUP(entregas[[#This Row],[id_cliente]],clientes[],2,0)</f>
        <v>Levi Santos</v>
      </c>
      <c r="I725" t="str">
        <f>VLOOKUP(entregas[[#This Row],[id_cliente]],clientes[],7,0)</f>
        <v>Centro-Oeste</v>
      </c>
      <c r="J725">
        <f>VLOOKUP(entregas[[#This Row],[id_cliente]],nps[],3,0)</f>
        <v>0</v>
      </c>
      <c r="K725" t="str">
        <f>IF(entregas[[#This Row],[status]]="Entregue","Não","Sim")</f>
        <v>Não</v>
      </c>
      <c r="L725">
        <f>VLOOKUP(entregas[[#This Row],[id_cliente]],pedidos[[#All],[id_cliente]:[Recompra?]],5,0)</f>
        <v>1</v>
      </c>
      <c r="M725">
        <f>IF(entregas[[#This Row],[data_entrega]]=""=TRUE,0,MAX(entregas[[#This Row],[data_entrega]]-entregas[[#This Row],[prazo_estimado]],0))</f>
        <v>0</v>
      </c>
    </row>
    <row r="726" spans="1:13" x14ac:dyDescent="0.35">
      <c r="A726" s="2">
        <v>725</v>
      </c>
      <c r="B726" t="s">
        <v>419</v>
      </c>
      <c r="C726" t="s">
        <v>412</v>
      </c>
      <c r="D726" s="1">
        <v>45742</v>
      </c>
      <c r="E726" s="1">
        <v>45737</v>
      </c>
      <c r="F726" t="s">
        <v>413</v>
      </c>
      <c r="G726">
        <f>VLOOKUP(entregas[[#This Row],[id_pedido]],pedidos[[id]:[id_cliente]],2,0)</f>
        <v>177</v>
      </c>
      <c r="H726" t="str">
        <f>VLOOKUP(entregas[[#This Row],[id_cliente]],clientes[],2,0)</f>
        <v>Renan Moreira</v>
      </c>
      <c r="I726" t="str">
        <f>VLOOKUP(entregas[[#This Row],[id_cliente]],clientes[],7,0)</f>
        <v>Sudeste</v>
      </c>
      <c r="J726">
        <f>VLOOKUP(entregas[[#This Row],[id_cliente]],nps[],3,0)</f>
        <v>6</v>
      </c>
      <c r="K726" t="str">
        <f>IF(entregas[[#This Row],[status]]="Entregue","Não","Sim")</f>
        <v>Não</v>
      </c>
      <c r="L726">
        <f>VLOOKUP(entregas[[#This Row],[id_cliente]],pedidos[[#All],[id_cliente]:[Recompra?]],5,0)</f>
        <v>1</v>
      </c>
      <c r="M726">
        <f>IF(entregas[[#This Row],[data_entrega]]=""=TRUE,0,MAX(entregas[[#This Row],[data_entrega]]-entregas[[#This Row],[prazo_estimado]],0))</f>
        <v>5</v>
      </c>
    </row>
    <row r="727" spans="1:13" x14ac:dyDescent="0.35">
      <c r="A727" s="2">
        <v>726</v>
      </c>
      <c r="B727" t="s">
        <v>408</v>
      </c>
      <c r="C727" t="s">
        <v>412</v>
      </c>
      <c r="D727" s="1">
        <v>45466</v>
      </c>
      <c r="E727" s="1">
        <v>45467</v>
      </c>
      <c r="F727" t="s">
        <v>413</v>
      </c>
      <c r="G727">
        <f>VLOOKUP(entregas[[#This Row],[id_pedido]],pedidos[[id]:[id_cliente]],2,0)</f>
        <v>154</v>
      </c>
      <c r="H727" t="str">
        <f>VLOOKUP(entregas[[#This Row],[id_cliente]],clientes[],2,0)</f>
        <v>João Guilherme da Paz</v>
      </c>
      <c r="I727" t="str">
        <f>VLOOKUP(entregas[[#This Row],[id_cliente]],clientes[],7,0)</f>
        <v>Nordeste</v>
      </c>
      <c r="J727">
        <f>VLOOKUP(entregas[[#This Row],[id_cliente]],nps[],3,0)</f>
        <v>1</v>
      </c>
      <c r="K727" t="str">
        <f>IF(entregas[[#This Row],[status]]="Entregue","Não","Sim")</f>
        <v>Não</v>
      </c>
      <c r="L727">
        <f>VLOOKUP(entregas[[#This Row],[id_cliente]],pedidos[[#All],[id_cliente]:[Recompra?]],5,0)</f>
        <v>1</v>
      </c>
      <c r="M727">
        <f>IF(entregas[[#This Row],[data_entrega]]=""=TRUE,0,MAX(entregas[[#This Row],[data_entrega]]-entregas[[#This Row],[prazo_estimado]],0))</f>
        <v>0</v>
      </c>
    </row>
    <row r="728" spans="1:13" x14ac:dyDescent="0.35">
      <c r="A728" s="2">
        <v>727</v>
      </c>
      <c r="B728" t="s">
        <v>419</v>
      </c>
      <c r="C728" t="s">
        <v>415</v>
      </c>
      <c r="E728" s="1">
        <v>45533</v>
      </c>
      <c r="F728" t="s">
        <v>416</v>
      </c>
      <c r="G728">
        <f>VLOOKUP(entregas[[#This Row],[id_pedido]],pedidos[[id]:[id_cliente]],2,0)</f>
        <v>87</v>
      </c>
      <c r="H728" t="str">
        <f>VLOOKUP(entregas[[#This Row],[id_cliente]],clientes[],2,0)</f>
        <v>Ana Clara Oliveira</v>
      </c>
      <c r="I728" t="str">
        <f>VLOOKUP(entregas[[#This Row],[id_cliente]],clientes[],7,0)</f>
        <v>Nordeste</v>
      </c>
      <c r="J728">
        <f>VLOOKUP(entregas[[#This Row],[id_cliente]],nps[],3,0)</f>
        <v>8</v>
      </c>
      <c r="K728" t="str">
        <f>IF(entregas[[#This Row],[status]]="Entregue","Não","Sim")</f>
        <v>Sim</v>
      </c>
      <c r="L728">
        <f>VLOOKUP(entregas[[#This Row],[id_cliente]],pedidos[[#All],[id_cliente]:[Recompra?]],5,0)</f>
        <v>1</v>
      </c>
      <c r="M728">
        <f>IF(entregas[[#This Row],[data_entrega]]=""=TRUE,0,MAX(entregas[[#This Row],[data_entrega]]-entregas[[#This Row],[prazo_estimado]],0))</f>
        <v>0</v>
      </c>
    </row>
    <row r="729" spans="1:13" x14ac:dyDescent="0.35">
      <c r="A729" s="2">
        <v>728</v>
      </c>
      <c r="B729" t="s">
        <v>414</v>
      </c>
      <c r="C729" t="s">
        <v>415</v>
      </c>
      <c r="E729" s="1">
        <v>45603</v>
      </c>
      <c r="F729" t="s">
        <v>416</v>
      </c>
      <c r="G729">
        <f>VLOOKUP(entregas[[#This Row],[id_pedido]],pedidos[[id]:[id_cliente]],2,0)</f>
        <v>168</v>
      </c>
      <c r="H729" t="str">
        <f>VLOOKUP(entregas[[#This Row],[id_cliente]],clientes[],2,0)</f>
        <v>Gabriel Moreira</v>
      </c>
      <c r="I729" t="str">
        <f>VLOOKUP(entregas[[#This Row],[id_cliente]],clientes[],7,0)</f>
        <v>Norte</v>
      </c>
      <c r="J729">
        <f>VLOOKUP(entregas[[#This Row],[id_cliente]],nps[],3,0)</f>
        <v>10</v>
      </c>
      <c r="K729" t="str">
        <f>IF(entregas[[#This Row],[status]]="Entregue","Não","Sim")</f>
        <v>Sim</v>
      </c>
      <c r="L729">
        <f>VLOOKUP(entregas[[#This Row],[id_cliente]],pedidos[[#All],[id_cliente]:[Recompra?]],5,0)</f>
        <v>1</v>
      </c>
      <c r="M729">
        <f>IF(entregas[[#This Row],[data_entrega]]=""=TRUE,0,MAX(entregas[[#This Row],[data_entrega]]-entregas[[#This Row],[prazo_estimado]],0))</f>
        <v>0</v>
      </c>
    </row>
    <row r="730" spans="1:13" x14ac:dyDescent="0.35">
      <c r="A730" s="2">
        <v>729</v>
      </c>
      <c r="B730" t="s">
        <v>408</v>
      </c>
      <c r="C730" t="s">
        <v>412</v>
      </c>
      <c r="D730" s="1">
        <v>45620</v>
      </c>
      <c r="E730" s="1">
        <v>45615</v>
      </c>
      <c r="F730" t="s">
        <v>413</v>
      </c>
      <c r="G730">
        <f>VLOOKUP(entregas[[#This Row],[id_pedido]],pedidos[[id]:[id_cliente]],2,0)</f>
        <v>196</v>
      </c>
      <c r="H730" t="str">
        <f>VLOOKUP(entregas[[#This Row],[id_cliente]],clientes[],2,0)</f>
        <v>Sr. João Vitor Azevedo</v>
      </c>
      <c r="I730" t="str">
        <f>VLOOKUP(entregas[[#This Row],[id_cliente]],clientes[],7,0)</f>
        <v>Centro-Oeste</v>
      </c>
      <c r="J730">
        <f>VLOOKUP(entregas[[#This Row],[id_cliente]],nps[],3,0)</f>
        <v>3</v>
      </c>
      <c r="K730" t="str">
        <f>IF(entregas[[#This Row],[status]]="Entregue","Não","Sim")</f>
        <v>Não</v>
      </c>
      <c r="L730">
        <f>VLOOKUP(entregas[[#This Row],[id_cliente]],pedidos[[#All],[id_cliente]:[Recompra?]],5,0)</f>
        <v>1</v>
      </c>
      <c r="M730">
        <f>IF(entregas[[#This Row],[data_entrega]]=""=TRUE,0,MAX(entregas[[#This Row],[data_entrega]]-entregas[[#This Row],[prazo_estimado]],0))</f>
        <v>5</v>
      </c>
    </row>
    <row r="731" spans="1:13" x14ac:dyDescent="0.35">
      <c r="A731" s="2">
        <v>730</v>
      </c>
      <c r="B731" t="s">
        <v>411</v>
      </c>
      <c r="C731" t="s">
        <v>409</v>
      </c>
      <c r="E731" s="1">
        <v>45643</v>
      </c>
      <c r="F731" t="s">
        <v>410</v>
      </c>
      <c r="G731">
        <f>VLOOKUP(entregas[[#This Row],[id_pedido]],pedidos[[id]:[id_cliente]],2,0)</f>
        <v>113</v>
      </c>
      <c r="H731" t="str">
        <f>VLOOKUP(entregas[[#This Row],[id_cliente]],clientes[],2,0)</f>
        <v>Maria Cecília Aragão</v>
      </c>
      <c r="I731" t="str">
        <f>VLOOKUP(entregas[[#This Row],[id_cliente]],clientes[],7,0)</f>
        <v>Sul</v>
      </c>
      <c r="J731">
        <f>VLOOKUP(entregas[[#This Row],[id_cliente]],nps[],3,0)</f>
        <v>9</v>
      </c>
      <c r="K731" t="str">
        <f>IF(entregas[[#This Row],[status]]="Entregue","Não","Sim")</f>
        <v>Sim</v>
      </c>
      <c r="L731">
        <f>VLOOKUP(entregas[[#This Row],[id_cliente]],pedidos[[#All],[id_cliente]:[Recompra?]],5,0)</f>
        <v>1</v>
      </c>
      <c r="M731">
        <f>IF(entregas[[#This Row],[data_entrega]]=""=TRUE,0,MAX(entregas[[#This Row],[data_entrega]]-entregas[[#This Row],[prazo_estimado]],0))</f>
        <v>0</v>
      </c>
    </row>
    <row r="732" spans="1:13" x14ac:dyDescent="0.35">
      <c r="A732" s="2">
        <v>731</v>
      </c>
      <c r="B732" t="s">
        <v>419</v>
      </c>
      <c r="C732" t="s">
        <v>415</v>
      </c>
      <c r="E732" s="1">
        <v>45477</v>
      </c>
      <c r="F732" t="s">
        <v>416</v>
      </c>
      <c r="G732">
        <f>VLOOKUP(entregas[[#This Row],[id_pedido]],pedidos[[id]:[id_cliente]],2,0)</f>
        <v>156</v>
      </c>
      <c r="H732" t="str">
        <f>VLOOKUP(entregas[[#This Row],[id_cliente]],clientes[],2,0)</f>
        <v>Sr. Benício Viana</v>
      </c>
      <c r="I732" t="str">
        <f>VLOOKUP(entregas[[#This Row],[id_cliente]],clientes[],7,0)</f>
        <v>Nordeste</v>
      </c>
      <c r="J732">
        <f>VLOOKUP(entregas[[#This Row],[id_cliente]],nps[],3,0)</f>
        <v>8</v>
      </c>
      <c r="K732" t="str">
        <f>IF(entregas[[#This Row],[status]]="Entregue","Não","Sim")</f>
        <v>Sim</v>
      </c>
      <c r="L732">
        <f>VLOOKUP(entregas[[#This Row],[id_cliente]],pedidos[[#All],[id_cliente]:[Recompra?]],5,0)</f>
        <v>1</v>
      </c>
      <c r="M732">
        <f>IF(entregas[[#This Row],[data_entrega]]=""=TRUE,0,MAX(entregas[[#This Row],[data_entrega]]-entregas[[#This Row],[prazo_estimado]],0))</f>
        <v>0</v>
      </c>
    </row>
    <row r="733" spans="1:13" x14ac:dyDescent="0.35">
      <c r="A733" s="2">
        <v>732</v>
      </c>
      <c r="B733" t="s">
        <v>419</v>
      </c>
      <c r="C733" t="s">
        <v>412</v>
      </c>
      <c r="D733" s="1">
        <v>45660</v>
      </c>
      <c r="E733" s="1">
        <v>45660</v>
      </c>
      <c r="F733" t="s">
        <v>413</v>
      </c>
      <c r="G733">
        <f>VLOOKUP(entregas[[#This Row],[id_pedido]],pedidos[[id]:[id_cliente]],2,0)</f>
        <v>98</v>
      </c>
      <c r="H733" t="str">
        <f>VLOOKUP(entregas[[#This Row],[id_cliente]],clientes[],2,0)</f>
        <v>Dra. Stella Gomes</v>
      </c>
      <c r="I733" t="str">
        <f>VLOOKUP(entregas[[#This Row],[id_cliente]],clientes[],7,0)</f>
        <v>Norte</v>
      </c>
      <c r="J733">
        <f>VLOOKUP(entregas[[#This Row],[id_cliente]],nps[],3,0)</f>
        <v>3</v>
      </c>
      <c r="K733" t="str">
        <f>IF(entregas[[#This Row],[status]]="Entregue","Não","Sim")</f>
        <v>Não</v>
      </c>
      <c r="L733">
        <f>VLOOKUP(entregas[[#This Row],[id_cliente]],pedidos[[#All],[id_cliente]:[Recompra?]],5,0)</f>
        <v>1</v>
      </c>
      <c r="M733">
        <f>IF(entregas[[#This Row],[data_entrega]]=""=TRUE,0,MAX(entregas[[#This Row],[data_entrega]]-entregas[[#This Row],[prazo_estimado]],0))</f>
        <v>0</v>
      </c>
    </row>
    <row r="734" spans="1:13" x14ac:dyDescent="0.35">
      <c r="A734" s="2">
        <v>733</v>
      </c>
      <c r="B734" t="s">
        <v>408</v>
      </c>
      <c r="C734" t="s">
        <v>415</v>
      </c>
      <c r="E734" s="1">
        <v>45658</v>
      </c>
      <c r="F734" t="s">
        <v>416</v>
      </c>
      <c r="G734">
        <f>VLOOKUP(entregas[[#This Row],[id_pedido]],pedidos[[id]:[id_cliente]],2,0)</f>
        <v>55</v>
      </c>
      <c r="H734" t="str">
        <f>VLOOKUP(entregas[[#This Row],[id_cliente]],clientes[],2,0)</f>
        <v>Maria Eduarda da Cruz</v>
      </c>
      <c r="I734" t="str">
        <f>VLOOKUP(entregas[[#This Row],[id_cliente]],clientes[],7,0)</f>
        <v>Nordeste</v>
      </c>
      <c r="J734">
        <f>VLOOKUP(entregas[[#This Row],[id_cliente]],nps[],3,0)</f>
        <v>6</v>
      </c>
      <c r="K734" t="str">
        <f>IF(entregas[[#This Row],[status]]="Entregue","Não","Sim")</f>
        <v>Sim</v>
      </c>
      <c r="L734">
        <f>VLOOKUP(entregas[[#This Row],[id_cliente]],pedidos[[#All],[id_cliente]:[Recompra?]],5,0)</f>
        <v>1</v>
      </c>
      <c r="M734">
        <f>IF(entregas[[#This Row],[data_entrega]]=""=TRUE,0,MAX(entregas[[#This Row],[data_entrega]]-entregas[[#This Row],[prazo_estimado]],0))</f>
        <v>0</v>
      </c>
    </row>
    <row r="735" spans="1:13" x14ac:dyDescent="0.35">
      <c r="A735" s="2">
        <v>734</v>
      </c>
      <c r="B735" t="s">
        <v>419</v>
      </c>
      <c r="C735" t="s">
        <v>412</v>
      </c>
      <c r="D735" s="1">
        <v>45580</v>
      </c>
      <c r="E735" s="1">
        <v>45579</v>
      </c>
      <c r="F735" t="s">
        <v>413</v>
      </c>
      <c r="G735">
        <f>VLOOKUP(entregas[[#This Row],[id_pedido]],pedidos[[id]:[id_cliente]],2,0)</f>
        <v>130</v>
      </c>
      <c r="H735" t="str">
        <f>VLOOKUP(entregas[[#This Row],[id_cliente]],clientes[],2,0)</f>
        <v>Dr. Pedro Lucas Santos</v>
      </c>
      <c r="I735" t="str">
        <f>VLOOKUP(entregas[[#This Row],[id_cliente]],clientes[],7,0)</f>
        <v>Nordeste</v>
      </c>
      <c r="J735">
        <f>VLOOKUP(entregas[[#This Row],[id_cliente]],nps[],3,0)</f>
        <v>1</v>
      </c>
      <c r="K735" t="str">
        <f>IF(entregas[[#This Row],[status]]="Entregue","Não","Sim")</f>
        <v>Não</v>
      </c>
      <c r="L735">
        <f>VLOOKUP(entregas[[#This Row],[id_cliente]],pedidos[[#All],[id_cliente]:[Recompra?]],5,0)</f>
        <v>1</v>
      </c>
      <c r="M735">
        <f>IF(entregas[[#This Row],[data_entrega]]=""=TRUE,0,MAX(entregas[[#This Row],[data_entrega]]-entregas[[#This Row],[prazo_estimado]],0))</f>
        <v>1</v>
      </c>
    </row>
    <row r="736" spans="1:13" x14ac:dyDescent="0.35">
      <c r="A736" s="2">
        <v>735</v>
      </c>
      <c r="B736" t="s">
        <v>414</v>
      </c>
      <c r="C736" t="s">
        <v>412</v>
      </c>
      <c r="D736" s="1">
        <v>45766</v>
      </c>
      <c r="E736" s="1">
        <v>45762</v>
      </c>
      <c r="F736" t="s">
        <v>413</v>
      </c>
      <c r="G736">
        <f>VLOOKUP(entregas[[#This Row],[id_pedido]],pedidos[[id]:[id_cliente]],2,0)</f>
        <v>118</v>
      </c>
      <c r="H736" t="str">
        <f>VLOOKUP(entregas[[#This Row],[id_cliente]],clientes[],2,0)</f>
        <v>Carlos Eduardo Barbosa</v>
      </c>
      <c r="I736" t="str">
        <f>VLOOKUP(entregas[[#This Row],[id_cliente]],clientes[],7,0)</f>
        <v>Nordeste</v>
      </c>
      <c r="J736">
        <f>VLOOKUP(entregas[[#This Row],[id_cliente]],nps[],3,0)</f>
        <v>4</v>
      </c>
      <c r="K736" t="str">
        <f>IF(entregas[[#This Row],[status]]="Entregue","Não","Sim")</f>
        <v>Não</v>
      </c>
      <c r="L736">
        <f>VLOOKUP(entregas[[#This Row],[id_cliente]],pedidos[[#All],[id_cliente]:[Recompra?]],5,0)</f>
        <v>1</v>
      </c>
      <c r="M736">
        <f>IF(entregas[[#This Row],[data_entrega]]=""=TRUE,0,MAX(entregas[[#This Row],[data_entrega]]-entregas[[#This Row],[prazo_estimado]],0))</f>
        <v>4</v>
      </c>
    </row>
    <row r="737" spans="1:13" x14ac:dyDescent="0.35">
      <c r="A737" s="2">
        <v>736</v>
      </c>
      <c r="B737" t="s">
        <v>414</v>
      </c>
      <c r="C737" t="s">
        <v>412</v>
      </c>
      <c r="D737" s="1">
        <v>45555</v>
      </c>
      <c r="E737" s="1">
        <v>45555</v>
      </c>
      <c r="F737" t="s">
        <v>413</v>
      </c>
      <c r="G737">
        <f>VLOOKUP(entregas[[#This Row],[id_pedido]],pedidos[[id]:[id_cliente]],2,0)</f>
        <v>123</v>
      </c>
      <c r="H737" t="str">
        <f>VLOOKUP(entregas[[#This Row],[id_cliente]],clientes[],2,0)</f>
        <v>João Lucas Souza</v>
      </c>
      <c r="I737" t="str">
        <f>VLOOKUP(entregas[[#This Row],[id_cliente]],clientes[],7,0)</f>
        <v>Centro-Oeste</v>
      </c>
      <c r="J737">
        <f>VLOOKUP(entregas[[#This Row],[id_cliente]],nps[],3,0)</f>
        <v>7</v>
      </c>
      <c r="K737" t="str">
        <f>IF(entregas[[#This Row],[status]]="Entregue","Não","Sim")</f>
        <v>Não</v>
      </c>
      <c r="L737">
        <f>VLOOKUP(entregas[[#This Row],[id_cliente]],pedidos[[#All],[id_cliente]:[Recompra?]],5,0)</f>
        <v>1</v>
      </c>
      <c r="M737">
        <f>IF(entregas[[#This Row],[data_entrega]]=""=TRUE,0,MAX(entregas[[#This Row],[data_entrega]]-entregas[[#This Row],[prazo_estimado]],0))</f>
        <v>0</v>
      </c>
    </row>
    <row r="738" spans="1:13" x14ac:dyDescent="0.35">
      <c r="A738" s="2">
        <v>737</v>
      </c>
      <c r="B738" t="s">
        <v>408</v>
      </c>
      <c r="C738" t="s">
        <v>412</v>
      </c>
      <c r="D738" s="1">
        <v>45703</v>
      </c>
      <c r="E738" s="1">
        <v>45703</v>
      </c>
      <c r="F738" t="s">
        <v>413</v>
      </c>
      <c r="G738">
        <f>VLOOKUP(entregas[[#This Row],[id_pedido]],pedidos[[id]:[id_cliente]],2,0)</f>
        <v>127</v>
      </c>
      <c r="H738" t="str">
        <f>VLOOKUP(entregas[[#This Row],[id_cliente]],clientes[],2,0)</f>
        <v>João Miguel Ramos</v>
      </c>
      <c r="I738" t="str">
        <f>VLOOKUP(entregas[[#This Row],[id_cliente]],clientes[],7,0)</f>
        <v>Centro-Oeste</v>
      </c>
      <c r="J738">
        <f>VLOOKUP(entregas[[#This Row],[id_cliente]],nps[],3,0)</f>
        <v>4</v>
      </c>
      <c r="K738" t="str">
        <f>IF(entregas[[#This Row],[status]]="Entregue","Não","Sim")</f>
        <v>Não</v>
      </c>
      <c r="L738">
        <f>VLOOKUP(entregas[[#This Row],[id_cliente]],pedidos[[#All],[id_cliente]:[Recompra?]],5,0)</f>
        <v>1</v>
      </c>
      <c r="M738">
        <f>IF(entregas[[#This Row],[data_entrega]]=""=TRUE,0,MAX(entregas[[#This Row],[data_entrega]]-entregas[[#This Row],[prazo_estimado]],0))</f>
        <v>0</v>
      </c>
    </row>
    <row r="739" spans="1:13" x14ac:dyDescent="0.35">
      <c r="A739" s="2">
        <v>738</v>
      </c>
      <c r="B739" t="s">
        <v>408</v>
      </c>
      <c r="C739" t="s">
        <v>412</v>
      </c>
      <c r="D739" s="1">
        <v>45531</v>
      </c>
      <c r="E739" s="1">
        <v>45531</v>
      </c>
      <c r="F739" t="s">
        <v>413</v>
      </c>
      <c r="G739">
        <f>VLOOKUP(entregas[[#This Row],[id_pedido]],pedidos[[id]:[id_cliente]],2,0)</f>
        <v>162</v>
      </c>
      <c r="H739" t="str">
        <f>VLOOKUP(entregas[[#This Row],[id_cliente]],clientes[],2,0)</f>
        <v>Dra. Sophia Moraes</v>
      </c>
      <c r="I739" t="str">
        <f>VLOOKUP(entregas[[#This Row],[id_cliente]],clientes[],7,0)</f>
        <v>Norte</v>
      </c>
      <c r="J739">
        <f>VLOOKUP(entregas[[#This Row],[id_cliente]],nps[],3,0)</f>
        <v>6</v>
      </c>
      <c r="K739" t="str">
        <f>IF(entregas[[#This Row],[status]]="Entregue","Não","Sim")</f>
        <v>Não</v>
      </c>
      <c r="L739">
        <f>VLOOKUP(entregas[[#This Row],[id_cliente]],pedidos[[#All],[id_cliente]:[Recompra?]],5,0)</f>
        <v>1</v>
      </c>
      <c r="M739">
        <f>IF(entregas[[#This Row],[data_entrega]]=""=TRUE,0,MAX(entregas[[#This Row],[data_entrega]]-entregas[[#This Row],[prazo_estimado]],0))</f>
        <v>0</v>
      </c>
    </row>
    <row r="740" spans="1:13" x14ac:dyDescent="0.35">
      <c r="A740" s="2">
        <v>739</v>
      </c>
      <c r="B740" t="s">
        <v>414</v>
      </c>
      <c r="C740" t="s">
        <v>412</v>
      </c>
      <c r="D740" s="1">
        <v>45630</v>
      </c>
      <c r="E740" s="1">
        <v>45626</v>
      </c>
      <c r="F740" t="s">
        <v>413</v>
      </c>
      <c r="G740">
        <f>VLOOKUP(entregas[[#This Row],[id_pedido]],pedidos[[id]:[id_cliente]],2,0)</f>
        <v>164</v>
      </c>
      <c r="H740" t="str">
        <f>VLOOKUP(entregas[[#This Row],[id_cliente]],clientes[],2,0)</f>
        <v>Cecília Costela</v>
      </c>
      <c r="I740" t="str">
        <f>VLOOKUP(entregas[[#This Row],[id_cliente]],clientes[],7,0)</f>
        <v>Nordeste</v>
      </c>
      <c r="J740">
        <f>VLOOKUP(entregas[[#This Row],[id_cliente]],nps[],3,0)</f>
        <v>7</v>
      </c>
      <c r="K740" t="str">
        <f>IF(entregas[[#This Row],[status]]="Entregue","Não","Sim")</f>
        <v>Não</v>
      </c>
      <c r="L740">
        <f>VLOOKUP(entregas[[#This Row],[id_cliente]],pedidos[[#All],[id_cliente]:[Recompra?]],5,0)</f>
        <v>1</v>
      </c>
      <c r="M740">
        <f>IF(entregas[[#This Row],[data_entrega]]=""=TRUE,0,MAX(entregas[[#This Row],[data_entrega]]-entregas[[#This Row],[prazo_estimado]],0))</f>
        <v>4</v>
      </c>
    </row>
    <row r="741" spans="1:13" x14ac:dyDescent="0.35">
      <c r="A741" s="2">
        <v>740</v>
      </c>
      <c r="B741" t="s">
        <v>411</v>
      </c>
      <c r="C741" t="s">
        <v>417</v>
      </c>
      <c r="E741" s="1">
        <v>45722</v>
      </c>
      <c r="F741" t="s">
        <v>418</v>
      </c>
      <c r="G741">
        <f>VLOOKUP(entregas[[#This Row],[id_pedido]],pedidos[[id]:[id_cliente]],2,0)</f>
        <v>92</v>
      </c>
      <c r="H741" t="str">
        <f>VLOOKUP(entregas[[#This Row],[id_cliente]],clientes[],2,0)</f>
        <v>Enzo Gabriel Pires</v>
      </c>
      <c r="I741" t="str">
        <f>VLOOKUP(entregas[[#This Row],[id_cliente]],clientes[],7,0)</f>
        <v>Centro-Oeste</v>
      </c>
      <c r="J741">
        <f>VLOOKUP(entregas[[#This Row],[id_cliente]],nps[],3,0)</f>
        <v>2</v>
      </c>
      <c r="K741" t="str">
        <f>IF(entregas[[#This Row],[status]]="Entregue","Não","Sim")</f>
        <v>Sim</v>
      </c>
      <c r="L741">
        <f>VLOOKUP(entregas[[#This Row],[id_cliente]],pedidos[[#All],[id_cliente]:[Recompra?]],5,0)</f>
        <v>1</v>
      </c>
      <c r="M741">
        <f>IF(entregas[[#This Row],[data_entrega]]=""=TRUE,0,MAX(entregas[[#This Row],[data_entrega]]-entregas[[#This Row],[prazo_estimado]],0))</f>
        <v>0</v>
      </c>
    </row>
    <row r="742" spans="1:13" x14ac:dyDescent="0.35">
      <c r="A742" s="2">
        <v>741</v>
      </c>
      <c r="B742" t="s">
        <v>419</v>
      </c>
      <c r="C742" t="s">
        <v>412</v>
      </c>
      <c r="D742" s="1">
        <v>45493</v>
      </c>
      <c r="E742" s="1">
        <v>45491</v>
      </c>
      <c r="F742" t="s">
        <v>413</v>
      </c>
      <c r="G742">
        <f>VLOOKUP(entregas[[#This Row],[id_pedido]],pedidos[[id]:[id_cliente]],2,0)</f>
        <v>200</v>
      </c>
      <c r="H742" t="str">
        <f>VLOOKUP(entregas[[#This Row],[id_cliente]],clientes[],2,0)</f>
        <v>Alícia Ribeiro</v>
      </c>
      <c r="I742" t="str">
        <f>VLOOKUP(entregas[[#This Row],[id_cliente]],clientes[],7,0)</f>
        <v>Nordeste</v>
      </c>
      <c r="J742">
        <f>VLOOKUP(entregas[[#This Row],[id_cliente]],nps[],3,0)</f>
        <v>10</v>
      </c>
      <c r="K742" t="str">
        <f>IF(entregas[[#This Row],[status]]="Entregue","Não","Sim")</f>
        <v>Não</v>
      </c>
      <c r="L742">
        <f>VLOOKUP(entregas[[#This Row],[id_cliente]],pedidos[[#All],[id_cliente]:[Recompra?]],5,0)</f>
        <v>1</v>
      </c>
      <c r="M742">
        <f>IF(entregas[[#This Row],[data_entrega]]=""=TRUE,0,MAX(entregas[[#This Row],[data_entrega]]-entregas[[#This Row],[prazo_estimado]],0))</f>
        <v>2</v>
      </c>
    </row>
    <row r="743" spans="1:13" x14ac:dyDescent="0.35">
      <c r="A743" s="2">
        <v>742</v>
      </c>
      <c r="B743" t="s">
        <v>419</v>
      </c>
      <c r="C743" t="s">
        <v>412</v>
      </c>
      <c r="D743" s="1">
        <v>45601</v>
      </c>
      <c r="E743" s="1">
        <v>45596</v>
      </c>
      <c r="F743" t="s">
        <v>413</v>
      </c>
      <c r="G743">
        <f>VLOOKUP(entregas[[#This Row],[id_pedido]],pedidos[[id]:[id_cliente]],2,0)</f>
        <v>184</v>
      </c>
      <c r="H743" t="str">
        <f>VLOOKUP(entregas[[#This Row],[id_cliente]],clientes[],2,0)</f>
        <v>Bernardo da Luz</v>
      </c>
      <c r="I743" t="str">
        <f>VLOOKUP(entregas[[#This Row],[id_cliente]],clientes[],7,0)</f>
        <v>Nordeste</v>
      </c>
      <c r="J743">
        <f>VLOOKUP(entregas[[#This Row],[id_cliente]],nps[],3,0)</f>
        <v>4</v>
      </c>
      <c r="K743" t="str">
        <f>IF(entregas[[#This Row],[status]]="Entregue","Não","Sim")</f>
        <v>Não</v>
      </c>
      <c r="L743">
        <f>VLOOKUP(entregas[[#This Row],[id_cliente]],pedidos[[#All],[id_cliente]:[Recompra?]],5,0)</f>
        <v>1</v>
      </c>
      <c r="M743">
        <f>IF(entregas[[#This Row],[data_entrega]]=""=TRUE,0,MAX(entregas[[#This Row],[data_entrega]]-entregas[[#This Row],[prazo_estimado]],0))</f>
        <v>5</v>
      </c>
    </row>
    <row r="744" spans="1:13" x14ac:dyDescent="0.35">
      <c r="A744" s="2">
        <v>743</v>
      </c>
      <c r="B744" t="s">
        <v>419</v>
      </c>
      <c r="C744" t="s">
        <v>412</v>
      </c>
      <c r="D744" s="1">
        <v>45790</v>
      </c>
      <c r="E744" s="1">
        <v>45787</v>
      </c>
      <c r="F744" t="s">
        <v>413</v>
      </c>
      <c r="G744">
        <f>VLOOKUP(entregas[[#This Row],[id_pedido]],pedidos[[id]:[id_cliente]],2,0)</f>
        <v>111</v>
      </c>
      <c r="H744" t="str">
        <f>VLOOKUP(entregas[[#This Row],[id_cliente]],clientes[],2,0)</f>
        <v>Nathan da Rocha</v>
      </c>
      <c r="I744" t="str">
        <f>VLOOKUP(entregas[[#This Row],[id_cliente]],clientes[],7,0)</f>
        <v>Nordeste</v>
      </c>
      <c r="J744">
        <f>VLOOKUP(entregas[[#This Row],[id_cliente]],nps[],3,0)</f>
        <v>10</v>
      </c>
      <c r="K744" t="str">
        <f>IF(entregas[[#This Row],[status]]="Entregue","Não","Sim")</f>
        <v>Não</v>
      </c>
      <c r="L744">
        <f>VLOOKUP(entregas[[#This Row],[id_cliente]],pedidos[[#All],[id_cliente]:[Recompra?]],5,0)</f>
        <v>1</v>
      </c>
      <c r="M744">
        <f>IF(entregas[[#This Row],[data_entrega]]=""=TRUE,0,MAX(entregas[[#This Row],[data_entrega]]-entregas[[#This Row],[prazo_estimado]],0))</f>
        <v>3</v>
      </c>
    </row>
    <row r="745" spans="1:13" x14ac:dyDescent="0.35">
      <c r="A745" s="2">
        <v>744</v>
      </c>
      <c r="B745" t="s">
        <v>414</v>
      </c>
      <c r="C745" t="s">
        <v>412</v>
      </c>
      <c r="D745" s="1">
        <v>45737</v>
      </c>
      <c r="E745" s="1">
        <v>45736</v>
      </c>
      <c r="F745" t="s">
        <v>413</v>
      </c>
      <c r="G745">
        <f>VLOOKUP(entregas[[#This Row],[id_pedido]],pedidos[[id]:[id_cliente]],2,0)</f>
        <v>152</v>
      </c>
      <c r="H745" t="str">
        <f>VLOOKUP(entregas[[#This Row],[id_cliente]],clientes[],2,0)</f>
        <v>Sr. Pietro Nunes</v>
      </c>
      <c r="I745" t="str">
        <f>VLOOKUP(entregas[[#This Row],[id_cliente]],clientes[],7,0)</f>
        <v>Sul</v>
      </c>
      <c r="J745">
        <f>VLOOKUP(entregas[[#This Row],[id_cliente]],nps[],3,0)</f>
        <v>4</v>
      </c>
      <c r="K745" t="str">
        <f>IF(entregas[[#This Row],[status]]="Entregue","Não","Sim")</f>
        <v>Não</v>
      </c>
      <c r="L745">
        <f>VLOOKUP(entregas[[#This Row],[id_cliente]],pedidos[[#All],[id_cliente]:[Recompra?]],5,0)</f>
        <v>1</v>
      </c>
      <c r="M745">
        <f>IF(entregas[[#This Row],[data_entrega]]=""=TRUE,0,MAX(entregas[[#This Row],[data_entrega]]-entregas[[#This Row],[prazo_estimado]],0))</f>
        <v>1</v>
      </c>
    </row>
    <row r="746" spans="1:13" x14ac:dyDescent="0.35">
      <c r="A746" s="2">
        <v>745</v>
      </c>
      <c r="B746" t="s">
        <v>419</v>
      </c>
      <c r="C746" t="s">
        <v>412</v>
      </c>
      <c r="D746" s="1">
        <v>45444</v>
      </c>
      <c r="E746" s="1">
        <v>45443</v>
      </c>
      <c r="F746" t="s">
        <v>413</v>
      </c>
      <c r="G746">
        <f>VLOOKUP(entregas[[#This Row],[id_pedido]],pedidos[[id]:[id_cliente]],2,0)</f>
        <v>156</v>
      </c>
      <c r="H746" t="str">
        <f>VLOOKUP(entregas[[#This Row],[id_cliente]],clientes[],2,0)</f>
        <v>Sr. Benício Viana</v>
      </c>
      <c r="I746" t="str">
        <f>VLOOKUP(entregas[[#This Row],[id_cliente]],clientes[],7,0)</f>
        <v>Nordeste</v>
      </c>
      <c r="J746">
        <f>VLOOKUP(entregas[[#This Row],[id_cliente]],nps[],3,0)</f>
        <v>8</v>
      </c>
      <c r="K746" t="str">
        <f>IF(entregas[[#This Row],[status]]="Entregue","Não","Sim")</f>
        <v>Não</v>
      </c>
      <c r="L746">
        <f>VLOOKUP(entregas[[#This Row],[id_cliente]],pedidos[[#All],[id_cliente]:[Recompra?]],5,0)</f>
        <v>1</v>
      </c>
      <c r="M746">
        <f>IF(entregas[[#This Row],[data_entrega]]=""=TRUE,0,MAX(entregas[[#This Row],[data_entrega]]-entregas[[#This Row],[prazo_estimado]],0))</f>
        <v>1</v>
      </c>
    </row>
    <row r="747" spans="1:13" x14ac:dyDescent="0.35">
      <c r="A747" s="2">
        <v>746</v>
      </c>
      <c r="B747" t="s">
        <v>419</v>
      </c>
      <c r="C747" t="s">
        <v>417</v>
      </c>
      <c r="E747" s="1">
        <v>45634</v>
      </c>
      <c r="F747" t="s">
        <v>418</v>
      </c>
      <c r="G747">
        <f>VLOOKUP(entregas[[#This Row],[id_pedido]],pedidos[[id]:[id_cliente]],2,0)</f>
        <v>41</v>
      </c>
      <c r="H747" t="str">
        <f>VLOOKUP(entregas[[#This Row],[id_cliente]],clientes[],2,0)</f>
        <v>Breno Nascimento</v>
      </c>
      <c r="I747" t="str">
        <f>VLOOKUP(entregas[[#This Row],[id_cliente]],clientes[],7,0)</f>
        <v>Norte</v>
      </c>
      <c r="J747">
        <f>VLOOKUP(entregas[[#This Row],[id_cliente]],nps[],3,0)</f>
        <v>1</v>
      </c>
      <c r="K747" t="str">
        <f>IF(entregas[[#This Row],[status]]="Entregue","Não","Sim")</f>
        <v>Sim</v>
      </c>
      <c r="L747">
        <f>VLOOKUP(entregas[[#This Row],[id_cliente]],pedidos[[#All],[id_cliente]:[Recompra?]],5,0)</f>
        <v>1</v>
      </c>
      <c r="M747">
        <f>IF(entregas[[#This Row],[data_entrega]]=""=TRUE,0,MAX(entregas[[#This Row],[data_entrega]]-entregas[[#This Row],[prazo_estimado]],0))</f>
        <v>0</v>
      </c>
    </row>
    <row r="748" spans="1:13" x14ac:dyDescent="0.35">
      <c r="A748" s="2">
        <v>747</v>
      </c>
      <c r="B748" t="s">
        <v>414</v>
      </c>
      <c r="C748" t="s">
        <v>415</v>
      </c>
      <c r="E748" s="1">
        <v>45463</v>
      </c>
      <c r="F748" t="s">
        <v>416</v>
      </c>
      <c r="G748">
        <f>VLOOKUP(entregas[[#This Row],[id_pedido]],pedidos[[id]:[id_cliente]],2,0)</f>
        <v>78</v>
      </c>
      <c r="H748" t="str">
        <f>VLOOKUP(entregas[[#This Row],[id_cliente]],clientes[],2,0)</f>
        <v>Raul Costela</v>
      </c>
      <c r="I748" t="str">
        <f>VLOOKUP(entregas[[#This Row],[id_cliente]],clientes[],7,0)</f>
        <v>Sudeste</v>
      </c>
      <c r="J748">
        <f>VLOOKUP(entregas[[#This Row],[id_cliente]],nps[],3,0)</f>
        <v>9</v>
      </c>
      <c r="K748" t="str">
        <f>IF(entregas[[#This Row],[status]]="Entregue","Não","Sim")</f>
        <v>Sim</v>
      </c>
      <c r="L748">
        <f>VLOOKUP(entregas[[#This Row],[id_cliente]],pedidos[[#All],[id_cliente]:[Recompra?]],5,0)</f>
        <v>1</v>
      </c>
      <c r="M748">
        <f>IF(entregas[[#This Row],[data_entrega]]=""=TRUE,0,MAX(entregas[[#This Row],[data_entrega]]-entregas[[#This Row],[prazo_estimado]],0))</f>
        <v>0</v>
      </c>
    </row>
    <row r="749" spans="1:13" x14ac:dyDescent="0.35">
      <c r="A749" s="2">
        <v>748</v>
      </c>
      <c r="B749" t="s">
        <v>414</v>
      </c>
      <c r="C749" t="s">
        <v>415</v>
      </c>
      <c r="E749" s="1">
        <v>45682</v>
      </c>
      <c r="F749" t="s">
        <v>416</v>
      </c>
      <c r="G749">
        <f>VLOOKUP(entregas[[#This Row],[id_pedido]],pedidos[[id]:[id_cliente]],2,0)</f>
        <v>123</v>
      </c>
      <c r="H749" t="str">
        <f>VLOOKUP(entregas[[#This Row],[id_cliente]],clientes[],2,0)</f>
        <v>João Lucas Souza</v>
      </c>
      <c r="I749" t="str">
        <f>VLOOKUP(entregas[[#This Row],[id_cliente]],clientes[],7,0)</f>
        <v>Centro-Oeste</v>
      </c>
      <c r="J749">
        <f>VLOOKUP(entregas[[#This Row],[id_cliente]],nps[],3,0)</f>
        <v>7</v>
      </c>
      <c r="K749" t="str">
        <f>IF(entregas[[#This Row],[status]]="Entregue","Não","Sim")</f>
        <v>Sim</v>
      </c>
      <c r="L749">
        <f>VLOOKUP(entregas[[#This Row],[id_cliente]],pedidos[[#All],[id_cliente]:[Recompra?]],5,0)</f>
        <v>1</v>
      </c>
      <c r="M749">
        <f>IF(entregas[[#This Row],[data_entrega]]=""=TRUE,0,MAX(entregas[[#This Row],[data_entrega]]-entregas[[#This Row],[prazo_estimado]],0))</f>
        <v>0</v>
      </c>
    </row>
    <row r="750" spans="1:13" x14ac:dyDescent="0.35">
      <c r="A750" s="2">
        <v>749</v>
      </c>
      <c r="B750" t="s">
        <v>408</v>
      </c>
      <c r="C750" t="s">
        <v>412</v>
      </c>
      <c r="D750" s="1">
        <v>45780</v>
      </c>
      <c r="E750" s="1">
        <v>45782</v>
      </c>
      <c r="F750" t="s">
        <v>413</v>
      </c>
      <c r="G750">
        <f>VLOOKUP(entregas[[#This Row],[id_pedido]],pedidos[[id]:[id_cliente]],2,0)</f>
        <v>189</v>
      </c>
      <c r="H750" t="str">
        <f>VLOOKUP(entregas[[#This Row],[id_cliente]],clientes[],2,0)</f>
        <v>Srta. Alícia Farias</v>
      </c>
      <c r="I750" t="str">
        <f>VLOOKUP(entregas[[#This Row],[id_cliente]],clientes[],7,0)</f>
        <v>Nordeste</v>
      </c>
      <c r="J750">
        <f>VLOOKUP(entregas[[#This Row],[id_cliente]],nps[],3,0)</f>
        <v>4</v>
      </c>
      <c r="K750" t="str">
        <f>IF(entregas[[#This Row],[status]]="Entregue","Não","Sim")</f>
        <v>Não</v>
      </c>
      <c r="L750">
        <f>VLOOKUP(entregas[[#This Row],[id_cliente]],pedidos[[#All],[id_cliente]:[Recompra?]],5,0)</f>
        <v>1</v>
      </c>
      <c r="M750">
        <f>IF(entregas[[#This Row],[data_entrega]]=""=TRUE,0,MAX(entregas[[#This Row],[data_entrega]]-entregas[[#This Row],[prazo_estimado]],0))</f>
        <v>0</v>
      </c>
    </row>
    <row r="751" spans="1:13" x14ac:dyDescent="0.35">
      <c r="A751" s="2">
        <v>750</v>
      </c>
      <c r="B751" t="s">
        <v>419</v>
      </c>
      <c r="C751" t="s">
        <v>417</v>
      </c>
      <c r="E751" s="1">
        <v>45601</v>
      </c>
      <c r="F751" t="s">
        <v>418</v>
      </c>
      <c r="G751">
        <f>VLOOKUP(entregas[[#This Row],[id_pedido]],pedidos[[id]:[id_cliente]],2,0)</f>
        <v>52</v>
      </c>
      <c r="H751" t="str">
        <f>VLOOKUP(entregas[[#This Row],[id_cliente]],clientes[],2,0)</f>
        <v>Kaique Lopes</v>
      </c>
      <c r="I751" t="str">
        <f>VLOOKUP(entregas[[#This Row],[id_cliente]],clientes[],7,0)</f>
        <v>Norte</v>
      </c>
      <c r="J751">
        <f>VLOOKUP(entregas[[#This Row],[id_cliente]],nps[],3,0)</f>
        <v>10</v>
      </c>
      <c r="K751" t="str">
        <f>IF(entregas[[#This Row],[status]]="Entregue","Não","Sim")</f>
        <v>Sim</v>
      </c>
      <c r="L751">
        <f>VLOOKUP(entregas[[#This Row],[id_cliente]],pedidos[[#All],[id_cliente]:[Recompra?]],5,0)</f>
        <v>1</v>
      </c>
      <c r="M751">
        <f>IF(entregas[[#This Row],[data_entrega]]=""=TRUE,0,MAX(entregas[[#This Row],[data_entrega]]-entregas[[#This Row],[prazo_estimado]],0))</f>
        <v>0</v>
      </c>
    </row>
    <row r="752" spans="1:13" x14ac:dyDescent="0.35">
      <c r="A752" s="2">
        <v>751</v>
      </c>
      <c r="B752" t="s">
        <v>419</v>
      </c>
      <c r="C752" t="s">
        <v>412</v>
      </c>
      <c r="D752" s="1">
        <v>45457</v>
      </c>
      <c r="E752" s="1">
        <v>45455</v>
      </c>
      <c r="F752" t="s">
        <v>413</v>
      </c>
      <c r="G752">
        <f>VLOOKUP(entregas[[#This Row],[id_pedido]],pedidos[[id]:[id_cliente]],2,0)</f>
        <v>43</v>
      </c>
      <c r="H752" t="str">
        <f>VLOOKUP(entregas[[#This Row],[id_cliente]],clientes[],2,0)</f>
        <v>Bryan Peixoto</v>
      </c>
      <c r="I752" t="str">
        <f>VLOOKUP(entregas[[#This Row],[id_cliente]],clientes[],7,0)</f>
        <v>Nordeste</v>
      </c>
      <c r="J752">
        <f>VLOOKUP(entregas[[#This Row],[id_cliente]],nps[],3,0)</f>
        <v>4</v>
      </c>
      <c r="K752" t="str">
        <f>IF(entregas[[#This Row],[status]]="Entregue","Não","Sim")</f>
        <v>Não</v>
      </c>
      <c r="L752">
        <f>VLOOKUP(entregas[[#This Row],[id_cliente]],pedidos[[#All],[id_cliente]:[Recompra?]],5,0)</f>
        <v>1</v>
      </c>
      <c r="M752">
        <f>IF(entregas[[#This Row],[data_entrega]]=""=TRUE,0,MAX(entregas[[#This Row],[data_entrega]]-entregas[[#This Row],[prazo_estimado]],0))</f>
        <v>2</v>
      </c>
    </row>
    <row r="753" spans="1:13" x14ac:dyDescent="0.35">
      <c r="A753" s="2">
        <v>752</v>
      </c>
      <c r="B753" t="s">
        <v>411</v>
      </c>
      <c r="C753" t="s">
        <v>412</v>
      </c>
      <c r="D753" s="1">
        <v>45717</v>
      </c>
      <c r="E753" s="1">
        <v>45717</v>
      </c>
      <c r="F753" t="s">
        <v>413</v>
      </c>
      <c r="G753">
        <f>VLOOKUP(entregas[[#This Row],[id_pedido]],pedidos[[id]:[id_cliente]],2,0)</f>
        <v>21</v>
      </c>
      <c r="H753" t="str">
        <f>VLOOKUP(entregas[[#This Row],[id_cliente]],clientes[],2,0)</f>
        <v>Alice Martins</v>
      </c>
      <c r="I753" t="str">
        <f>VLOOKUP(entregas[[#This Row],[id_cliente]],clientes[],7,0)</f>
        <v>Nordeste</v>
      </c>
      <c r="J753">
        <f>VLOOKUP(entregas[[#This Row],[id_cliente]],nps[],3,0)</f>
        <v>3</v>
      </c>
      <c r="K753" t="str">
        <f>IF(entregas[[#This Row],[status]]="Entregue","Não","Sim")</f>
        <v>Não</v>
      </c>
      <c r="L753">
        <f>VLOOKUP(entregas[[#This Row],[id_cliente]],pedidos[[#All],[id_cliente]:[Recompra?]],5,0)</f>
        <v>1</v>
      </c>
      <c r="M753">
        <f>IF(entregas[[#This Row],[data_entrega]]=""=TRUE,0,MAX(entregas[[#This Row],[data_entrega]]-entregas[[#This Row],[prazo_estimado]],0))</f>
        <v>0</v>
      </c>
    </row>
    <row r="754" spans="1:13" x14ac:dyDescent="0.35">
      <c r="A754" s="2">
        <v>753</v>
      </c>
      <c r="B754" t="s">
        <v>411</v>
      </c>
      <c r="C754" t="s">
        <v>412</v>
      </c>
      <c r="D754" s="1">
        <v>45540</v>
      </c>
      <c r="E754" s="1">
        <v>45540</v>
      </c>
      <c r="F754" t="s">
        <v>413</v>
      </c>
      <c r="G754">
        <f>VLOOKUP(entregas[[#This Row],[id_pedido]],pedidos[[id]:[id_cliente]],2,0)</f>
        <v>103</v>
      </c>
      <c r="H754" t="str">
        <f>VLOOKUP(entregas[[#This Row],[id_cliente]],clientes[],2,0)</f>
        <v>Bruno Cunha</v>
      </c>
      <c r="I754" t="str">
        <f>VLOOKUP(entregas[[#This Row],[id_cliente]],clientes[],7,0)</f>
        <v>Nordeste</v>
      </c>
      <c r="J754">
        <f>VLOOKUP(entregas[[#This Row],[id_cliente]],nps[],3,0)</f>
        <v>0</v>
      </c>
      <c r="K754" t="str">
        <f>IF(entregas[[#This Row],[status]]="Entregue","Não","Sim")</f>
        <v>Não</v>
      </c>
      <c r="L754">
        <f>VLOOKUP(entregas[[#This Row],[id_cliente]],pedidos[[#All],[id_cliente]:[Recompra?]],5,0)</f>
        <v>1</v>
      </c>
      <c r="M754">
        <f>IF(entregas[[#This Row],[data_entrega]]=""=TRUE,0,MAX(entregas[[#This Row],[data_entrega]]-entregas[[#This Row],[prazo_estimado]],0))</f>
        <v>0</v>
      </c>
    </row>
    <row r="755" spans="1:13" x14ac:dyDescent="0.35">
      <c r="A755" s="2">
        <v>754</v>
      </c>
      <c r="B755" t="s">
        <v>408</v>
      </c>
      <c r="C755" t="s">
        <v>412</v>
      </c>
      <c r="D755" s="1">
        <v>45791</v>
      </c>
      <c r="E755" s="1">
        <v>45788</v>
      </c>
      <c r="F755" t="s">
        <v>413</v>
      </c>
      <c r="G755">
        <f>VLOOKUP(entregas[[#This Row],[id_pedido]],pedidos[[id]:[id_cliente]],2,0)</f>
        <v>77</v>
      </c>
      <c r="H755" t="str">
        <f>VLOOKUP(entregas[[#This Row],[id_cliente]],clientes[],2,0)</f>
        <v>Clara Caldeira</v>
      </c>
      <c r="I755" t="str">
        <f>VLOOKUP(entregas[[#This Row],[id_cliente]],clientes[],7,0)</f>
        <v>Sul</v>
      </c>
      <c r="J755">
        <f>VLOOKUP(entregas[[#This Row],[id_cliente]],nps[],3,0)</f>
        <v>10</v>
      </c>
      <c r="K755" t="str">
        <f>IF(entregas[[#This Row],[status]]="Entregue","Não","Sim")</f>
        <v>Não</v>
      </c>
      <c r="L755">
        <f>VLOOKUP(entregas[[#This Row],[id_cliente]],pedidos[[#All],[id_cliente]:[Recompra?]],5,0)</f>
        <v>1</v>
      </c>
      <c r="M755">
        <f>IF(entregas[[#This Row],[data_entrega]]=""=TRUE,0,MAX(entregas[[#This Row],[data_entrega]]-entregas[[#This Row],[prazo_estimado]],0))</f>
        <v>3</v>
      </c>
    </row>
    <row r="756" spans="1:13" x14ac:dyDescent="0.35">
      <c r="A756" s="2">
        <v>755</v>
      </c>
      <c r="B756" t="s">
        <v>411</v>
      </c>
      <c r="C756" t="s">
        <v>409</v>
      </c>
      <c r="E756" s="1">
        <v>45635</v>
      </c>
      <c r="F756" t="s">
        <v>410</v>
      </c>
      <c r="G756">
        <f>VLOOKUP(entregas[[#This Row],[id_pedido]],pedidos[[id]:[id_cliente]],2,0)</f>
        <v>198</v>
      </c>
      <c r="H756" t="str">
        <f>VLOOKUP(entregas[[#This Row],[id_cliente]],clientes[],2,0)</f>
        <v>Srta. Sarah Nogueira</v>
      </c>
      <c r="I756" t="str">
        <f>VLOOKUP(entregas[[#This Row],[id_cliente]],clientes[],7,0)</f>
        <v>Sul</v>
      </c>
      <c r="J756">
        <f>VLOOKUP(entregas[[#This Row],[id_cliente]],nps[],3,0)</f>
        <v>3</v>
      </c>
      <c r="K756" t="str">
        <f>IF(entregas[[#This Row],[status]]="Entregue","Não","Sim")</f>
        <v>Sim</v>
      </c>
      <c r="L756">
        <f>VLOOKUP(entregas[[#This Row],[id_cliente]],pedidos[[#All],[id_cliente]:[Recompra?]],5,0)</f>
        <v>1</v>
      </c>
      <c r="M756">
        <f>IF(entregas[[#This Row],[data_entrega]]=""=TRUE,0,MAX(entregas[[#This Row],[data_entrega]]-entregas[[#This Row],[prazo_estimado]],0))</f>
        <v>0</v>
      </c>
    </row>
    <row r="757" spans="1:13" x14ac:dyDescent="0.35">
      <c r="A757" s="2">
        <v>756</v>
      </c>
      <c r="B757" t="s">
        <v>408</v>
      </c>
      <c r="C757" t="s">
        <v>412</v>
      </c>
      <c r="D757" s="1">
        <v>45757</v>
      </c>
      <c r="E757" s="1">
        <v>45754</v>
      </c>
      <c r="F757" t="s">
        <v>413</v>
      </c>
      <c r="G757">
        <f>VLOOKUP(entregas[[#This Row],[id_pedido]],pedidos[[id]:[id_cliente]],2,0)</f>
        <v>123</v>
      </c>
      <c r="H757" t="str">
        <f>VLOOKUP(entregas[[#This Row],[id_cliente]],clientes[],2,0)</f>
        <v>João Lucas Souza</v>
      </c>
      <c r="I757" t="str">
        <f>VLOOKUP(entregas[[#This Row],[id_cliente]],clientes[],7,0)</f>
        <v>Centro-Oeste</v>
      </c>
      <c r="J757">
        <f>VLOOKUP(entregas[[#This Row],[id_cliente]],nps[],3,0)</f>
        <v>7</v>
      </c>
      <c r="K757" t="str">
        <f>IF(entregas[[#This Row],[status]]="Entregue","Não","Sim")</f>
        <v>Não</v>
      </c>
      <c r="L757">
        <f>VLOOKUP(entregas[[#This Row],[id_cliente]],pedidos[[#All],[id_cliente]:[Recompra?]],5,0)</f>
        <v>1</v>
      </c>
      <c r="M757">
        <f>IF(entregas[[#This Row],[data_entrega]]=""=TRUE,0,MAX(entregas[[#This Row],[data_entrega]]-entregas[[#This Row],[prazo_estimado]],0))</f>
        <v>3</v>
      </c>
    </row>
    <row r="758" spans="1:13" x14ac:dyDescent="0.35">
      <c r="A758" s="2">
        <v>757</v>
      </c>
      <c r="B758" t="s">
        <v>411</v>
      </c>
      <c r="C758" t="s">
        <v>412</v>
      </c>
      <c r="D758" s="1">
        <v>45527</v>
      </c>
      <c r="E758" s="1">
        <v>45525</v>
      </c>
      <c r="F758" t="s">
        <v>413</v>
      </c>
      <c r="G758">
        <f>VLOOKUP(entregas[[#This Row],[id_pedido]],pedidos[[id]:[id_cliente]],2,0)</f>
        <v>162</v>
      </c>
      <c r="H758" t="str">
        <f>VLOOKUP(entregas[[#This Row],[id_cliente]],clientes[],2,0)</f>
        <v>Dra. Sophia Moraes</v>
      </c>
      <c r="I758" t="str">
        <f>VLOOKUP(entregas[[#This Row],[id_cliente]],clientes[],7,0)</f>
        <v>Norte</v>
      </c>
      <c r="J758">
        <f>VLOOKUP(entregas[[#This Row],[id_cliente]],nps[],3,0)</f>
        <v>6</v>
      </c>
      <c r="K758" t="str">
        <f>IF(entregas[[#This Row],[status]]="Entregue","Não","Sim")</f>
        <v>Não</v>
      </c>
      <c r="L758">
        <f>VLOOKUP(entregas[[#This Row],[id_cliente]],pedidos[[#All],[id_cliente]:[Recompra?]],5,0)</f>
        <v>1</v>
      </c>
      <c r="M758">
        <f>IF(entregas[[#This Row],[data_entrega]]=""=TRUE,0,MAX(entregas[[#This Row],[data_entrega]]-entregas[[#This Row],[prazo_estimado]],0))</f>
        <v>2</v>
      </c>
    </row>
    <row r="759" spans="1:13" x14ac:dyDescent="0.35">
      <c r="A759" s="2">
        <v>758</v>
      </c>
      <c r="B759" t="s">
        <v>411</v>
      </c>
      <c r="C759" t="s">
        <v>412</v>
      </c>
      <c r="D759" s="1">
        <v>45491</v>
      </c>
      <c r="E759" s="1">
        <v>45488</v>
      </c>
      <c r="F759" t="s">
        <v>413</v>
      </c>
      <c r="G759">
        <f>VLOOKUP(entregas[[#This Row],[id_pedido]],pedidos[[id]:[id_cliente]],2,0)</f>
        <v>34</v>
      </c>
      <c r="H759" t="str">
        <f>VLOOKUP(entregas[[#This Row],[id_cliente]],clientes[],2,0)</f>
        <v>Pedro Rodrigues</v>
      </c>
      <c r="I759" t="str">
        <f>VLOOKUP(entregas[[#This Row],[id_cliente]],clientes[],7,0)</f>
        <v>Nordeste</v>
      </c>
      <c r="J759">
        <f>VLOOKUP(entregas[[#This Row],[id_cliente]],nps[],3,0)</f>
        <v>8</v>
      </c>
      <c r="K759" t="str">
        <f>IF(entregas[[#This Row],[status]]="Entregue","Não","Sim")</f>
        <v>Não</v>
      </c>
      <c r="L759">
        <f>VLOOKUP(entregas[[#This Row],[id_cliente]],pedidos[[#All],[id_cliente]:[Recompra?]],5,0)</f>
        <v>1</v>
      </c>
      <c r="M759">
        <f>IF(entregas[[#This Row],[data_entrega]]=""=TRUE,0,MAX(entregas[[#This Row],[data_entrega]]-entregas[[#This Row],[prazo_estimado]],0))</f>
        <v>3</v>
      </c>
    </row>
    <row r="760" spans="1:13" x14ac:dyDescent="0.35">
      <c r="A760" s="2">
        <v>759</v>
      </c>
      <c r="B760" t="s">
        <v>414</v>
      </c>
      <c r="C760" t="s">
        <v>415</v>
      </c>
      <c r="E760" s="1">
        <v>45577</v>
      </c>
      <c r="F760" t="s">
        <v>416</v>
      </c>
      <c r="G760">
        <f>VLOOKUP(entregas[[#This Row],[id_pedido]],pedidos[[id]:[id_cliente]],2,0)</f>
        <v>47</v>
      </c>
      <c r="H760" t="str">
        <f>VLOOKUP(entregas[[#This Row],[id_cliente]],clientes[],2,0)</f>
        <v>Bryan Jesus</v>
      </c>
      <c r="I760" t="str">
        <f>VLOOKUP(entregas[[#This Row],[id_cliente]],clientes[],7,0)</f>
        <v>Nordeste</v>
      </c>
      <c r="J760">
        <f>VLOOKUP(entregas[[#This Row],[id_cliente]],nps[],3,0)</f>
        <v>2</v>
      </c>
      <c r="K760" t="str">
        <f>IF(entregas[[#This Row],[status]]="Entregue","Não","Sim")</f>
        <v>Sim</v>
      </c>
      <c r="L760">
        <f>VLOOKUP(entregas[[#This Row],[id_cliente]],pedidos[[#All],[id_cliente]:[Recompra?]],5,0)</f>
        <v>1</v>
      </c>
      <c r="M760">
        <f>IF(entregas[[#This Row],[data_entrega]]=""=TRUE,0,MAX(entregas[[#This Row],[data_entrega]]-entregas[[#This Row],[prazo_estimado]],0))</f>
        <v>0</v>
      </c>
    </row>
    <row r="761" spans="1:13" x14ac:dyDescent="0.35">
      <c r="A761" s="2">
        <v>760</v>
      </c>
      <c r="B761" t="s">
        <v>411</v>
      </c>
      <c r="C761" t="s">
        <v>412</v>
      </c>
      <c r="D761" s="1">
        <v>45515</v>
      </c>
      <c r="E761" s="1">
        <v>45513</v>
      </c>
      <c r="F761" t="s">
        <v>413</v>
      </c>
      <c r="G761">
        <f>VLOOKUP(entregas[[#This Row],[id_pedido]],pedidos[[id]:[id_cliente]],2,0)</f>
        <v>62</v>
      </c>
      <c r="H761" t="str">
        <f>VLOOKUP(entregas[[#This Row],[id_cliente]],clientes[],2,0)</f>
        <v>Marina da Paz</v>
      </c>
      <c r="I761" t="str">
        <f>VLOOKUP(entregas[[#This Row],[id_cliente]],clientes[],7,0)</f>
        <v>Sudeste</v>
      </c>
      <c r="J761">
        <f>VLOOKUP(entregas[[#This Row],[id_cliente]],nps[],3,0)</f>
        <v>5</v>
      </c>
      <c r="K761" t="str">
        <f>IF(entregas[[#This Row],[status]]="Entregue","Não","Sim")</f>
        <v>Não</v>
      </c>
      <c r="L761">
        <f>VLOOKUP(entregas[[#This Row],[id_cliente]],pedidos[[#All],[id_cliente]:[Recompra?]],5,0)</f>
        <v>1</v>
      </c>
      <c r="M761">
        <f>IF(entregas[[#This Row],[data_entrega]]=""=TRUE,0,MAX(entregas[[#This Row],[data_entrega]]-entregas[[#This Row],[prazo_estimado]],0))</f>
        <v>2</v>
      </c>
    </row>
    <row r="762" spans="1:13" x14ac:dyDescent="0.35">
      <c r="A762" s="2">
        <v>761</v>
      </c>
      <c r="B762" t="s">
        <v>411</v>
      </c>
      <c r="C762" t="s">
        <v>412</v>
      </c>
      <c r="D762" s="1">
        <v>45505</v>
      </c>
      <c r="E762" s="1">
        <v>45507</v>
      </c>
      <c r="F762" t="s">
        <v>413</v>
      </c>
      <c r="G762">
        <f>VLOOKUP(entregas[[#This Row],[id_pedido]],pedidos[[id]:[id_cliente]],2,0)</f>
        <v>195</v>
      </c>
      <c r="H762" t="str">
        <f>VLOOKUP(entregas[[#This Row],[id_cliente]],clientes[],2,0)</f>
        <v>Letícia Nogueira</v>
      </c>
      <c r="I762" t="str">
        <f>VLOOKUP(entregas[[#This Row],[id_cliente]],clientes[],7,0)</f>
        <v>Norte</v>
      </c>
      <c r="J762">
        <f>VLOOKUP(entregas[[#This Row],[id_cliente]],nps[],3,0)</f>
        <v>7</v>
      </c>
      <c r="K762" t="str">
        <f>IF(entregas[[#This Row],[status]]="Entregue","Não","Sim")</f>
        <v>Não</v>
      </c>
      <c r="L762">
        <f>VLOOKUP(entregas[[#This Row],[id_cliente]],pedidos[[#All],[id_cliente]:[Recompra?]],5,0)</f>
        <v>1</v>
      </c>
      <c r="M762">
        <f>IF(entregas[[#This Row],[data_entrega]]=""=TRUE,0,MAX(entregas[[#This Row],[data_entrega]]-entregas[[#This Row],[prazo_estimado]],0))</f>
        <v>0</v>
      </c>
    </row>
    <row r="763" spans="1:13" x14ac:dyDescent="0.35">
      <c r="A763" s="2">
        <v>762</v>
      </c>
      <c r="B763" t="s">
        <v>414</v>
      </c>
      <c r="C763" t="s">
        <v>415</v>
      </c>
      <c r="E763" s="1">
        <v>45527</v>
      </c>
      <c r="F763" t="s">
        <v>416</v>
      </c>
      <c r="G763">
        <f>VLOOKUP(entregas[[#This Row],[id_pedido]],pedidos[[id]:[id_cliente]],2,0)</f>
        <v>111</v>
      </c>
      <c r="H763" t="str">
        <f>VLOOKUP(entregas[[#This Row],[id_cliente]],clientes[],2,0)</f>
        <v>Nathan da Rocha</v>
      </c>
      <c r="I763" t="str">
        <f>VLOOKUP(entregas[[#This Row],[id_cliente]],clientes[],7,0)</f>
        <v>Nordeste</v>
      </c>
      <c r="J763">
        <f>VLOOKUP(entregas[[#This Row],[id_cliente]],nps[],3,0)</f>
        <v>10</v>
      </c>
      <c r="K763" t="str">
        <f>IF(entregas[[#This Row],[status]]="Entregue","Não","Sim")</f>
        <v>Sim</v>
      </c>
      <c r="L763">
        <f>VLOOKUP(entregas[[#This Row],[id_cliente]],pedidos[[#All],[id_cliente]:[Recompra?]],5,0)</f>
        <v>1</v>
      </c>
      <c r="M763">
        <f>IF(entregas[[#This Row],[data_entrega]]=""=TRUE,0,MAX(entregas[[#This Row],[data_entrega]]-entregas[[#This Row],[prazo_estimado]],0))</f>
        <v>0</v>
      </c>
    </row>
    <row r="764" spans="1:13" x14ac:dyDescent="0.35">
      <c r="A764" s="2">
        <v>763</v>
      </c>
      <c r="B764" t="s">
        <v>408</v>
      </c>
      <c r="C764" t="s">
        <v>412</v>
      </c>
      <c r="D764" s="1">
        <v>45540</v>
      </c>
      <c r="E764" s="1">
        <v>45538</v>
      </c>
      <c r="F764" t="s">
        <v>413</v>
      </c>
      <c r="G764">
        <f>VLOOKUP(entregas[[#This Row],[id_pedido]],pedidos[[id]:[id_cliente]],2,0)</f>
        <v>55</v>
      </c>
      <c r="H764" t="str">
        <f>VLOOKUP(entregas[[#This Row],[id_cliente]],clientes[],2,0)</f>
        <v>Maria Eduarda da Cruz</v>
      </c>
      <c r="I764" t="str">
        <f>VLOOKUP(entregas[[#This Row],[id_cliente]],clientes[],7,0)</f>
        <v>Nordeste</v>
      </c>
      <c r="J764">
        <f>VLOOKUP(entregas[[#This Row],[id_cliente]],nps[],3,0)</f>
        <v>6</v>
      </c>
      <c r="K764" t="str">
        <f>IF(entregas[[#This Row],[status]]="Entregue","Não","Sim")</f>
        <v>Não</v>
      </c>
      <c r="L764">
        <f>VLOOKUP(entregas[[#This Row],[id_cliente]],pedidos[[#All],[id_cliente]:[Recompra?]],5,0)</f>
        <v>1</v>
      </c>
      <c r="M764">
        <f>IF(entregas[[#This Row],[data_entrega]]=""=TRUE,0,MAX(entregas[[#This Row],[data_entrega]]-entregas[[#This Row],[prazo_estimado]],0))</f>
        <v>2</v>
      </c>
    </row>
    <row r="765" spans="1:13" x14ac:dyDescent="0.35">
      <c r="A765" s="2">
        <v>764</v>
      </c>
      <c r="B765" t="s">
        <v>414</v>
      </c>
      <c r="C765" t="s">
        <v>417</v>
      </c>
      <c r="E765" s="1">
        <v>45594</v>
      </c>
      <c r="F765" t="s">
        <v>418</v>
      </c>
      <c r="G765">
        <f>VLOOKUP(entregas[[#This Row],[id_pedido]],pedidos[[id]:[id_cliente]],2,0)</f>
        <v>148</v>
      </c>
      <c r="H765" t="str">
        <f>VLOOKUP(entregas[[#This Row],[id_cliente]],clientes[],2,0)</f>
        <v>Otávio Ferreira</v>
      </c>
      <c r="I765" t="str">
        <f>VLOOKUP(entregas[[#This Row],[id_cliente]],clientes[],7,0)</f>
        <v>Norte</v>
      </c>
      <c r="J765">
        <f>VLOOKUP(entregas[[#This Row],[id_cliente]],nps[],3,0)</f>
        <v>6</v>
      </c>
      <c r="K765" t="str">
        <f>IF(entregas[[#This Row],[status]]="Entregue","Não","Sim")</f>
        <v>Sim</v>
      </c>
      <c r="L765">
        <f>VLOOKUP(entregas[[#This Row],[id_cliente]],pedidos[[#All],[id_cliente]:[Recompra?]],5,0)</f>
        <v>1</v>
      </c>
      <c r="M765">
        <f>IF(entregas[[#This Row],[data_entrega]]=""=TRUE,0,MAX(entregas[[#This Row],[data_entrega]]-entregas[[#This Row],[prazo_estimado]],0))</f>
        <v>0</v>
      </c>
    </row>
    <row r="766" spans="1:13" x14ac:dyDescent="0.35">
      <c r="A766" s="2">
        <v>765</v>
      </c>
      <c r="B766" t="s">
        <v>419</v>
      </c>
      <c r="C766" t="s">
        <v>415</v>
      </c>
      <c r="E766" s="1">
        <v>45619</v>
      </c>
      <c r="F766" t="s">
        <v>416</v>
      </c>
      <c r="G766">
        <f>VLOOKUP(entregas[[#This Row],[id_pedido]],pedidos[[id]:[id_cliente]],2,0)</f>
        <v>28</v>
      </c>
      <c r="H766" t="str">
        <f>VLOOKUP(entregas[[#This Row],[id_cliente]],clientes[],2,0)</f>
        <v>Felipe Martins</v>
      </c>
      <c r="I766" t="str">
        <f>VLOOKUP(entregas[[#This Row],[id_cliente]],clientes[],7,0)</f>
        <v>Nordeste</v>
      </c>
      <c r="J766">
        <f>VLOOKUP(entregas[[#This Row],[id_cliente]],nps[],3,0)</f>
        <v>1</v>
      </c>
      <c r="K766" t="str">
        <f>IF(entregas[[#This Row],[status]]="Entregue","Não","Sim")</f>
        <v>Sim</v>
      </c>
      <c r="L766">
        <f>VLOOKUP(entregas[[#This Row],[id_cliente]],pedidos[[#All],[id_cliente]:[Recompra?]],5,0)</f>
        <v>1</v>
      </c>
      <c r="M766">
        <f>IF(entregas[[#This Row],[data_entrega]]=""=TRUE,0,MAX(entregas[[#This Row],[data_entrega]]-entregas[[#This Row],[prazo_estimado]],0))</f>
        <v>0</v>
      </c>
    </row>
    <row r="767" spans="1:13" x14ac:dyDescent="0.35">
      <c r="A767" s="2">
        <v>766</v>
      </c>
      <c r="B767" t="s">
        <v>408</v>
      </c>
      <c r="C767" t="s">
        <v>415</v>
      </c>
      <c r="E767" s="1">
        <v>45436</v>
      </c>
      <c r="F767" t="s">
        <v>416</v>
      </c>
      <c r="G767">
        <f>VLOOKUP(entregas[[#This Row],[id_pedido]],pedidos[[id]:[id_cliente]],2,0)</f>
        <v>76</v>
      </c>
      <c r="H767" t="str">
        <f>VLOOKUP(entregas[[#This Row],[id_cliente]],clientes[],2,0)</f>
        <v>Benjamin Rezende</v>
      </c>
      <c r="I767" t="str">
        <f>VLOOKUP(entregas[[#This Row],[id_cliente]],clientes[],7,0)</f>
        <v>Norte</v>
      </c>
      <c r="J767">
        <f>VLOOKUP(entregas[[#This Row],[id_cliente]],nps[],3,0)</f>
        <v>2</v>
      </c>
      <c r="K767" t="str">
        <f>IF(entregas[[#This Row],[status]]="Entregue","Não","Sim")</f>
        <v>Sim</v>
      </c>
      <c r="L767">
        <f>VLOOKUP(entregas[[#This Row],[id_cliente]],pedidos[[#All],[id_cliente]:[Recompra?]],5,0)</f>
        <v>1</v>
      </c>
      <c r="M767">
        <f>IF(entregas[[#This Row],[data_entrega]]=""=TRUE,0,MAX(entregas[[#This Row],[data_entrega]]-entregas[[#This Row],[prazo_estimado]],0))</f>
        <v>0</v>
      </c>
    </row>
    <row r="768" spans="1:13" x14ac:dyDescent="0.35">
      <c r="A768" s="2">
        <v>767</v>
      </c>
      <c r="B768" t="s">
        <v>408</v>
      </c>
      <c r="C768" t="s">
        <v>412</v>
      </c>
      <c r="D768" s="1">
        <v>45535</v>
      </c>
      <c r="E768" s="1">
        <v>45535</v>
      </c>
      <c r="F768" t="s">
        <v>413</v>
      </c>
      <c r="G768">
        <f>VLOOKUP(entregas[[#This Row],[id_pedido]],pedidos[[id]:[id_cliente]],2,0)</f>
        <v>145</v>
      </c>
      <c r="H768" t="str">
        <f>VLOOKUP(entregas[[#This Row],[id_cliente]],clientes[],2,0)</f>
        <v>João Miguel Aragão</v>
      </c>
      <c r="I768" t="str">
        <f>VLOOKUP(entregas[[#This Row],[id_cliente]],clientes[],7,0)</f>
        <v>Nordeste</v>
      </c>
      <c r="J768">
        <f>VLOOKUP(entregas[[#This Row],[id_cliente]],nps[],3,0)</f>
        <v>7</v>
      </c>
      <c r="K768" t="str">
        <f>IF(entregas[[#This Row],[status]]="Entregue","Não","Sim")</f>
        <v>Não</v>
      </c>
      <c r="L768">
        <f>VLOOKUP(entregas[[#This Row],[id_cliente]],pedidos[[#All],[id_cliente]:[Recompra?]],5,0)</f>
        <v>1</v>
      </c>
      <c r="M768">
        <f>IF(entregas[[#This Row],[data_entrega]]=""=TRUE,0,MAX(entregas[[#This Row],[data_entrega]]-entregas[[#This Row],[prazo_estimado]],0))</f>
        <v>0</v>
      </c>
    </row>
    <row r="769" spans="1:13" x14ac:dyDescent="0.35">
      <c r="A769" s="2">
        <v>768</v>
      </c>
      <c r="B769" t="s">
        <v>419</v>
      </c>
      <c r="C769" t="s">
        <v>412</v>
      </c>
      <c r="D769" s="1">
        <v>45664</v>
      </c>
      <c r="E769" s="1">
        <v>45661</v>
      </c>
      <c r="F769" t="s">
        <v>413</v>
      </c>
      <c r="G769">
        <f>VLOOKUP(entregas[[#This Row],[id_pedido]],pedidos[[id]:[id_cliente]],2,0)</f>
        <v>139</v>
      </c>
      <c r="H769" t="str">
        <f>VLOOKUP(entregas[[#This Row],[id_cliente]],clientes[],2,0)</f>
        <v>João Felipe Barros</v>
      </c>
      <c r="I769" t="str">
        <f>VLOOKUP(entregas[[#This Row],[id_cliente]],clientes[],7,0)</f>
        <v>Norte</v>
      </c>
      <c r="J769">
        <f>VLOOKUP(entregas[[#This Row],[id_cliente]],nps[],3,0)</f>
        <v>0</v>
      </c>
      <c r="K769" t="str">
        <f>IF(entregas[[#This Row],[status]]="Entregue","Não","Sim")</f>
        <v>Não</v>
      </c>
      <c r="L769">
        <f>VLOOKUP(entregas[[#This Row],[id_cliente]],pedidos[[#All],[id_cliente]:[Recompra?]],5,0)</f>
        <v>1</v>
      </c>
      <c r="M769">
        <f>IF(entregas[[#This Row],[data_entrega]]=""=TRUE,0,MAX(entregas[[#This Row],[data_entrega]]-entregas[[#This Row],[prazo_estimado]],0))</f>
        <v>3</v>
      </c>
    </row>
    <row r="770" spans="1:13" x14ac:dyDescent="0.35">
      <c r="A770" s="2">
        <v>769</v>
      </c>
      <c r="B770" t="s">
        <v>408</v>
      </c>
      <c r="C770" t="s">
        <v>415</v>
      </c>
      <c r="E770" s="1">
        <v>45491</v>
      </c>
      <c r="F770" t="s">
        <v>416</v>
      </c>
      <c r="G770">
        <f>VLOOKUP(entregas[[#This Row],[id_pedido]],pedidos[[id]:[id_cliente]],2,0)</f>
        <v>120</v>
      </c>
      <c r="H770" t="str">
        <f>VLOOKUP(entregas[[#This Row],[id_cliente]],clientes[],2,0)</f>
        <v>Lucas Gabriel Vieira</v>
      </c>
      <c r="I770" t="str">
        <f>VLOOKUP(entregas[[#This Row],[id_cliente]],clientes[],7,0)</f>
        <v>Nordeste</v>
      </c>
      <c r="J770">
        <f>VLOOKUP(entregas[[#This Row],[id_cliente]],nps[],3,0)</f>
        <v>5</v>
      </c>
      <c r="K770" t="str">
        <f>IF(entregas[[#This Row],[status]]="Entregue","Não","Sim")</f>
        <v>Sim</v>
      </c>
      <c r="L770">
        <f>VLOOKUP(entregas[[#This Row],[id_cliente]],pedidos[[#All],[id_cliente]:[Recompra?]],5,0)</f>
        <v>1</v>
      </c>
      <c r="M770">
        <f>IF(entregas[[#This Row],[data_entrega]]=""=TRUE,0,MAX(entregas[[#This Row],[data_entrega]]-entregas[[#This Row],[prazo_estimado]],0))</f>
        <v>0</v>
      </c>
    </row>
    <row r="771" spans="1:13" x14ac:dyDescent="0.35">
      <c r="A771" s="2">
        <v>770</v>
      </c>
      <c r="B771" t="s">
        <v>414</v>
      </c>
      <c r="C771" t="s">
        <v>412</v>
      </c>
      <c r="D771" s="1">
        <v>45638</v>
      </c>
      <c r="E771" s="1">
        <v>45639</v>
      </c>
      <c r="F771" t="s">
        <v>413</v>
      </c>
      <c r="G771">
        <f>VLOOKUP(entregas[[#This Row],[id_pedido]],pedidos[[id]:[id_cliente]],2,0)</f>
        <v>200</v>
      </c>
      <c r="H771" t="str">
        <f>VLOOKUP(entregas[[#This Row],[id_cliente]],clientes[],2,0)</f>
        <v>Alícia Ribeiro</v>
      </c>
      <c r="I771" t="str">
        <f>VLOOKUP(entregas[[#This Row],[id_cliente]],clientes[],7,0)</f>
        <v>Nordeste</v>
      </c>
      <c r="J771">
        <f>VLOOKUP(entregas[[#This Row],[id_cliente]],nps[],3,0)</f>
        <v>10</v>
      </c>
      <c r="K771" t="str">
        <f>IF(entregas[[#This Row],[status]]="Entregue","Não","Sim")</f>
        <v>Não</v>
      </c>
      <c r="L771">
        <f>VLOOKUP(entregas[[#This Row],[id_cliente]],pedidos[[#All],[id_cliente]:[Recompra?]],5,0)</f>
        <v>1</v>
      </c>
      <c r="M771">
        <f>IF(entregas[[#This Row],[data_entrega]]=""=TRUE,0,MAX(entregas[[#This Row],[data_entrega]]-entregas[[#This Row],[prazo_estimado]],0))</f>
        <v>0</v>
      </c>
    </row>
    <row r="772" spans="1:13" x14ac:dyDescent="0.35">
      <c r="A772" s="2">
        <v>771</v>
      </c>
      <c r="B772" t="s">
        <v>419</v>
      </c>
      <c r="C772" t="s">
        <v>412</v>
      </c>
      <c r="D772" s="1">
        <v>45702</v>
      </c>
      <c r="E772" s="1">
        <v>45704</v>
      </c>
      <c r="F772" t="s">
        <v>413</v>
      </c>
      <c r="G772">
        <f>VLOOKUP(entregas[[#This Row],[id_pedido]],pedidos[[id]:[id_cliente]],2,0)</f>
        <v>104</v>
      </c>
      <c r="H772" t="str">
        <f>VLOOKUP(entregas[[#This Row],[id_cliente]],clientes[],2,0)</f>
        <v>Leonardo da Rocha</v>
      </c>
      <c r="I772" t="str">
        <f>VLOOKUP(entregas[[#This Row],[id_cliente]],clientes[],7,0)</f>
        <v>Centro-Oeste</v>
      </c>
      <c r="J772">
        <f>VLOOKUP(entregas[[#This Row],[id_cliente]],nps[],3,0)</f>
        <v>6</v>
      </c>
      <c r="K772" t="str">
        <f>IF(entregas[[#This Row],[status]]="Entregue","Não","Sim")</f>
        <v>Não</v>
      </c>
      <c r="L772">
        <f>VLOOKUP(entregas[[#This Row],[id_cliente]],pedidos[[#All],[id_cliente]:[Recompra?]],5,0)</f>
        <v>1</v>
      </c>
      <c r="M772">
        <f>IF(entregas[[#This Row],[data_entrega]]=""=TRUE,0,MAX(entregas[[#This Row],[data_entrega]]-entregas[[#This Row],[prazo_estimado]],0))</f>
        <v>0</v>
      </c>
    </row>
    <row r="773" spans="1:13" x14ac:dyDescent="0.35">
      <c r="A773" s="2">
        <v>772</v>
      </c>
      <c r="B773" t="s">
        <v>414</v>
      </c>
      <c r="C773" t="s">
        <v>415</v>
      </c>
      <c r="E773" s="1">
        <v>45505</v>
      </c>
      <c r="F773" t="s">
        <v>416</v>
      </c>
      <c r="G773">
        <f>VLOOKUP(entregas[[#This Row],[id_pedido]],pedidos[[id]:[id_cliente]],2,0)</f>
        <v>77</v>
      </c>
      <c r="H773" t="str">
        <f>VLOOKUP(entregas[[#This Row],[id_cliente]],clientes[],2,0)</f>
        <v>Clara Caldeira</v>
      </c>
      <c r="I773" t="str">
        <f>VLOOKUP(entregas[[#This Row],[id_cliente]],clientes[],7,0)</f>
        <v>Sul</v>
      </c>
      <c r="J773">
        <f>VLOOKUP(entregas[[#This Row],[id_cliente]],nps[],3,0)</f>
        <v>10</v>
      </c>
      <c r="K773" t="str">
        <f>IF(entregas[[#This Row],[status]]="Entregue","Não","Sim")</f>
        <v>Sim</v>
      </c>
      <c r="L773">
        <f>VLOOKUP(entregas[[#This Row],[id_cliente]],pedidos[[#All],[id_cliente]:[Recompra?]],5,0)</f>
        <v>1</v>
      </c>
      <c r="M773">
        <f>IF(entregas[[#This Row],[data_entrega]]=""=TRUE,0,MAX(entregas[[#This Row],[data_entrega]]-entregas[[#This Row],[prazo_estimado]],0))</f>
        <v>0</v>
      </c>
    </row>
    <row r="774" spans="1:13" x14ac:dyDescent="0.35">
      <c r="A774" s="2">
        <v>773</v>
      </c>
      <c r="B774" t="s">
        <v>414</v>
      </c>
      <c r="C774" t="s">
        <v>412</v>
      </c>
      <c r="D774" s="1">
        <v>45583</v>
      </c>
      <c r="E774" s="1">
        <v>45583</v>
      </c>
      <c r="F774" t="s">
        <v>413</v>
      </c>
      <c r="G774">
        <f>VLOOKUP(entregas[[#This Row],[id_pedido]],pedidos[[id]:[id_cliente]],2,0)</f>
        <v>127</v>
      </c>
      <c r="H774" t="str">
        <f>VLOOKUP(entregas[[#This Row],[id_cliente]],clientes[],2,0)</f>
        <v>João Miguel Ramos</v>
      </c>
      <c r="I774" t="str">
        <f>VLOOKUP(entregas[[#This Row],[id_cliente]],clientes[],7,0)</f>
        <v>Centro-Oeste</v>
      </c>
      <c r="J774">
        <f>VLOOKUP(entregas[[#This Row],[id_cliente]],nps[],3,0)</f>
        <v>4</v>
      </c>
      <c r="K774" t="str">
        <f>IF(entregas[[#This Row],[status]]="Entregue","Não","Sim")</f>
        <v>Não</v>
      </c>
      <c r="L774">
        <f>VLOOKUP(entregas[[#This Row],[id_cliente]],pedidos[[#All],[id_cliente]:[Recompra?]],5,0)</f>
        <v>1</v>
      </c>
      <c r="M774">
        <f>IF(entregas[[#This Row],[data_entrega]]=""=TRUE,0,MAX(entregas[[#This Row],[data_entrega]]-entregas[[#This Row],[prazo_estimado]],0))</f>
        <v>0</v>
      </c>
    </row>
    <row r="775" spans="1:13" x14ac:dyDescent="0.35">
      <c r="A775" s="2">
        <v>774</v>
      </c>
      <c r="B775" t="s">
        <v>414</v>
      </c>
      <c r="C775" t="s">
        <v>412</v>
      </c>
      <c r="D775" s="1">
        <v>45753</v>
      </c>
      <c r="E775" s="1">
        <v>45751</v>
      </c>
      <c r="F775" t="s">
        <v>413</v>
      </c>
      <c r="G775">
        <f>VLOOKUP(entregas[[#This Row],[id_pedido]],pedidos[[id]:[id_cliente]],2,0)</f>
        <v>120</v>
      </c>
      <c r="H775" t="str">
        <f>VLOOKUP(entregas[[#This Row],[id_cliente]],clientes[],2,0)</f>
        <v>Lucas Gabriel Vieira</v>
      </c>
      <c r="I775" t="str">
        <f>VLOOKUP(entregas[[#This Row],[id_cliente]],clientes[],7,0)</f>
        <v>Nordeste</v>
      </c>
      <c r="J775">
        <f>VLOOKUP(entregas[[#This Row],[id_cliente]],nps[],3,0)</f>
        <v>5</v>
      </c>
      <c r="K775" t="str">
        <f>IF(entregas[[#This Row],[status]]="Entregue","Não","Sim")</f>
        <v>Não</v>
      </c>
      <c r="L775">
        <f>VLOOKUP(entregas[[#This Row],[id_cliente]],pedidos[[#All],[id_cliente]:[Recompra?]],5,0)</f>
        <v>1</v>
      </c>
      <c r="M775">
        <f>IF(entregas[[#This Row],[data_entrega]]=""=TRUE,0,MAX(entregas[[#This Row],[data_entrega]]-entregas[[#This Row],[prazo_estimado]],0))</f>
        <v>2</v>
      </c>
    </row>
    <row r="776" spans="1:13" x14ac:dyDescent="0.35">
      <c r="A776" s="2">
        <v>775</v>
      </c>
      <c r="B776" t="s">
        <v>419</v>
      </c>
      <c r="C776" t="s">
        <v>417</v>
      </c>
      <c r="E776" s="1">
        <v>45680</v>
      </c>
      <c r="F776" t="s">
        <v>418</v>
      </c>
      <c r="G776">
        <f>VLOOKUP(entregas[[#This Row],[id_pedido]],pedidos[[id]:[id_cliente]],2,0)</f>
        <v>72</v>
      </c>
      <c r="H776" t="str">
        <f>VLOOKUP(entregas[[#This Row],[id_cliente]],clientes[],2,0)</f>
        <v>Thales Melo</v>
      </c>
      <c r="I776" t="str">
        <f>VLOOKUP(entregas[[#This Row],[id_cliente]],clientes[],7,0)</f>
        <v>Sul</v>
      </c>
      <c r="J776">
        <f>VLOOKUP(entregas[[#This Row],[id_cliente]],nps[],3,0)</f>
        <v>10</v>
      </c>
      <c r="K776" t="str">
        <f>IF(entregas[[#This Row],[status]]="Entregue","Não","Sim")</f>
        <v>Sim</v>
      </c>
      <c r="L776">
        <f>VLOOKUP(entregas[[#This Row],[id_cliente]],pedidos[[#All],[id_cliente]:[Recompra?]],5,0)</f>
        <v>1</v>
      </c>
      <c r="M776">
        <f>IF(entregas[[#This Row],[data_entrega]]=""=TRUE,0,MAX(entregas[[#This Row],[data_entrega]]-entregas[[#This Row],[prazo_estimado]],0))</f>
        <v>0</v>
      </c>
    </row>
    <row r="777" spans="1:13" x14ac:dyDescent="0.35">
      <c r="A777" s="2">
        <v>776</v>
      </c>
      <c r="B777" t="s">
        <v>411</v>
      </c>
      <c r="C777" t="s">
        <v>412</v>
      </c>
      <c r="D777" s="1">
        <v>45499</v>
      </c>
      <c r="E777" s="1">
        <v>45498</v>
      </c>
      <c r="F777" t="s">
        <v>413</v>
      </c>
      <c r="G777">
        <f>VLOOKUP(entregas[[#This Row],[id_pedido]],pedidos[[id]:[id_cliente]],2,0)</f>
        <v>65</v>
      </c>
      <c r="H777" t="str">
        <f>VLOOKUP(entregas[[#This Row],[id_cliente]],clientes[],2,0)</f>
        <v>Maria Julia Barbosa</v>
      </c>
      <c r="I777" t="str">
        <f>VLOOKUP(entregas[[#This Row],[id_cliente]],clientes[],7,0)</f>
        <v>Nordeste</v>
      </c>
      <c r="J777">
        <f>VLOOKUP(entregas[[#This Row],[id_cliente]],nps[],3,0)</f>
        <v>8</v>
      </c>
      <c r="K777" t="str">
        <f>IF(entregas[[#This Row],[status]]="Entregue","Não","Sim")</f>
        <v>Não</v>
      </c>
      <c r="L777">
        <f>VLOOKUP(entregas[[#This Row],[id_cliente]],pedidos[[#All],[id_cliente]:[Recompra?]],5,0)</f>
        <v>1</v>
      </c>
      <c r="M777">
        <f>IF(entregas[[#This Row],[data_entrega]]=""=TRUE,0,MAX(entregas[[#This Row],[data_entrega]]-entregas[[#This Row],[prazo_estimado]],0))</f>
        <v>1</v>
      </c>
    </row>
    <row r="778" spans="1:13" x14ac:dyDescent="0.35">
      <c r="A778" s="2">
        <v>777</v>
      </c>
      <c r="B778" t="s">
        <v>411</v>
      </c>
      <c r="C778" t="s">
        <v>412</v>
      </c>
      <c r="D778" s="1">
        <v>45623</v>
      </c>
      <c r="E778" s="1">
        <v>45624</v>
      </c>
      <c r="F778" t="s">
        <v>413</v>
      </c>
      <c r="G778">
        <f>VLOOKUP(entregas[[#This Row],[id_pedido]],pedidos[[id]:[id_cliente]],2,0)</f>
        <v>172</v>
      </c>
      <c r="H778" t="str">
        <f>VLOOKUP(entregas[[#This Row],[id_cliente]],clientes[],2,0)</f>
        <v>Vitor Hugo Fernandes</v>
      </c>
      <c r="I778" t="str">
        <f>VLOOKUP(entregas[[#This Row],[id_cliente]],clientes[],7,0)</f>
        <v>Nordeste</v>
      </c>
      <c r="J778">
        <f>VLOOKUP(entregas[[#This Row],[id_cliente]],nps[],3,0)</f>
        <v>1</v>
      </c>
      <c r="K778" t="str">
        <f>IF(entregas[[#This Row],[status]]="Entregue","Não","Sim")</f>
        <v>Não</v>
      </c>
      <c r="L778">
        <f>VLOOKUP(entregas[[#This Row],[id_cliente]],pedidos[[#All],[id_cliente]:[Recompra?]],5,0)</f>
        <v>1</v>
      </c>
      <c r="M778">
        <f>IF(entregas[[#This Row],[data_entrega]]=""=TRUE,0,MAX(entregas[[#This Row],[data_entrega]]-entregas[[#This Row],[prazo_estimado]],0))</f>
        <v>0</v>
      </c>
    </row>
    <row r="779" spans="1:13" x14ac:dyDescent="0.35">
      <c r="A779" s="2">
        <v>778</v>
      </c>
      <c r="B779" t="s">
        <v>414</v>
      </c>
      <c r="C779" t="s">
        <v>412</v>
      </c>
      <c r="D779" s="1">
        <v>45730</v>
      </c>
      <c r="E779" s="1">
        <v>45731</v>
      </c>
      <c r="F779" t="s">
        <v>413</v>
      </c>
      <c r="G779">
        <f>VLOOKUP(entregas[[#This Row],[id_pedido]],pedidos[[id]:[id_cliente]],2,0)</f>
        <v>74</v>
      </c>
      <c r="H779" t="str">
        <f>VLOOKUP(entregas[[#This Row],[id_cliente]],clientes[],2,0)</f>
        <v>Milena Farias</v>
      </c>
      <c r="I779" t="str">
        <f>VLOOKUP(entregas[[#This Row],[id_cliente]],clientes[],7,0)</f>
        <v>Norte</v>
      </c>
      <c r="J779">
        <f>VLOOKUP(entregas[[#This Row],[id_cliente]],nps[],3,0)</f>
        <v>1</v>
      </c>
      <c r="K779" t="str">
        <f>IF(entregas[[#This Row],[status]]="Entregue","Não","Sim")</f>
        <v>Não</v>
      </c>
      <c r="L779">
        <f>VLOOKUP(entregas[[#This Row],[id_cliente]],pedidos[[#All],[id_cliente]:[Recompra?]],5,0)</f>
        <v>1</v>
      </c>
      <c r="M779">
        <f>IF(entregas[[#This Row],[data_entrega]]=""=TRUE,0,MAX(entregas[[#This Row],[data_entrega]]-entregas[[#This Row],[prazo_estimado]],0))</f>
        <v>0</v>
      </c>
    </row>
    <row r="780" spans="1:13" x14ac:dyDescent="0.35">
      <c r="A780" s="2">
        <v>779</v>
      </c>
      <c r="B780" t="s">
        <v>414</v>
      </c>
      <c r="C780" t="s">
        <v>415</v>
      </c>
      <c r="E780" s="1">
        <v>45599</v>
      </c>
      <c r="F780" t="s">
        <v>416</v>
      </c>
      <c r="G780">
        <f>VLOOKUP(entregas[[#This Row],[id_pedido]],pedidos[[id]:[id_cliente]],2,0)</f>
        <v>159</v>
      </c>
      <c r="H780" t="str">
        <f>VLOOKUP(entregas[[#This Row],[id_cliente]],clientes[],2,0)</f>
        <v>Melissa da Rocha</v>
      </c>
      <c r="I780" t="str">
        <f>VLOOKUP(entregas[[#This Row],[id_cliente]],clientes[],7,0)</f>
        <v>Sudeste</v>
      </c>
      <c r="J780">
        <f>VLOOKUP(entregas[[#This Row],[id_cliente]],nps[],3,0)</f>
        <v>9</v>
      </c>
      <c r="K780" t="str">
        <f>IF(entregas[[#This Row],[status]]="Entregue","Não","Sim")</f>
        <v>Sim</v>
      </c>
      <c r="L780">
        <f>VLOOKUP(entregas[[#This Row],[id_cliente]],pedidos[[#All],[id_cliente]:[Recompra?]],5,0)</f>
        <v>1</v>
      </c>
      <c r="M780">
        <f>IF(entregas[[#This Row],[data_entrega]]=""=TRUE,0,MAX(entregas[[#This Row],[data_entrega]]-entregas[[#This Row],[prazo_estimado]],0))</f>
        <v>0</v>
      </c>
    </row>
    <row r="781" spans="1:13" x14ac:dyDescent="0.35">
      <c r="A781" s="2">
        <v>780</v>
      </c>
      <c r="B781" t="s">
        <v>408</v>
      </c>
      <c r="C781" t="s">
        <v>412</v>
      </c>
      <c r="D781" s="1">
        <v>45459</v>
      </c>
      <c r="E781" s="1">
        <v>45454</v>
      </c>
      <c r="F781" t="s">
        <v>413</v>
      </c>
      <c r="G781">
        <f>VLOOKUP(entregas[[#This Row],[id_pedido]],pedidos[[id]:[id_cliente]],2,0)</f>
        <v>155</v>
      </c>
      <c r="H781" t="str">
        <f>VLOOKUP(entregas[[#This Row],[id_cliente]],clientes[],2,0)</f>
        <v>Maysa Pires</v>
      </c>
      <c r="I781" t="str">
        <f>VLOOKUP(entregas[[#This Row],[id_cliente]],clientes[],7,0)</f>
        <v>Sul</v>
      </c>
      <c r="J781">
        <f>VLOOKUP(entregas[[#This Row],[id_cliente]],nps[],3,0)</f>
        <v>4</v>
      </c>
      <c r="K781" t="str">
        <f>IF(entregas[[#This Row],[status]]="Entregue","Não","Sim")</f>
        <v>Não</v>
      </c>
      <c r="L781">
        <f>VLOOKUP(entregas[[#This Row],[id_cliente]],pedidos[[#All],[id_cliente]:[Recompra?]],5,0)</f>
        <v>1</v>
      </c>
      <c r="M781">
        <f>IF(entregas[[#This Row],[data_entrega]]=""=TRUE,0,MAX(entregas[[#This Row],[data_entrega]]-entregas[[#This Row],[prazo_estimado]],0))</f>
        <v>5</v>
      </c>
    </row>
    <row r="782" spans="1:13" x14ac:dyDescent="0.35">
      <c r="A782" s="2">
        <v>781</v>
      </c>
      <c r="B782" t="s">
        <v>414</v>
      </c>
      <c r="C782" t="s">
        <v>409</v>
      </c>
      <c r="E782" s="1">
        <v>45432</v>
      </c>
      <c r="F782" t="s">
        <v>410</v>
      </c>
      <c r="G782">
        <f>VLOOKUP(entregas[[#This Row],[id_pedido]],pedidos[[id]:[id_cliente]],2,0)</f>
        <v>186</v>
      </c>
      <c r="H782" t="str">
        <f>VLOOKUP(entregas[[#This Row],[id_cliente]],clientes[],2,0)</f>
        <v>Srta. Laura Fernandes</v>
      </c>
      <c r="I782" t="str">
        <f>VLOOKUP(entregas[[#This Row],[id_cliente]],clientes[],7,0)</f>
        <v>Nordeste</v>
      </c>
      <c r="J782">
        <f>VLOOKUP(entregas[[#This Row],[id_cliente]],nps[],3,0)</f>
        <v>10</v>
      </c>
      <c r="K782" t="str">
        <f>IF(entregas[[#This Row],[status]]="Entregue","Não","Sim")</f>
        <v>Sim</v>
      </c>
      <c r="L782">
        <f>VLOOKUP(entregas[[#This Row],[id_cliente]],pedidos[[#All],[id_cliente]:[Recompra?]],5,0)</f>
        <v>1</v>
      </c>
      <c r="M782">
        <f>IF(entregas[[#This Row],[data_entrega]]=""=TRUE,0,MAX(entregas[[#This Row],[data_entrega]]-entregas[[#This Row],[prazo_estimado]],0))</f>
        <v>0</v>
      </c>
    </row>
    <row r="783" spans="1:13" x14ac:dyDescent="0.35">
      <c r="A783" s="2">
        <v>782</v>
      </c>
      <c r="B783" t="s">
        <v>411</v>
      </c>
      <c r="C783" t="s">
        <v>412</v>
      </c>
      <c r="D783" s="1">
        <v>45637</v>
      </c>
      <c r="E783" s="1">
        <v>45635</v>
      </c>
      <c r="F783" t="s">
        <v>413</v>
      </c>
      <c r="G783">
        <f>VLOOKUP(entregas[[#This Row],[id_pedido]],pedidos[[id]:[id_cliente]],2,0)</f>
        <v>187</v>
      </c>
      <c r="H783" t="str">
        <f>VLOOKUP(entregas[[#This Row],[id_cliente]],clientes[],2,0)</f>
        <v>Srta. Olivia da Rocha</v>
      </c>
      <c r="I783" t="str">
        <f>VLOOKUP(entregas[[#This Row],[id_cliente]],clientes[],7,0)</f>
        <v>Sul</v>
      </c>
      <c r="J783">
        <f>VLOOKUP(entregas[[#This Row],[id_cliente]],nps[],3,0)</f>
        <v>8</v>
      </c>
      <c r="K783" t="str">
        <f>IF(entregas[[#This Row],[status]]="Entregue","Não","Sim")</f>
        <v>Não</v>
      </c>
      <c r="L783">
        <f>VLOOKUP(entregas[[#This Row],[id_cliente]],pedidos[[#All],[id_cliente]:[Recompra?]],5,0)</f>
        <v>1</v>
      </c>
      <c r="M783">
        <f>IF(entregas[[#This Row],[data_entrega]]=""=TRUE,0,MAX(entregas[[#This Row],[data_entrega]]-entregas[[#This Row],[prazo_estimado]],0))</f>
        <v>2</v>
      </c>
    </row>
    <row r="784" spans="1:13" x14ac:dyDescent="0.35">
      <c r="A784" s="2">
        <v>783</v>
      </c>
      <c r="B784" t="s">
        <v>411</v>
      </c>
      <c r="C784" t="s">
        <v>412</v>
      </c>
      <c r="D784" s="1">
        <v>45685</v>
      </c>
      <c r="E784" s="1">
        <v>45687</v>
      </c>
      <c r="F784" t="s">
        <v>413</v>
      </c>
      <c r="G784">
        <f>VLOOKUP(entregas[[#This Row],[id_pedido]],pedidos[[id]:[id_cliente]],2,0)</f>
        <v>50</v>
      </c>
      <c r="H784" t="str">
        <f>VLOOKUP(entregas[[#This Row],[id_cliente]],clientes[],2,0)</f>
        <v>Lara Sales</v>
      </c>
      <c r="I784" t="str">
        <f>VLOOKUP(entregas[[#This Row],[id_cliente]],clientes[],7,0)</f>
        <v>Sul</v>
      </c>
      <c r="J784">
        <f>VLOOKUP(entregas[[#This Row],[id_cliente]],nps[],3,0)</f>
        <v>1</v>
      </c>
      <c r="K784" t="str">
        <f>IF(entregas[[#This Row],[status]]="Entregue","Não","Sim")</f>
        <v>Não</v>
      </c>
      <c r="L784">
        <f>VLOOKUP(entregas[[#This Row],[id_cliente]],pedidos[[#All],[id_cliente]:[Recompra?]],5,0)</f>
        <v>1</v>
      </c>
      <c r="M784">
        <f>IF(entregas[[#This Row],[data_entrega]]=""=TRUE,0,MAX(entregas[[#This Row],[data_entrega]]-entregas[[#This Row],[prazo_estimado]],0))</f>
        <v>0</v>
      </c>
    </row>
    <row r="785" spans="1:13" x14ac:dyDescent="0.35">
      <c r="A785" s="2">
        <v>784</v>
      </c>
      <c r="B785" t="s">
        <v>408</v>
      </c>
      <c r="C785" t="s">
        <v>412</v>
      </c>
      <c r="D785" s="1">
        <v>45719</v>
      </c>
      <c r="E785" s="1">
        <v>45719</v>
      </c>
      <c r="F785" t="s">
        <v>413</v>
      </c>
      <c r="G785">
        <f>VLOOKUP(entregas[[#This Row],[id_pedido]],pedidos[[id]:[id_cliente]],2,0)</f>
        <v>95</v>
      </c>
      <c r="H785" t="str">
        <f>VLOOKUP(entregas[[#This Row],[id_cliente]],clientes[],2,0)</f>
        <v>Heloísa Pinto</v>
      </c>
      <c r="I785" t="str">
        <f>VLOOKUP(entregas[[#This Row],[id_cliente]],clientes[],7,0)</f>
        <v>Sudeste</v>
      </c>
      <c r="J785">
        <f>VLOOKUP(entregas[[#This Row],[id_cliente]],nps[],3,0)</f>
        <v>8</v>
      </c>
      <c r="K785" t="str">
        <f>IF(entregas[[#This Row],[status]]="Entregue","Não","Sim")</f>
        <v>Não</v>
      </c>
      <c r="L785">
        <f>VLOOKUP(entregas[[#This Row],[id_cliente]],pedidos[[#All],[id_cliente]:[Recompra?]],5,0)</f>
        <v>1</v>
      </c>
      <c r="M785">
        <f>IF(entregas[[#This Row],[data_entrega]]=""=TRUE,0,MAX(entregas[[#This Row],[data_entrega]]-entregas[[#This Row],[prazo_estimado]],0))</f>
        <v>0</v>
      </c>
    </row>
    <row r="786" spans="1:13" x14ac:dyDescent="0.35">
      <c r="A786" s="2">
        <v>785</v>
      </c>
      <c r="B786" t="s">
        <v>411</v>
      </c>
      <c r="C786" t="s">
        <v>412</v>
      </c>
      <c r="D786" s="1">
        <v>45570</v>
      </c>
      <c r="E786" s="1">
        <v>45567</v>
      </c>
      <c r="F786" t="s">
        <v>413</v>
      </c>
      <c r="G786">
        <f>VLOOKUP(entregas[[#This Row],[id_pedido]],pedidos[[id]:[id_cliente]],2,0)</f>
        <v>141</v>
      </c>
      <c r="H786" t="str">
        <f>VLOOKUP(entregas[[#This Row],[id_cliente]],clientes[],2,0)</f>
        <v>Ana Sophia Martins</v>
      </c>
      <c r="I786" t="str">
        <f>VLOOKUP(entregas[[#This Row],[id_cliente]],clientes[],7,0)</f>
        <v>Nordeste</v>
      </c>
      <c r="J786">
        <f>VLOOKUP(entregas[[#This Row],[id_cliente]],nps[],3,0)</f>
        <v>7</v>
      </c>
      <c r="K786" t="str">
        <f>IF(entregas[[#This Row],[status]]="Entregue","Não","Sim")</f>
        <v>Não</v>
      </c>
      <c r="L786">
        <f>VLOOKUP(entregas[[#This Row],[id_cliente]],pedidos[[#All],[id_cliente]:[Recompra?]],5,0)</f>
        <v>1</v>
      </c>
      <c r="M786">
        <f>IF(entregas[[#This Row],[data_entrega]]=""=TRUE,0,MAX(entregas[[#This Row],[data_entrega]]-entregas[[#This Row],[prazo_estimado]],0))</f>
        <v>3</v>
      </c>
    </row>
    <row r="787" spans="1:13" x14ac:dyDescent="0.35">
      <c r="A787" s="2">
        <v>786</v>
      </c>
      <c r="B787" t="s">
        <v>414</v>
      </c>
      <c r="C787" t="s">
        <v>412</v>
      </c>
      <c r="D787" s="1">
        <v>45695</v>
      </c>
      <c r="E787" s="1">
        <v>45690</v>
      </c>
      <c r="F787" t="s">
        <v>413</v>
      </c>
      <c r="G787">
        <f>VLOOKUP(entregas[[#This Row],[id_pedido]],pedidos[[id]:[id_cliente]],2,0)</f>
        <v>200</v>
      </c>
      <c r="H787" t="str">
        <f>VLOOKUP(entregas[[#This Row],[id_cliente]],clientes[],2,0)</f>
        <v>Alícia Ribeiro</v>
      </c>
      <c r="I787" t="str">
        <f>VLOOKUP(entregas[[#This Row],[id_cliente]],clientes[],7,0)</f>
        <v>Nordeste</v>
      </c>
      <c r="J787">
        <f>VLOOKUP(entregas[[#This Row],[id_cliente]],nps[],3,0)</f>
        <v>10</v>
      </c>
      <c r="K787" t="str">
        <f>IF(entregas[[#This Row],[status]]="Entregue","Não","Sim")</f>
        <v>Não</v>
      </c>
      <c r="L787">
        <f>VLOOKUP(entregas[[#This Row],[id_cliente]],pedidos[[#All],[id_cliente]:[Recompra?]],5,0)</f>
        <v>1</v>
      </c>
      <c r="M787">
        <f>IF(entregas[[#This Row],[data_entrega]]=""=TRUE,0,MAX(entregas[[#This Row],[data_entrega]]-entregas[[#This Row],[prazo_estimado]],0))</f>
        <v>5</v>
      </c>
    </row>
    <row r="788" spans="1:13" x14ac:dyDescent="0.35">
      <c r="A788" s="2">
        <v>787</v>
      </c>
      <c r="B788" t="s">
        <v>419</v>
      </c>
      <c r="C788" t="s">
        <v>412</v>
      </c>
      <c r="D788" s="1">
        <v>45562</v>
      </c>
      <c r="E788" s="1">
        <v>45557</v>
      </c>
      <c r="F788" t="s">
        <v>413</v>
      </c>
      <c r="G788">
        <f>VLOOKUP(entregas[[#This Row],[id_pedido]],pedidos[[id]:[id_cliente]],2,0)</f>
        <v>39</v>
      </c>
      <c r="H788" t="str">
        <f>VLOOKUP(entregas[[#This Row],[id_cliente]],clientes[],2,0)</f>
        <v>Luiz Henrique Peixoto</v>
      </c>
      <c r="I788" t="str">
        <f>VLOOKUP(entregas[[#This Row],[id_cliente]],clientes[],7,0)</f>
        <v>Nordeste</v>
      </c>
      <c r="J788">
        <f>VLOOKUP(entregas[[#This Row],[id_cliente]],nps[],3,0)</f>
        <v>7</v>
      </c>
      <c r="K788" t="str">
        <f>IF(entregas[[#This Row],[status]]="Entregue","Não","Sim")</f>
        <v>Não</v>
      </c>
      <c r="L788">
        <f>VLOOKUP(entregas[[#This Row],[id_cliente]],pedidos[[#All],[id_cliente]:[Recompra?]],5,0)</f>
        <v>1</v>
      </c>
      <c r="M788">
        <f>IF(entregas[[#This Row],[data_entrega]]=""=TRUE,0,MAX(entregas[[#This Row],[data_entrega]]-entregas[[#This Row],[prazo_estimado]],0))</f>
        <v>5</v>
      </c>
    </row>
    <row r="789" spans="1:13" x14ac:dyDescent="0.35">
      <c r="A789" s="2">
        <v>788</v>
      </c>
      <c r="B789" t="s">
        <v>408</v>
      </c>
      <c r="C789" t="s">
        <v>417</v>
      </c>
      <c r="E789" s="1">
        <v>45771</v>
      </c>
      <c r="F789" t="s">
        <v>418</v>
      </c>
      <c r="G789">
        <f>VLOOKUP(entregas[[#This Row],[id_pedido]],pedidos[[id]:[id_cliente]],2,0)</f>
        <v>18</v>
      </c>
      <c r="H789" t="str">
        <f>VLOOKUP(entregas[[#This Row],[id_cliente]],clientes[],2,0)</f>
        <v>Rafaela Cardoso</v>
      </c>
      <c r="I789" t="str">
        <f>VLOOKUP(entregas[[#This Row],[id_cliente]],clientes[],7,0)</f>
        <v>Sul</v>
      </c>
      <c r="J789">
        <f>VLOOKUP(entregas[[#This Row],[id_cliente]],nps[],3,0)</f>
        <v>2</v>
      </c>
      <c r="K789" t="str">
        <f>IF(entregas[[#This Row],[status]]="Entregue","Não","Sim")</f>
        <v>Sim</v>
      </c>
      <c r="L789">
        <f>VLOOKUP(entregas[[#This Row],[id_cliente]],pedidos[[#All],[id_cliente]:[Recompra?]],5,0)</f>
        <v>1</v>
      </c>
      <c r="M789">
        <f>IF(entregas[[#This Row],[data_entrega]]=""=TRUE,0,MAX(entregas[[#This Row],[data_entrega]]-entregas[[#This Row],[prazo_estimado]],0))</f>
        <v>0</v>
      </c>
    </row>
    <row r="790" spans="1:13" x14ac:dyDescent="0.35">
      <c r="A790" s="2">
        <v>789</v>
      </c>
      <c r="B790" t="s">
        <v>408</v>
      </c>
      <c r="C790" t="s">
        <v>417</v>
      </c>
      <c r="E790" s="1">
        <v>45795</v>
      </c>
      <c r="F790" t="s">
        <v>418</v>
      </c>
      <c r="G790">
        <f>VLOOKUP(entregas[[#This Row],[id_pedido]],pedidos[[id]:[id_cliente]],2,0)</f>
        <v>38</v>
      </c>
      <c r="H790" t="str">
        <f>VLOOKUP(entregas[[#This Row],[id_cliente]],clientes[],2,0)</f>
        <v>Ana Clara Freitas</v>
      </c>
      <c r="I790" t="str">
        <f>VLOOKUP(entregas[[#This Row],[id_cliente]],clientes[],7,0)</f>
        <v>Norte</v>
      </c>
      <c r="J790">
        <f>VLOOKUP(entregas[[#This Row],[id_cliente]],nps[],3,0)</f>
        <v>2</v>
      </c>
      <c r="K790" t="str">
        <f>IF(entregas[[#This Row],[status]]="Entregue","Não","Sim")</f>
        <v>Sim</v>
      </c>
      <c r="L790">
        <f>VLOOKUP(entregas[[#This Row],[id_cliente]],pedidos[[#All],[id_cliente]:[Recompra?]],5,0)</f>
        <v>1</v>
      </c>
      <c r="M790">
        <f>IF(entregas[[#This Row],[data_entrega]]=""=TRUE,0,MAX(entregas[[#This Row],[data_entrega]]-entregas[[#This Row],[prazo_estimado]],0))</f>
        <v>0</v>
      </c>
    </row>
    <row r="791" spans="1:13" x14ac:dyDescent="0.35">
      <c r="A791" s="2">
        <v>790</v>
      </c>
      <c r="B791" t="s">
        <v>414</v>
      </c>
      <c r="C791" t="s">
        <v>412</v>
      </c>
      <c r="D791" s="1">
        <v>45490</v>
      </c>
      <c r="E791" s="1">
        <v>45489</v>
      </c>
      <c r="F791" t="s">
        <v>413</v>
      </c>
      <c r="G791">
        <f>VLOOKUP(entregas[[#This Row],[id_pedido]],pedidos[[id]:[id_cliente]],2,0)</f>
        <v>157</v>
      </c>
      <c r="H791" t="str">
        <f>VLOOKUP(entregas[[#This Row],[id_cliente]],clientes[],2,0)</f>
        <v>Luiza da Luz</v>
      </c>
      <c r="I791" t="str">
        <f>VLOOKUP(entregas[[#This Row],[id_cliente]],clientes[],7,0)</f>
        <v>Norte</v>
      </c>
      <c r="J791">
        <f>VLOOKUP(entregas[[#This Row],[id_cliente]],nps[],3,0)</f>
        <v>6</v>
      </c>
      <c r="K791" t="str">
        <f>IF(entregas[[#This Row],[status]]="Entregue","Não","Sim")</f>
        <v>Não</v>
      </c>
      <c r="L791">
        <f>VLOOKUP(entregas[[#This Row],[id_cliente]],pedidos[[#All],[id_cliente]:[Recompra?]],5,0)</f>
        <v>1</v>
      </c>
      <c r="M791">
        <f>IF(entregas[[#This Row],[data_entrega]]=""=TRUE,0,MAX(entregas[[#This Row],[data_entrega]]-entregas[[#This Row],[prazo_estimado]],0))</f>
        <v>1</v>
      </c>
    </row>
    <row r="792" spans="1:13" x14ac:dyDescent="0.35">
      <c r="A792" s="2">
        <v>791</v>
      </c>
      <c r="B792" t="s">
        <v>414</v>
      </c>
      <c r="C792" t="s">
        <v>415</v>
      </c>
      <c r="E792" s="1">
        <v>45479</v>
      </c>
      <c r="F792" t="s">
        <v>416</v>
      </c>
      <c r="G792">
        <f>VLOOKUP(entregas[[#This Row],[id_pedido]],pedidos[[id]:[id_cliente]],2,0)</f>
        <v>31</v>
      </c>
      <c r="H792" t="str">
        <f>VLOOKUP(entregas[[#This Row],[id_cliente]],clientes[],2,0)</f>
        <v>Clarice Vieira</v>
      </c>
      <c r="I792" t="str">
        <f>VLOOKUP(entregas[[#This Row],[id_cliente]],clientes[],7,0)</f>
        <v>Nordeste</v>
      </c>
      <c r="J792">
        <f>VLOOKUP(entregas[[#This Row],[id_cliente]],nps[],3,0)</f>
        <v>4</v>
      </c>
      <c r="K792" t="str">
        <f>IF(entregas[[#This Row],[status]]="Entregue","Não","Sim")</f>
        <v>Sim</v>
      </c>
      <c r="L792">
        <f>VLOOKUP(entregas[[#This Row],[id_cliente]],pedidos[[#All],[id_cliente]:[Recompra?]],5,0)</f>
        <v>1</v>
      </c>
      <c r="M792">
        <f>IF(entregas[[#This Row],[data_entrega]]=""=TRUE,0,MAX(entregas[[#This Row],[data_entrega]]-entregas[[#This Row],[prazo_estimado]],0))</f>
        <v>0</v>
      </c>
    </row>
    <row r="793" spans="1:13" x14ac:dyDescent="0.35">
      <c r="A793" s="2">
        <v>792</v>
      </c>
      <c r="B793" t="s">
        <v>414</v>
      </c>
      <c r="C793" t="s">
        <v>412</v>
      </c>
      <c r="D793" s="1">
        <v>45720</v>
      </c>
      <c r="E793" s="1">
        <v>45718</v>
      </c>
      <c r="F793" t="s">
        <v>413</v>
      </c>
      <c r="G793">
        <f>VLOOKUP(entregas[[#This Row],[id_pedido]],pedidos[[id]:[id_cliente]],2,0)</f>
        <v>91</v>
      </c>
      <c r="H793" t="str">
        <f>VLOOKUP(entregas[[#This Row],[id_cliente]],clientes[],2,0)</f>
        <v>Dr. Leandro da Cunha</v>
      </c>
      <c r="I793" t="str">
        <f>VLOOKUP(entregas[[#This Row],[id_cliente]],clientes[],7,0)</f>
        <v>Nordeste</v>
      </c>
      <c r="J793">
        <f>VLOOKUP(entregas[[#This Row],[id_cliente]],nps[],3,0)</f>
        <v>2</v>
      </c>
      <c r="K793" t="str">
        <f>IF(entregas[[#This Row],[status]]="Entregue","Não","Sim")</f>
        <v>Não</v>
      </c>
      <c r="L793">
        <f>VLOOKUP(entregas[[#This Row],[id_cliente]],pedidos[[#All],[id_cliente]:[Recompra?]],5,0)</f>
        <v>1</v>
      </c>
      <c r="M793">
        <f>IF(entregas[[#This Row],[data_entrega]]=""=TRUE,0,MAX(entregas[[#This Row],[data_entrega]]-entregas[[#This Row],[prazo_estimado]],0))</f>
        <v>2</v>
      </c>
    </row>
    <row r="794" spans="1:13" x14ac:dyDescent="0.35">
      <c r="A794" s="2">
        <v>793</v>
      </c>
      <c r="B794" t="s">
        <v>408</v>
      </c>
      <c r="C794" t="s">
        <v>412</v>
      </c>
      <c r="D794" s="1">
        <v>45600</v>
      </c>
      <c r="E794" s="1">
        <v>45602</v>
      </c>
      <c r="F794" t="s">
        <v>413</v>
      </c>
      <c r="G794">
        <f>VLOOKUP(entregas[[#This Row],[id_pedido]],pedidos[[id]:[id_cliente]],2,0)</f>
        <v>63</v>
      </c>
      <c r="H794" t="str">
        <f>VLOOKUP(entregas[[#This Row],[id_cliente]],clientes[],2,0)</f>
        <v>Dr. Murilo Costa</v>
      </c>
      <c r="I794" t="str">
        <f>VLOOKUP(entregas[[#This Row],[id_cliente]],clientes[],7,0)</f>
        <v>Centro-Oeste</v>
      </c>
      <c r="J794">
        <f>VLOOKUP(entregas[[#This Row],[id_cliente]],nps[],3,0)</f>
        <v>4</v>
      </c>
      <c r="K794" t="str">
        <f>IF(entregas[[#This Row],[status]]="Entregue","Não","Sim")</f>
        <v>Não</v>
      </c>
      <c r="L794">
        <f>VLOOKUP(entregas[[#This Row],[id_cliente]],pedidos[[#All],[id_cliente]:[Recompra?]],5,0)</f>
        <v>1</v>
      </c>
      <c r="M794">
        <f>IF(entregas[[#This Row],[data_entrega]]=""=TRUE,0,MAX(entregas[[#This Row],[data_entrega]]-entregas[[#This Row],[prazo_estimado]],0))</f>
        <v>0</v>
      </c>
    </row>
    <row r="795" spans="1:13" x14ac:dyDescent="0.35">
      <c r="A795" s="2">
        <v>794</v>
      </c>
      <c r="B795" t="s">
        <v>411</v>
      </c>
      <c r="C795" t="s">
        <v>412</v>
      </c>
      <c r="D795" s="1">
        <v>45490</v>
      </c>
      <c r="E795" s="1">
        <v>45489</v>
      </c>
      <c r="F795" t="s">
        <v>413</v>
      </c>
      <c r="G795">
        <f>VLOOKUP(entregas[[#This Row],[id_pedido]],pedidos[[id]:[id_cliente]],2,0)</f>
        <v>46</v>
      </c>
      <c r="H795" t="str">
        <f>VLOOKUP(entregas[[#This Row],[id_cliente]],clientes[],2,0)</f>
        <v>Sra. Stephany Cardoso</v>
      </c>
      <c r="I795" t="str">
        <f>VLOOKUP(entregas[[#This Row],[id_cliente]],clientes[],7,0)</f>
        <v>Sul</v>
      </c>
      <c r="J795">
        <f>VLOOKUP(entregas[[#This Row],[id_cliente]],nps[],3,0)</f>
        <v>2</v>
      </c>
      <c r="K795" t="str">
        <f>IF(entregas[[#This Row],[status]]="Entregue","Não","Sim")</f>
        <v>Não</v>
      </c>
      <c r="L795">
        <f>VLOOKUP(entregas[[#This Row],[id_cliente]],pedidos[[#All],[id_cliente]:[Recompra?]],5,0)</f>
        <v>1</v>
      </c>
      <c r="M795">
        <f>IF(entregas[[#This Row],[data_entrega]]=""=TRUE,0,MAX(entregas[[#This Row],[data_entrega]]-entregas[[#This Row],[prazo_estimado]],0))</f>
        <v>1</v>
      </c>
    </row>
    <row r="796" spans="1:13" x14ac:dyDescent="0.35">
      <c r="A796" s="2">
        <v>795</v>
      </c>
      <c r="B796" t="s">
        <v>408</v>
      </c>
      <c r="C796" t="s">
        <v>412</v>
      </c>
      <c r="D796" s="1">
        <v>45530</v>
      </c>
      <c r="E796" s="1">
        <v>45527</v>
      </c>
      <c r="F796" t="s">
        <v>413</v>
      </c>
      <c r="G796">
        <f>VLOOKUP(entregas[[#This Row],[id_pedido]],pedidos[[id]:[id_cliente]],2,0)</f>
        <v>132</v>
      </c>
      <c r="H796" t="str">
        <f>VLOOKUP(entregas[[#This Row],[id_cliente]],clientes[],2,0)</f>
        <v>Lucas Monteiro</v>
      </c>
      <c r="I796" t="str">
        <f>VLOOKUP(entregas[[#This Row],[id_cliente]],clientes[],7,0)</f>
        <v>Norte</v>
      </c>
      <c r="J796">
        <f>VLOOKUP(entregas[[#This Row],[id_cliente]],nps[],3,0)</f>
        <v>8</v>
      </c>
      <c r="K796" t="str">
        <f>IF(entregas[[#This Row],[status]]="Entregue","Não","Sim")</f>
        <v>Não</v>
      </c>
      <c r="L796">
        <f>VLOOKUP(entregas[[#This Row],[id_cliente]],pedidos[[#All],[id_cliente]:[Recompra?]],5,0)</f>
        <v>0</v>
      </c>
      <c r="M796">
        <f>IF(entregas[[#This Row],[data_entrega]]=""=TRUE,0,MAX(entregas[[#This Row],[data_entrega]]-entregas[[#This Row],[prazo_estimado]],0))</f>
        <v>3</v>
      </c>
    </row>
    <row r="797" spans="1:13" x14ac:dyDescent="0.35">
      <c r="A797" s="2">
        <v>796</v>
      </c>
      <c r="B797" t="s">
        <v>414</v>
      </c>
      <c r="C797" t="s">
        <v>412</v>
      </c>
      <c r="D797" s="1">
        <v>45483</v>
      </c>
      <c r="E797" s="1">
        <v>45478</v>
      </c>
      <c r="F797" t="s">
        <v>413</v>
      </c>
      <c r="G797">
        <f>VLOOKUP(entregas[[#This Row],[id_pedido]],pedidos[[id]:[id_cliente]],2,0)</f>
        <v>141</v>
      </c>
      <c r="H797" t="str">
        <f>VLOOKUP(entregas[[#This Row],[id_cliente]],clientes[],2,0)</f>
        <v>Ana Sophia Martins</v>
      </c>
      <c r="I797" t="str">
        <f>VLOOKUP(entregas[[#This Row],[id_cliente]],clientes[],7,0)</f>
        <v>Nordeste</v>
      </c>
      <c r="J797">
        <f>VLOOKUP(entregas[[#This Row],[id_cliente]],nps[],3,0)</f>
        <v>7</v>
      </c>
      <c r="K797" t="str">
        <f>IF(entregas[[#This Row],[status]]="Entregue","Não","Sim")</f>
        <v>Não</v>
      </c>
      <c r="L797">
        <f>VLOOKUP(entregas[[#This Row],[id_cliente]],pedidos[[#All],[id_cliente]:[Recompra?]],5,0)</f>
        <v>1</v>
      </c>
      <c r="M797">
        <f>IF(entregas[[#This Row],[data_entrega]]=""=TRUE,0,MAX(entregas[[#This Row],[data_entrega]]-entregas[[#This Row],[prazo_estimado]],0))</f>
        <v>5</v>
      </c>
    </row>
    <row r="798" spans="1:13" x14ac:dyDescent="0.35">
      <c r="A798" s="2">
        <v>797</v>
      </c>
      <c r="B798" t="s">
        <v>411</v>
      </c>
      <c r="C798" t="s">
        <v>412</v>
      </c>
      <c r="D798" s="1">
        <v>45521</v>
      </c>
      <c r="E798" s="1">
        <v>45523</v>
      </c>
      <c r="F798" t="s">
        <v>413</v>
      </c>
      <c r="G798">
        <f>VLOOKUP(entregas[[#This Row],[id_pedido]],pedidos[[id]:[id_cliente]],2,0)</f>
        <v>145</v>
      </c>
      <c r="H798" t="str">
        <f>VLOOKUP(entregas[[#This Row],[id_cliente]],clientes[],2,0)</f>
        <v>João Miguel Aragão</v>
      </c>
      <c r="I798" t="str">
        <f>VLOOKUP(entregas[[#This Row],[id_cliente]],clientes[],7,0)</f>
        <v>Nordeste</v>
      </c>
      <c r="J798">
        <f>VLOOKUP(entregas[[#This Row],[id_cliente]],nps[],3,0)</f>
        <v>7</v>
      </c>
      <c r="K798" t="str">
        <f>IF(entregas[[#This Row],[status]]="Entregue","Não","Sim")</f>
        <v>Não</v>
      </c>
      <c r="L798">
        <f>VLOOKUP(entregas[[#This Row],[id_cliente]],pedidos[[#All],[id_cliente]:[Recompra?]],5,0)</f>
        <v>1</v>
      </c>
      <c r="M798">
        <f>IF(entregas[[#This Row],[data_entrega]]=""=TRUE,0,MAX(entregas[[#This Row],[data_entrega]]-entregas[[#This Row],[prazo_estimado]],0))</f>
        <v>0</v>
      </c>
    </row>
    <row r="799" spans="1:13" x14ac:dyDescent="0.35">
      <c r="A799" s="2">
        <v>798</v>
      </c>
      <c r="B799" t="s">
        <v>411</v>
      </c>
      <c r="C799" t="s">
        <v>412</v>
      </c>
      <c r="D799" s="1">
        <v>45571</v>
      </c>
      <c r="E799" s="1">
        <v>45567</v>
      </c>
      <c r="F799" t="s">
        <v>413</v>
      </c>
      <c r="G799">
        <f>VLOOKUP(entregas[[#This Row],[id_pedido]],pedidos[[id]:[id_cliente]],2,0)</f>
        <v>188</v>
      </c>
      <c r="H799" t="str">
        <f>VLOOKUP(entregas[[#This Row],[id_cliente]],clientes[],2,0)</f>
        <v>Rafaela Porto</v>
      </c>
      <c r="I799" t="str">
        <f>VLOOKUP(entregas[[#This Row],[id_cliente]],clientes[],7,0)</f>
        <v>Nordeste</v>
      </c>
      <c r="J799">
        <f>VLOOKUP(entregas[[#This Row],[id_cliente]],nps[],3,0)</f>
        <v>6</v>
      </c>
      <c r="K799" t="str">
        <f>IF(entregas[[#This Row],[status]]="Entregue","Não","Sim")</f>
        <v>Não</v>
      </c>
      <c r="L799">
        <f>VLOOKUP(entregas[[#This Row],[id_cliente]],pedidos[[#All],[id_cliente]:[Recompra?]],5,0)</f>
        <v>1</v>
      </c>
      <c r="M799">
        <f>IF(entregas[[#This Row],[data_entrega]]=""=TRUE,0,MAX(entregas[[#This Row],[data_entrega]]-entregas[[#This Row],[prazo_estimado]],0))</f>
        <v>4</v>
      </c>
    </row>
    <row r="800" spans="1:13" x14ac:dyDescent="0.35">
      <c r="A800" s="2">
        <v>799</v>
      </c>
      <c r="B800" t="s">
        <v>411</v>
      </c>
      <c r="C800" t="s">
        <v>412</v>
      </c>
      <c r="D800" s="1">
        <v>45567</v>
      </c>
      <c r="E800" s="1">
        <v>45567</v>
      </c>
      <c r="F800" t="s">
        <v>413</v>
      </c>
      <c r="G800">
        <f>VLOOKUP(entregas[[#This Row],[id_pedido]],pedidos[[id]:[id_cliente]],2,0)</f>
        <v>75</v>
      </c>
      <c r="H800" t="str">
        <f>VLOOKUP(entregas[[#This Row],[id_cliente]],clientes[],2,0)</f>
        <v>Stephany Duarte</v>
      </c>
      <c r="I800" t="str">
        <f>VLOOKUP(entregas[[#This Row],[id_cliente]],clientes[],7,0)</f>
        <v>Nordeste</v>
      </c>
      <c r="J800">
        <f>VLOOKUP(entregas[[#This Row],[id_cliente]],nps[],3,0)</f>
        <v>6</v>
      </c>
      <c r="K800" t="str">
        <f>IF(entregas[[#This Row],[status]]="Entregue","Não","Sim")</f>
        <v>Não</v>
      </c>
      <c r="L800">
        <f>VLOOKUP(entregas[[#This Row],[id_cliente]],pedidos[[#All],[id_cliente]:[Recompra?]],5,0)</f>
        <v>1</v>
      </c>
      <c r="M800">
        <f>IF(entregas[[#This Row],[data_entrega]]=""=TRUE,0,MAX(entregas[[#This Row],[data_entrega]]-entregas[[#This Row],[prazo_estimado]],0))</f>
        <v>0</v>
      </c>
    </row>
    <row r="801" spans="1:13" x14ac:dyDescent="0.35">
      <c r="A801" s="2">
        <v>800</v>
      </c>
      <c r="B801" t="s">
        <v>408</v>
      </c>
      <c r="C801" t="s">
        <v>412</v>
      </c>
      <c r="D801" s="1">
        <v>45598</v>
      </c>
      <c r="E801" s="1">
        <v>45594</v>
      </c>
      <c r="F801" t="s">
        <v>413</v>
      </c>
      <c r="G801">
        <f>VLOOKUP(entregas[[#This Row],[id_pedido]],pedidos[[id]:[id_cliente]],2,0)</f>
        <v>130</v>
      </c>
      <c r="H801" t="str">
        <f>VLOOKUP(entregas[[#This Row],[id_cliente]],clientes[],2,0)</f>
        <v>Dr. Pedro Lucas Santos</v>
      </c>
      <c r="I801" t="str">
        <f>VLOOKUP(entregas[[#This Row],[id_cliente]],clientes[],7,0)</f>
        <v>Nordeste</v>
      </c>
      <c r="J801">
        <f>VLOOKUP(entregas[[#This Row],[id_cliente]],nps[],3,0)</f>
        <v>1</v>
      </c>
      <c r="K801" t="str">
        <f>IF(entregas[[#This Row],[status]]="Entregue","Não","Sim")</f>
        <v>Não</v>
      </c>
      <c r="L801">
        <f>VLOOKUP(entregas[[#This Row],[id_cliente]],pedidos[[#All],[id_cliente]:[Recompra?]],5,0)</f>
        <v>1</v>
      </c>
      <c r="M801">
        <f>IF(entregas[[#This Row],[data_entrega]]=""=TRUE,0,MAX(entregas[[#This Row],[data_entrega]]-entregas[[#This Row],[prazo_estimado]],0))</f>
        <v>4</v>
      </c>
    </row>
    <row r="802" spans="1:13" x14ac:dyDescent="0.35">
      <c r="A802" s="2">
        <v>801</v>
      </c>
      <c r="B802" t="s">
        <v>414</v>
      </c>
      <c r="C802" t="s">
        <v>409</v>
      </c>
      <c r="E802" s="1">
        <v>45771</v>
      </c>
      <c r="F802" t="s">
        <v>410</v>
      </c>
      <c r="G802">
        <f>VLOOKUP(entregas[[#This Row],[id_pedido]],pedidos[[id]:[id_cliente]],2,0)</f>
        <v>162</v>
      </c>
      <c r="H802" t="str">
        <f>VLOOKUP(entregas[[#This Row],[id_cliente]],clientes[],2,0)</f>
        <v>Dra. Sophia Moraes</v>
      </c>
      <c r="I802" t="str">
        <f>VLOOKUP(entregas[[#This Row],[id_cliente]],clientes[],7,0)</f>
        <v>Norte</v>
      </c>
      <c r="J802">
        <f>VLOOKUP(entregas[[#This Row],[id_cliente]],nps[],3,0)</f>
        <v>6</v>
      </c>
      <c r="K802" t="str">
        <f>IF(entregas[[#This Row],[status]]="Entregue","Não","Sim")</f>
        <v>Sim</v>
      </c>
      <c r="L802">
        <f>VLOOKUP(entregas[[#This Row],[id_cliente]],pedidos[[#All],[id_cliente]:[Recompra?]],5,0)</f>
        <v>1</v>
      </c>
      <c r="M802">
        <f>IF(entregas[[#This Row],[data_entrega]]=""=TRUE,0,MAX(entregas[[#This Row],[data_entrega]]-entregas[[#This Row],[prazo_estimado]],0))</f>
        <v>0</v>
      </c>
    </row>
    <row r="803" spans="1:13" x14ac:dyDescent="0.35">
      <c r="A803" s="2">
        <v>802</v>
      </c>
      <c r="B803" t="s">
        <v>411</v>
      </c>
      <c r="C803" t="s">
        <v>409</v>
      </c>
      <c r="E803" s="1">
        <v>45762</v>
      </c>
      <c r="F803" t="s">
        <v>410</v>
      </c>
      <c r="G803">
        <f>VLOOKUP(entregas[[#This Row],[id_pedido]],pedidos[[id]:[id_cliente]],2,0)</f>
        <v>8</v>
      </c>
      <c r="H803" t="str">
        <f>VLOOKUP(entregas[[#This Row],[id_cliente]],clientes[],2,0)</f>
        <v>Marina Caldeira</v>
      </c>
      <c r="I803" t="str">
        <f>VLOOKUP(entregas[[#This Row],[id_cliente]],clientes[],7,0)</f>
        <v>Nordeste</v>
      </c>
      <c r="J803">
        <f>VLOOKUP(entregas[[#This Row],[id_cliente]],nps[],3,0)</f>
        <v>6</v>
      </c>
      <c r="K803" t="str">
        <f>IF(entregas[[#This Row],[status]]="Entregue","Não","Sim")</f>
        <v>Sim</v>
      </c>
      <c r="L803">
        <f>VLOOKUP(entregas[[#This Row],[id_cliente]],pedidos[[#All],[id_cliente]:[Recompra?]],5,0)</f>
        <v>1</v>
      </c>
      <c r="M803">
        <f>IF(entregas[[#This Row],[data_entrega]]=""=TRUE,0,MAX(entregas[[#This Row],[data_entrega]]-entregas[[#This Row],[prazo_estimado]],0))</f>
        <v>0</v>
      </c>
    </row>
    <row r="804" spans="1:13" x14ac:dyDescent="0.35">
      <c r="A804" s="2">
        <v>803</v>
      </c>
      <c r="B804" t="s">
        <v>419</v>
      </c>
      <c r="C804" t="s">
        <v>412</v>
      </c>
      <c r="D804" s="1">
        <v>45673</v>
      </c>
      <c r="E804" s="1">
        <v>45670</v>
      </c>
      <c r="F804" t="s">
        <v>413</v>
      </c>
      <c r="G804">
        <f>VLOOKUP(entregas[[#This Row],[id_pedido]],pedidos[[id]:[id_cliente]],2,0)</f>
        <v>187</v>
      </c>
      <c r="H804" t="str">
        <f>VLOOKUP(entregas[[#This Row],[id_cliente]],clientes[],2,0)</f>
        <v>Srta. Olivia da Rocha</v>
      </c>
      <c r="I804" t="str">
        <f>VLOOKUP(entregas[[#This Row],[id_cliente]],clientes[],7,0)</f>
        <v>Sul</v>
      </c>
      <c r="J804">
        <f>VLOOKUP(entregas[[#This Row],[id_cliente]],nps[],3,0)</f>
        <v>8</v>
      </c>
      <c r="K804" t="str">
        <f>IF(entregas[[#This Row],[status]]="Entregue","Não","Sim")</f>
        <v>Não</v>
      </c>
      <c r="L804">
        <f>VLOOKUP(entregas[[#This Row],[id_cliente]],pedidos[[#All],[id_cliente]:[Recompra?]],5,0)</f>
        <v>1</v>
      </c>
      <c r="M804">
        <f>IF(entregas[[#This Row],[data_entrega]]=""=TRUE,0,MAX(entregas[[#This Row],[data_entrega]]-entregas[[#This Row],[prazo_estimado]],0))</f>
        <v>3</v>
      </c>
    </row>
    <row r="805" spans="1:13" x14ac:dyDescent="0.35">
      <c r="A805" s="2">
        <v>804</v>
      </c>
      <c r="B805" t="s">
        <v>411</v>
      </c>
      <c r="C805" t="s">
        <v>412</v>
      </c>
      <c r="D805" s="1">
        <v>45751</v>
      </c>
      <c r="E805" s="1">
        <v>45752</v>
      </c>
      <c r="F805" t="s">
        <v>413</v>
      </c>
      <c r="G805">
        <f>VLOOKUP(entregas[[#This Row],[id_pedido]],pedidos[[id]:[id_cliente]],2,0)</f>
        <v>4</v>
      </c>
      <c r="H805" t="str">
        <f>VLOOKUP(entregas[[#This Row],[id_cliente]],clientes[],2,0)</f>
        <v>Ana Lívia Sales</v>
      </c>
      <c r="I805" t="str">
        <f>VLOOKUP(entregas[[#This Row],[id_cliente]],clientes[],7,0)</f>
        <v>Sul</v>
      </c>
      <c r="J805">
        <f>VLOOKUP(entregas[[#This Row],[id_cliente]],nps[],3,0)</f>
        <v>10</v>
      </c>
      <c r="K805" t="str">
        <f>IF(entregas[[#This Row],[status]]="Entregue","Não","Sim")</f>
        <v>Não</v>
      </c>
      <c r="L805">
        <f>VLOOKUP(entregas[[#This Row],[id_cliente]],pedidos[[#All],[id_cliente]:[Recompra?]],5,0)</f>
        <v>1</v>
      </c>
      <c r="M805">
        <f>IF(entregas[[#This Row],[data_entrega]]=""=TRUE,0,MAX(entregas[[#This Row],[data_entrega]]-entregas[[#This Row],[prazo_estimado]],0))</f>
        <v>0</v>
      </c>
    </row>
    <row r="806" spans="1:13" x14ac:dyDescent="0.35">
      <c r="A806" s="2">
        <v>805</v>
      </c>
      <c r="B806" t="s">
        <v>414</v>
      </c>
      <c r="C806" t="s">
        <v>412</v>
      </c>
      <c r="D806" s="1">
        <v>45613</v>
      </c>
      <c r="E806" s="1">
        <v>45614</v>
      </c>
      <c r="F806" t="s">
        <v>413</v>
      </c>
      <c r="G806">
        <f>VLOOKUP(entregas[[#This Row],[id_pedido]],pedidos[[id]:[id_cliente]],2,0)</f>
        <v>167</v>
      </c>
      <c r="H806" t="str">
        <f>VLOOKUP(entregas[[#This Row],[id_cliente]],clientes[],2,0)</f>
        <v>Mirella das Neves</v>
      </c>
      <c r="I806" t="str">
        <f>VLOOKUP(entregas[[#This Row],[id_cliente]],clientes[],7,0)</f>
        <v>Norte</v>
      </c>
      <c r="J806">
        <f>VLOOKUP(entregas[[#This Row],[id_cliente]],nps[],3,0)</f>
        <v>9</v>
      </c>
      <c r="K806" t="str">
        <f>IF(entregas[[#This Row],[status]]="Entregue","Não","Sim")</f>
        <v>Não</v>
      </c>
      <c r="L806">
        <f>VLOOKUP(entregas[[#This Row],[id_cliente]],pedidos[[#All],[id_cliente]:[Recompra?]],5,0)</f>
        <v>1</v>
      </c>
      <c r="M806">
        <f>IF(entregas[[#This Row],[data_entrega]]=""=TRUE,0,MAX(entregas[[#This Row],[data_entrega]]-entregas[[#This Row],[prazo_estimado]],0))</f>
        <v>0</v>
      </c>
    </row>
    <row r="807" spans="1:13" x14ac:dyDescent="0.35">
      <c r="A807" s="2">
        <v>806</v>
      </c>
      <c r="B807" t="s">
        <v>411</v>
      </c>
      <c r="C807" t="s">
        <v>412</v>
      </c>
      <c r="D807" s="1">
        <v>45642</v>
      </c>
      <c r="E807" s="1">
        <v>45641</v>
      </c>
      <c r="F807" t="s">
        <v>413</v>
      </c>
      <c r="G807">
        <f>VLOOKUP(entregas[[#This Row],[id_pedido]],pedidos[[id]:[id_cliente]],2,0)</f>
        <v>147</v>
      </c>
      <c r="H807" t="str">
        <f>VLOOKUP(entregas[[#This Row],[id_cliente]],clientes[],2,0)</f>
        <v>Melissa Nascimento</v>
      </c>
      <c r="I807" t="str">
        <f>VLOOKUP(entregas[[#This Row],[id_cliente]],clientes[],7,0)</f>
        <v>Nordeste</v>
      </c>
      <c r="J807">
        <f>VLOOKUP(entregas[[#This Row],[id_cliente]],nps[],3,0)</f>
        <v>6</v>
      </c>
      <c r="K807" t="str">
        <f>IF(entregas[[#This Row],[status]]="Entregue","Não","Sim")</f>
        <v>Não</v>
      </c>
      <c r="L807">
        <f>VLOOKUP(entregas[[#This Row],[id_cliente]],pedidos[[#All],[id_cliente]:[Recompra?]],5,0)</f>
        <v>1</v>
      </c>
      <c r="M807">
        <f>IF(entregas[[#This Row],[data_entrega]]=""=TRUE,0,MAX(entregas[[#This Row],[data_entrega]]-entregas[[#This Row],[prazo_estimado]],0))</f>
        <v>1</v>
      </c>
    </row>
    <row r="808" spans="1:13" x14ac:dyDescent="0.35">
      <c r="A808" s="2">
        <v>807</v>
      </c>
      <c r="B808" t="s">
        <v>419</v>
      </c>
      <c r="C808" t="s">
        <v>412</v>
      </c>
      <c r="D808" s="1">
        <v>45654</v>
      </c>
      <c r="E808" s="1">
        <v>45651</v>
      </c>
      <c r="F808" t="s">
        <v>413</v>
      </c>
      <c r="G808">
        <f>VLOOKUP(entregas[[#This Row],[id_pedido]],pedidos[[id]:[id_cliente]],2,0)</f>
        <v>55</v>
      </c>
      <c r="H808" t="str">
        <f>VLOOKUP(entregas[[#This Row],[id_cliente]],clientes[],2,0)</f>
        <v>Maria Eduarda da Cruz</v>
      </c>
      <c r="I808" t="str">
        <f>VLOOKUP(entregas[[#This Row],[id_cliente]],clientes[],7,0)</f>
        <v>Nordeste</v>
      </c>
      <c r="J808">
        <f>VLOOKUP(entregas[[#This Row],[id_cliente]],nps[],3,0)</f>
        <v>6</v>
      </c>
      <c r="K808" t="str">
        <f>IF(entregas[[#This Row],[status]]="Entregue","Não","Sim")</f>
        <v>Não</v>
      </c>
      <c r="L808">
        <f>VLOOKUP(entregas[[#This Row],[id_cliente]],pedidos[[#All],[id_cliente]:[Recompra?]],5,0)</f>
        <v>1</v>
      </c>
      <c r="M808">
        <f>IF(entregas[[#This Row],[data_entrega]]=""=TRUE,0,MAX(entregas[[#This Row],[data_entrega]]-entregas[[#This Row],[prazo_estimado]],0))</f>
        <v>3</v>
      </c>
    </row>
    <row r="809" spans="1:13" x14ac:dyDescent="0.35">
      <c r="A809" s="2">
        <v>808</v>
      </c>
      <c r="B809" t="s">
        <v>408</v>
      </c>
      <c r="C809" t="s">
        <v>412</v>
      </c>
      <c r="D809" s="1">
        <v>45667</v>
      </c>
      <c r="E809" s="1">
        <v>45666</v>
      </c>
      <c r="F809" t="s">
        <v>413</v>
      </c>
      <c r="G809">
        <f>VLOOKUP(entregas[[#This Row],[id_pedido]],pedidos[[id]:[id_cliente]],2,0)</f>
        <v>197</v>
      </c>
      <c r="H809" t="str">
        <f>VLOOKUP(entregas[[#This Row],[id_cliente]],clientes[],2,0)</f>
        <v>Eduarda da Paz</v>
      </c>
      <c r="I809" t="str">
        <f>VLOOKUP(entregas[[#This Row],[id_cliente]],clientes[],7,0)</f>
        <v>Nordeste</v>
      </c>
      <c r="J809">
        <f>VLOOKUP(entregas[[#This Row],[id_cliente]],nps[],3,0)</f>
        <v>4</v>
      </c>
      <c r="K809" t="str">
        <f>IF(entregas[[#This Row],[status]]="Entregue","Não","Sim")</f>
        <v>Não</v>
      </c>
      <c r="L809">
        <f>VLOOKUP(entregas[[#This Row],[id_cliente]],pedidos[[#All],[id_cliente]:[Recompra?]],5,0)</f>
        <v>1</v>
      </c>
      <c r="M809">
        <f>IF(entregas[[#This Row],[data_entrega]]=""=TRUE,0,MAX(entregas[[#This Row],[data_entrega]]-entregas[[#This Row],[prazo_estimado]],0))</f>
        <v>1</v>
      </c>
    </row>
    <row r="810" spans="1:13" x14ac:dyDescent="0.35">
      <c r="A810" s="2">
        <v>809</v>
      </c>
      <c r="B810" t="s">
        <v>411</v>
      </c>
      <c r="C810" t="s">
        <v>412</v>
      </c>
      <c r="D810" s="1">
        <v>45638</v>
      </c>
      <c r="E810" s="1">
        <v>45635</v>
      </c>
      <c r="F810" t="s">
        <v>413</v>
      </c>
      <c r="G810">
        <f>VLOOKUP(entregas[[#This Row],[id_pedido]],pedidos[[id]:[id_cliente]],2,0)</f>
        <v>84</v>
      </c>
      <c r="H810" t="str">
        <f>VLOOKUP(entregas[[#This Row],[id_cliente]],clientes[],2,0)</f>
        <v>Raul da Conceição</v>
      </c>
      <c r="I810" t="str">
        <f>VLOOKUP(entregas[[#This Row],[id_cliente]],clientes[],7,0)</f>
        <v>Nordeste</v>
      </c>
      <c r="J810">
        <f>VLOOKUP(entregas[[#This Row],[id_cliente]],nps[],3,0)</f>
        <v>10</v>
      </c>
      <c r="K810" t="str">
        <f>IF(entregas[[#This Row],[status]]="Entregue","Não","Sim")</f>
        <v>Não</v>
      </c>
      <c r="L810">
        <f>VLOOKUP(entregas[[#This Row],[id_cliente]],pedidos[[#All],[id_cliente]:[Recompra?]],5,0)</f>
        <v>1</v>
      </c>
      <c r="M810">
        <f>IF(entregas[[#This Row],[data_entrega]]=""=TRUE,0,MAX(entregas[[#This Row],[data_entrega]]-entregas[[#This Row],[prazo_estimado]],0))</f>
        <v>3</v>
      </c>
    </row>
    <row r="811" spans="1:13" x14ac:dyDescent="0.35">
      <c r="A811" s="2">
        <v>810</v>
      </c>
      <c r="B811" t="s">
        <v>419</v>
      </c>
      <c r="C811" t="s">
        <v>415</v>
      </c>
      <c r="E811" s="1">
        <v>45746</v>
      </c>
      <c r="F811" t="s">
        <v>416</v>
      </c>
      <c r="G811">
        <f>VLOOKUP(entregas[[#This Row],[id_pedido]],pedidos[[id]:[id_cliente]],2,0)</f>
        <v>11</v>
      </c>
      <c r="H811" t="str">
        <f>VLOOKUP(entregas[[#This Row],[id_cliente]],clientes[],2,0)</f>
        <v>Eduarda Porto</v>
      </c>
      <c r="I811" t="str">
        <f>VLOOKUP(entregas[[#This Row],[id_cliente]],clientes[],7,0)</f>
        <v>Nordeste</v>
      </c>
      <c r="J811">
        <f>VLOOKUP(entregas[[#This Row],[id_cliente]],nps[],3,0)</f>
        <v>4</v>
      </c>
      <c r="K811" t="str">
        <f>IF(entregas[[#This Row],[status]]="Entregue","Não","Sim")</f>
        <v>Sim</v>
      </c>
      <c r="L811">
        <f>VLOOKUP(entregas[[#This Row],[id_cliente]],pedidos[[#All],[id_cliente]:[Recompra?]],5,0)</f>
        <v>1</v>
      </c>
      <c r="M811">
        <f>IF(entregas[[#This Row],[data_entrega]]=""=TRUE,0,MAX(entregas[[#This Row],[data_entrega]]-entregas[[#This Row],[prazo_estimado]],0))</f>
        <v>0</v>
      </c>
    </row>
    <row r="812" spans="1:13" x14ac:dyDescent="0.35">
      <c r="A812" s="2">
        <v>811</v>
      </c>
      <c r="B812" t="s">
        <v>411</v>
      </c>
      <c r="C812" t="s">
        <v>412</v>
      </c>
      <c r="D812" s="1">
        <v>45747</v>
      </c>
      <c r="E812" s="1">
        <v>45743</v>
      </c>
      <c r="F812" t="s">
        <v>413</v>
      </c>
      <c r="G812">
        <f>VLOOKUP(entregas[[#This Row],[id_pedido]],pedidos[[id]:[id_cliente]],2,0)</f>
        <v>48</v>
      </c>
      <c r="H812" t="str">
        <f>VLOOKUP(entregas[[#This Row],[id_cliente]],clientes[],2,0)</f>
        <v>Sr. Heitor Cunha</v>
      </c>
      <c r="I812" t="str">
        <f>VLOOKUP(entregas[[#This Row],[id_cliente]],clientes[],7,0)</f>
        <v>Sul</v>
      </c>
      <c r="J812">
        <f>VLOOKUP(entregas[[#This Row],[id_cliente]],nps[],3,0)</f>
        <v>1</v>
      </c>
      <c r="K812" t="str">
        <f>IF(entregas[[#This Row],[status]]="Entregue","Não","Sim")</f>
        <v>Não</v>
      </c>
      <c r="L812">
        <f>VLOOKUP(entregas[[#This Row],[id_cliente]],pedidos[[#All],[id_cliente]:[Recompra?]],5,0)</f>
        <v>1</v>
      </c>
      <c r="M812">
        <f>IF(entregas[[#This Row],[data_entrega]]=""=TRUE,0,MAX(entregas[[#This Row],[data_entrega]]-entregas[[#This Row],[prazo_estimado]],0))</f>
        <v>4</v>
      </c>
    </row>
    <row r="813" spans="1:13" x14ac:dyDescent="0.35">
      <c r="A813" s="2">
        <v>812</v>
      </c>
      <c r="B813" t="s">
        <v>411</v>
      </c>
      <c r="C813" t="s">
        <v>412</v>
      </c>
      <c r="D813" s="1">
        <v>45783</v>
      </c>
      <c r="E813" s="1">
        <v>45782</v>
      </c>
      <c r="F813" t="s">
        <v>413</v>
      </c>
      <c r="G813">
        <f>VLOOKUP(entregas[[#This Row],[id_pedido]],pedidos[[id]:[id_cliente]],2,0)</f>
        <v>158</v>
      </c>
      <c r="H813" t="str">
        <f>VLOOKUP(entregas[[#This Row],[id_cliente]],clientes[],2,0)</f>
        <v>Milena Pereira</v>
      </c>
      <c r="I813" t="str">
        <f>VLOOKUP(entregas[[#This Row],[id_cliente]],clientes[],7,0)</f>
        <v>Norte</v>
      </c>
      <c r="J813">
        <f>VLOOKUP(entregas[[#This Row],[id_cliente]],nps[],3,0)</f>
        <v>4</v>
      </c>
      <c r="K813" t="str">
        <f>IF(entregas[[#This Row],[status]]="Entregue","Não","Sim")</f>
        <v>Não</v>
      </c>
      <c r="L813">
        <f>VLOOKUP(entregas[[#This Row],[id_cliente]],pedidos[[#All],[id_cliente]:[Recompra?]],5,0)</f>
        <v>1</v>
      </c>
      <c r="M813">
        <f>IF(entregas[[#This Row],[data_entrega]]=""=TRUE,0,MAX(entregas[[#This Row],[data_entrega]]-entregas[[#This Row],[prazo_estimado]],0))</f>
        <v>1</v>
      </c>
    </row>
    <row r="814" spans="1:13" x14ac:dyDescent="0.35">
      <c r="A814" s="2">
        <v>813</v>
      </c>
      <c r="B814" t="s">
        <v>408</v>
      </c>
      <c r="C814" t="s">
        <v>412</v>
      </c>
      <c r="D814" s="1">
        <v>45726</v>
      </c>
      <c r="E814" s="1">
        <v>45727</v>
      </c>
      <c r="F814" t="s">
        <v>413</v>
      </c>
      <c r="G814">
        <f>VLOOKUP(entregas[[#This Row],[id_pedido]],pedidos[[id]:[id_cliente]],2,0)</f>
        <v>87</v>
      </c>
      <c r="H814" t="str">
        <f>VLOOKUP(entregas[[#This Row],[id_cliente]],clientes[],2,0)</f>
        <v>Ana Clara Oliveira</v>
      </c>
      <c r="I814" t="str">
        <f>VLOOKUP(entregas[[#This Row],[id_cliente]],clientes[],7,0)</f>
        <v>Nordeste</v>
      </c>
      <c r="J814">
        <f>VLOOKUP(entregas[[#This Row],[id_cliente]],nps[],3,0)</f>
        <v>8</v>
      </c>
      <c r="K814" t="str">
        <f>IF(entregas[[#This Row],[status]]="Entregue","Não","Sim")</f>
        <v>Não</v>
      </c>
      <c r="L814">
        <f>VLOOKUP(entregas[[#This Row],[id_cliente]],pedidos[[#All],[id_cliente]:[Recompra?]],5,0)</f>
        <v>1</v>
      </c>
      <c r="M814">
        <f>IF(entregas[[#This Row],[data_entrega]]=""=TRUE,0,MAX(entregas[[#This Row],[data_entrega]]-entregas[[#This Row],[prazo_estimado]],0))</f>
        <v>0</v>
      </c>
    </row>
    <row r="815" spans="1:13" x14ac:dyDescent="0.35">
      <c r="A815" s="2">
        <v>814</v>
      </c>
      <c r="B815" t="s">
        <v>411</v>
      </c>
      <c r="C815" t="s">
        <v>412</v>
      </c>
      <c r="D815" s="1">
        <v>45663</v>
      </c>
      <c r="E815" s="1">
        <v>45662</v>
      </c>
      <c r="F815" t="s">
        <v>413</v>
      </c>
      <c r="G815">
        <f>VLOOKUP(entregas[[#This Row],[id_pedido]],pedidos[[id]:[id_cliente]],2,0)</f>
        <v>168</v>
      </c>
      <c r="H815" t="str">
        <f>VLOOKUP(entregas[[#This Row],[id_cliente]],clientes[],2,0)</f>
        <v>Gabriel Moreira</v>
      </c>
      <c r="I815" t="str">
        <f>VLOOKUP(entregas[[#This Row],[id_cliente]],clientes[],7,0)</f>
        <v>Norte</v>
      </c>
      <c r="J815">
        <f>VLOOKUP(entregas[[#This Row],[id_cliente]],nps[],3,0)</f>
        <v>10</v>
      </c>
      <c r="K815" t="str">
        <f>IF(entregas[[#This Row],[status]]="Entregue","Não","Sim")</f>
        <v>Não</v>
      </c>
      <c r="L815">
        <f>VLOOKUP(entregas[[#This Row],[id_cliente]],pedidos[[#All],[id_cliente]:[Recompra?]],5,0)</f>
        <v>1</v>
      </c>
      <c r="M815">
        <f>IF(entregas[[#This Row],[data_entrega]]=""=TRUE,0,MAX(entregas[[#This Row],[data_entrega]]-entregas[[#This Row],[prazo_estimado]],0))</f>
        <v>1</v>
      </c>
    </row>
    <row r="816" spans="1:13" x14ac:dyDescent="0.35">
      <c r="A816" s="2">
        <v>815</v>
      </c>
      <c r="B816" t="s">
        <v>419</v>
      </c>
      <c r="C816" t="s">
        <v>415</v>
      </c>
      <c r="E816" s="1">
        <v>45527</v>
      </c>
      <c r="F816" t="s">
        <v>416</v>
      </c>
      <c r="G816">
        <f>VLOOKUP(entregas[[#This Row],[id_pedido]],pedidos[[id]:[id_cliente]],2,0)</f>
        <v>133</v>
      </c>
      <c r="H816" t="str">
        <f>VLOOKUP(entregas[[#This Row],[id_cliente]],clientes[],2,0)</f>
        <v>Luiz Felipe Silva</v>
      </c>
      <c r="I816" t="str">
        <f>VLOOKUP(entregas[[#This Row],[id_cliente]],clientes[],7,0)</f>
        <v>Nordeste</v>
      </c>
      <c r="J816">
        <f>VLOOKUP(entregas[[#This Row],[id_cliente]],nps[],3,0)</f>
        <v>0</v>
      </c>
      <c r="K816" t="str">
        <f>IF(entregas[[#This Row],[status]]="Entregue","Não","Sim")</f>
        <v>Sim</v>
      </c>
      <c r="L816">
        <f>VLOOKUP(entregas[[#This Row],[id_cliente]],pedidos[[#All],[id_cliente]:[Recompra?]],5,0)</f>
        <v>1</v>
      </c>
      <c r="M816">
        <f>IF(entregas[[#This Row],[data_entrega]]=""=TRUE,0,MAX(entregas[[#This Row],[data_entrega]]-entregas[[#This Row],[prazo_estimado]],0))</f>
        <v>0</v>
      </c>
    </row>
    <row r="817" spans="1:13" x14ac:dyDescent="0.35">
      <c r="A817" s="2">
        <v>816</v>
      </c>
      <c r="B817" t="s">
        <v>408</v>
      </c>
      <c r="C817" t="s">
        <v>417</v>
      </c>
      <c r="E817" s="1">
        <v>45690</v>
      </c>
      <c r="F817" t="s">
        <v>418</v>
      </c>
      <c r="G817">
        <f>VLOOKUP(entregas[[#This Row],[id_pedido]],pedidos[[id]:[id_cliente]],2,0)</f>
        <v>18</v>
      </c>
      <c r="H817" t="str">
        <f>VLOOKUP(entregas[[#This Row],[id_cliente]],clientes[],2,0)</f>
        <v>Rafaela Cardoso</v>
      </c>
      <c r="I817" t="str">
        <f>VLOOKUP(entregas[[#This Row],[id_cliente]],clientes[],7,0)</f>
        <v>Sul</v>
      </c>
      <c r="J817">
        <f>VLOOKUP(entregas[[#This Row],[id_cliente]],nps[],3,0)</f>
        <v>2</v>
      </c>
      <c r="K817" t="str">
        <f>IF(entregas[[#This Row],[status]]="Entregue","Não","Sim")</f>
        <v>Sim</v>
      </c>
      <c r="L817">
        <f>VLOOKUP(entregas[[#This Row],[id_cliente]],pedidos[[#All],[id_cliente]:[Recompra?]],5,0)</f>
        <v>1</v>
      </c>
      <c r="M817">
        <f>IF(entregas[[#This Row],[data_entrega]]=""=TRUE,0,MAX(entregas[[#This Row],[data_entrega]]-entregas[[#This Row],[prazo_estimado]],0))</f>
        <v>0</v>
      </c>
    </row>
    <row r="818" spans="1:13" x14ac:dyDescent="0.35">
      <c r="A818" s="2">
        <v>817</v>
      </c>
      <c r="B818" t="s">
        <v>411</v>
      </c>
      <c r="C818" t="s">
        <v>412</v>
      </c>
      <c r="D818" s="1">
        <v>45741</v>
      </c>
      <c r="E818" s="1">
        <v>45738</v>
      </c>
      <c r="F818" t="s">
        <v>413</v>
      </c>
      <c r="G818">
        <f>VLOOKUP(entregas[[#This Row],[id_pedido]],pedidos[[id]:[id_cliente]],2,0)</f>
        <v>128</v>
      </c>
      <c r="H818" t="str">
        <f>VLOOKUP(entregas[[#This Row],[id_cliente]],clientes[],2,0)</f>
        <v>Enrico Vieira</v>
      </c>
      <c r="I818" t="str">
        <f>VLOOKUP(entregas[[#This Row],[id_cliente]],clientes[],7,0)</f>
        <v>Sul</v>
      </c>
      <c r="J818">
        <f>VLOOKUP(entregas[[#This Row],[id_cliente]],nps[],3,0)</f>
        <v>5</v>
      </c>
      <c r="K818" t="str">
        <f>IF(entregas[[#This Row],[status]]="Entregue","Não","Sim")</f>
        <v>Não</v>
      </c>
      <c r="L818">
        <f>VLOOKUP(entregas[[#This Row],[id_cliente]],pedidos[[#All],[id_cliente]:[Recompra?]],5,0)</f>
        <v>1</v>
      </c>
      <c r="M818">
        <f>IF(entregas[[#This Row],[data_entrega]]=""=TRUE,0,MAX(entregas[[#This Row],[data_entrega]]-entregas[[#This Row],[prazo_estimado]],0))</f>
        <v>3</v>
      </c>
    </row>
    <row r="819" spans="1:13" x14ac:dyDescent="0.35">
      <c r="A819" s="2">
        <v>818</v>
      </c>
      <c r="B819" t="s">
        <v>411</v>
      </c>
      <c r="C819" t="s">
        <v>412</v>
      </c>
      <c r="D819" s="1">
        <v>45486</v>
      </c>
      <c r="E819" s="1">
        <v>45483</v>
      </c>
      <c r="F819" t="s">
        <v>413</v>
      </c>
      <c r="G819">
        <f>VLOOKUP(entregas[[#This Row],[id_pedido]],pedidos[[id]:[id_cliente]],2,0)</f>
        <v>34</v>
      </c>
      <c r="H819" t="str">
        <f>VLOOKUP(entregas[[#This Row],[id_cliente]],clientes[],2,0)</f>
        <v>Pedro Rodrigues</v>
      </c>
      <c r="I819" t="str">
        <f>VLOOKUP(entregas[[#This Row],[id_cliente]],clientes[],7,0)</f>
        <v>Nordeste</v>
      </c>
      <c r="J819">
        <f>VLOOKUP(entregas[[#This Row],[id_cliente]],nps[],3,0)</f>
        <v>8</v>
      </c>
      <c r="K819" t="str">
        <f>IF(entregas[[#This Row],[status]]="Entregue","Não","Sim")</f>
        <v>Não</v>
      </c>
      <c r="L819">
        <f>VLOOKUP(entregas[[#This Row],[id_cliente]],pedidos[[#All],[id_cliente]:[Recompra?]],5,0)</f>
        <v>1</v>
      </c>
      <c r="M819">
        <f>IF(entregas[[#This Row],[data_entrega]]=""=TRUE,0,MAX(entregas[[#This Row],[data_entrega]]-entregas[[#This Row],[prazo_estimado]],0))</f>
        <v>3</v>
      </c>
    </row>
    <row r="820" spans="1:13" x14ac:dyDescent="0.35">
      <c r="A820" s="2">
        <v>819</v>
      </c>
      <c r="B820" t="s">
        <v>408</v>
      </c>
      <c r="C820" t="s">
        <v>412</v>
      </c>
      <c r="D820" s="1">
        <v>45624</v>
      </c>
      <c r="E820" s="1">
        <v>45623</v>
      </c>
      <c r="F820" t="s">
        <v>413</v>
      </c>
      <c r="G820">
        <f>VLOOKUP(entregas[[#This Row],[id_pedido]],pedidos[[id]:[id_cliente]],2,0)</f>
        <v>171</v>
      </c>
      <c r="H820" t="str">
        <f>VLOOKUP(entregas[[#This Row],[id_cliente]],clientes[],2,0)</f>
        <v>Esther Monteiro</v>
      </c>
      <c r="I820" t="str">
        <f>VLOOKUP(entregas[[#This Row],[id_cliente]],clientes[],7,0)</f>
        <v>Centro-Oeste</v>
      </c>
      <c r="J820">
        <f>VLOOKUP(entregas[[#This Row],[id_cliente]],nps[],3,0)</f>
        <v>5</v>
      </c>
      <c r="K820" t="str">
        <f>IF(entregas[[#This Row],[status]]="Entregue","Não","Sim")</f>
        <v>Não</v>
      </c>
      <c r="L820">
        <f>VLOOKUP(entregas[[#This Row],[id_cliente]],pedidos[[#All],[id_cliente]:[Recompra?]],5,0)</f>
        <v>1</v>
      </c>
      <c r="M820">
        <f>IF(entregas[[#This Row],[data_entrega]]=""=TRUE,0,MAX(entregas[[#This Row],[data_entrega]]-entregas[[#This Row],[prazo_estimado]],0))</f>
        <v>1</v>
      </c>
    </row>
    <row r="821" spans="1:13" x14ac:dyDescent="0.35">
      <c r="A821" s="2">
        <v>820</v>
      </c>
      <c r="B821" t="s">
        <v>408</v>
      </c>
      <c r="C821" t="s">
        <v>412</v>
      </c>
      <c r="D821" s="1">
        <v>45539</v>
      </c>
      <c r="E821" s="1">
        <v>45540</v>
      </c>
      <c r="F821" t="s">
        <v>413</v>
      </c>
      <c r="G821">
        <f>VLOOKUP(entregas[[#This Row],[id_pedido]],pedidos[[id]:[id_cliente]],2,0)</f>
        <v>61</v>
      </c>
      <c r="H821" t="str">
        <f>VLOOKUP(entregas[[#This Row],[id_cliente]],clientes[],2,0)</f>
        <v>Dra. Sarah Melo</v>
      </c>
      <c r="I821" t="str">
        <f>VLOOKUP(entregas[[#This Row],[id_cliente]],clientes[],7,0)</f>
        <v>Nordeste</v>
      </c>
      <c r="J821">
        <f>VLOOKUP(entregas[[#This Row],[id_cliente]],nps[],3,0)</f>
        <v>2</v>
      </c>
      <c r="K821" t="str">
        <f>IF(entregas[[#This Row],[status]]="Entregue","Não","Sim")</f>
        <v>Não</v>
      </c>
      <c r="L821">
        <f>VLOOKUP(entregas[[#This Row],[id_cliente]],pedidos[[#All],[id_cliente]:[Recompra?]],5,0)</f>
        <v>1</v>
      </c>
      <c r="M821">
        <f>IF(entregas[[#This Row],[data_entrega]]=""=TRUE,0,MAX(entregas[[#This Row],[data_entrega]]-entregas[[#This Row],[prazo_estimado]],0))</f>
        <v>0</v>
      </c>
    </row>
    <row r="822" spans="1:13" x14ac:dyDescent="0.35">
      <c r="A822" s="2">
        <v>821</v>
      </c>
      <c r="B822" t="s">
        <v>419</v>
      </c>
      <c r="C822" t="s">
        <v>412</v>
      </c>
      <c r="D822" s="1">
        <v>45753</v>
      </c>
      <c r="E822" s="1">
        <v>45751</v>
      </c>
      <c r="F822" t="s">
        <v>413</v>
      </c>
      <c r="G822">
        <f>VLOOKUP(entregas[[#This Row],[id_pedido]],pedidos[[id]:[id_cliente]],2,0)</f>
        <v>65</v>
      </c>
      <c r="H822" t="str">
        <f>VLOOKUP(entregas[[#This Row],[id_cliente]],clientes[],2,0)</f>
        <v>Maria Julia Barbosa</v>
      </c>
      <c r="I822" t="str">
        <f>VLOOKUP(entregas[[#This Row],[id_cliente]],clientes[],7,0)</f>
        <v>Nordeste</v>
      </c>
      <c r="J822">
        <f>VLOOKUP(entregas[[#This Row],[id_cliente]],nps[],3,0)</f>
        <v>8</v>
      </c>
      <c r="K822" t="str">
        <f>IF(entregas[[#This Row],[status]]="Entregue","Não","Sim")</f>
        <v>Não</v>
      </c>
      <c r="L822">
        <f>VLOOKUP(entregas[[#This Row],[id_cliente]],pedidos[[#All],[id_cliente]:[Recompra?]],5,0)</f>
        <v>1</v>
      </c>
      <c r="M822">
        <f>IF(entregas[[#This Row],[data_entrega]]=""=TRUE,0,MAX(entregas[[#This Row],[data_entrega]]-entregas[[#This Row],[prazo_estimado]],0))</f>
        <v>2</v>
      </c>
    </row>
    <row r="823" spans="1:13" x14ac:dyDescent="0.35">
      <c r="A823" s="2">
        <v>822</v>
      </c>
      <c r="B823" t="s">
        <v>408</v>
      </c>
      <c r="C823" t="s">
        <v>412</v>
      </c>
      <c r="D823" s="1">
        <v>45601</v>
      </c>
      <c r="E823" s="1">
        <v>45603</v>
      </c>
      <c r="F823" t="s">
        <v>413</v>
      </c>
      <c r="G823">
        <f>VLOOKUP(entregas[[#This Row],[id_pedido]],pedidos[[id]:[id_cliente]],2,0)</f>
        <v>192</v>
      </c>
      <c r="H823" t="str">
        <f>VLOOKUP(entregas[[#This Row],[id_cliente]],clientes[],2,0)</f>
        <v>Levi Santos</v>
      </c>
      <c r="I823" t="str">
        <f>VLOOKUP(entregas[[#This Row],[id_cliente]],clientes[],7,0)</f>
        <v>Centro-Oeste</v>
      </c>
      <c r="J823">
        <f>VLOOKUP(entregas[[#This Row],[id_cliente]],nps[],3,0)</f>
        <v>0</v>
      </c>
      <c r="K823" t="str">
        <f>IF(entregas[[#This Row],[status]]="Entregue","Não","Sim")</f>
        <v>Não</v>
      </c>
      <c r="L823">
        <f>VLOOKUP(entregas[[#This Row],[id_cliente]],pedidos[[#All],[id_cliente]:[Recompra?]],5,0)</f>
        <v>1</v>
      </c>
      <c r="M823">
        <f>IF(entregas[[#This Row],[data_entrega]]=""=TRUE,0,MAX(entregas[[#This Row],[data_entrega]]-entregas[[#This Row],[prazo_estimado]],0))</f>
        <v>0</v>
      </c>
    </row>
    <row r="824" spans="1:13" x14ac:dyDescent="0.35">
      <c r="A824" s="2">
        <v>823</v>
      </c>
      <c r="B824" t="s">
        <v>411</v>
      </c>
      <c r="C824" t="s">
        <v>415</v>
      </c>
      <c r="E824" s="1">
        <v>45795</v>
      </c>
      <c r="F824" t="s">
        <v>416</v>
      </c>
      <c r="G824">
        <f>VLOOKUP(entregas[[#This Row],[id_pedido]],pedidos[[id]:[id_cliente]],2,0)</f>
        <v>134</v>
      </c>
      <c r="H824" t="str">
        <f>VLOOKUP(entregas[[#This Row],[id_cliente]],clientes[],2,0)</f>
        <v>Brenda Ferreira</v>
      </c>
      <c r="I824" t="str">
        <f>VLOOKUP(entregas[[#This Row],[id_cliente]],clientes[],7,0)</f>
        <v>Norte</v>
      </c>
      <c r="J824">
        <f>VLOOKUP(entregas[[#This Row],[id_cliente]],nps[],3,0)</f>
        <v>0</v>
      </c>
      <c r="K824" t="str">
        <f>IF(entregas[[#This Row],[status]]="Entregue","Não","Sim")</f>
        <v>Sim</v>
      </c>
      <c r="L824">
        <f>VLOOKUP(entregas[[#This Row],[id_cliente]],pedidos[[#All],[id_cliente]:[Recompra?]],5,0)</f>
        <v>1</v>
      </c>
      <c r="M824">
        <f>IF(entregas[[#This Row],[data_entrega]]=""=TRUE,0,MAX(entregas[[#This Row],[data_entrega]]-entregas[[#This Row],[prazo_estimado]],0))</f>
        <v>0</v>
      </c>
    </row>
    <row r="825" spans="1:13" x14ac:dyDescent="0.35">
      <c r="A825" s="2">
        <v>824</v>
      </c>
      <c r="B825" t="s">
        <v>419</v>
      </c>
      <c r="C825" t="s">
        <v>412</v>
      </c>
      <c r="D825" s="1">
        <v>45622</v>
      </c>
      <c r="E825" s="1">
        <v>45619</v>
      </c>
      <c r="F825" t="s">
        <v>413</v>
      </c>
      <c r="G825">
        <f>VLOOKUP(entregas[[#This Row],[id_pedido]],pedidos[[id]:[id_cliente]],2,0)</f>
        <v>167</v>
      </c>
      <c r="H825" t="str">
        <f>VLOOKUP(entregas[[#This Row],[id_cliente]],clientes[],2,0)</f>
        <v>Mirella das Neves</v>
      </c>
      <c r="I825" t="str">
        <f>VLOOKUP(entregas[[#This Row],[id_cliente]],clientes[],7,0)</f>
        <v>Norte</v>
      </c>
      <c r="J825">
        <f>VLOOKUP(entregas[[#This Row],[id_cliente]],nps[],3,0)</f>
        <v>9</v>
      </c>
      <c r="K825" t="str">
        <f>IF(entregas[[#This Row],[status]]="Entregue","Não","Sim")</f>
        <v>Não</v>
      </c>
      <c r="L825">
        <f>VLOOKUP(entregas[[#This Row],[id_cliente]],pedidos[[#All],[id_cliente]:[Recompra?]],5,0)</f>
        <v>1</v>
      </c>
      <c r="M825">
        <f>IF(entregas[[#This Row],[data_entrega]]=""=TRUE,0,MAX(entregas[[#This Row],[data_entrega]]-entregas[[#This Row],[prazo_estimado]],0))</f>
        <v>3</v>
      </c>
    </row>
    <row r="826" spans="1:13" x14ac:dyDescent="0.35">
      <c r="A826" s="2">
        <v>825</v>
      </c>
      <c r="B826" t="s">
        <v>408</v>
      </c>
      <c r="C826" t="s">
        <v>412</v>
      </c>
      <c r="D826" s="1">
        <v>45481</v>
      </c>
      <c r="E826" s="1">
        <v>45476</v>
      </c>
      <c r="F826" t="s">
        <v>413</v>
      </c>
      <c r="G826">
        <f>VLOOKUP(entregas[[#This Row],[id_pedido]],pedidos[[id]:[id_cliente]],2,0)</f>
        <v>45</v>
      </c>
      <c r="H826" t="str">
        <f>VLOOKUP(entregas[[#This Row],[id_cliente]],clientes[],2,0)</f>
        <v>Alana Monteiro</v>
      </c>
      <c r="I826" t="str">
        <f>VLOOKUP(entregas[[#This Row],[id_cliente]],clientes[],7,0)</f>
        <v>Nordeste</v>
      </c>
      <c r="J826">
        <f>VLOOKUP(entregas[[#This Row],[id_cliente]],nps[],3,0)</f>
        <v>1</v>
      </c>
      <c r="K826" t="str">
        <f>IF(entregas[[#This Row],[status]]="Entregue","Não","Sim")</f>
        <v>Não</v>
      </c>
      <c r="L826">
        <f>VLOOKUP(entregas[[#This Row],[id_cliente]],pedidos[[#All],[id_cliente]:[Recompra?]],5,0)</f>
        <v>1</v>
      </c>
      <c r="M826">
        <f>IF(entregas[[#This Row],[data_entrega]]=""=TRUE,0,MAX(entregas[[#This Row],[data_entrega]]-entregas[[#This Row],[prazo_estimado]],0))</f>
        <v>5</v>
      </c>
    </row>
    <row r="827" spans="1:13" x14ac:dyDescent="0.35">
      <c r="A827" s="2">
        <v>826</v>
      </c>
      <c r="B827" t="s">
        <v>408</v>
      </c>
      <c r="C827" t="s">
        <v>412</v>
      </c>
      <c r="D827" s="1">
        <v>45479</v>
      </c>
      <c r="E827" s="1">
        <v>45478</v>
      </c>
      <c r="F827" t="s">
        <v>413</v>
      </c>
      <c r="G827">
        <f>VLOOKUP(entregas[[#This Row],[id_pedido]],pedidos[[id]:[id_cliente]],2,0)</f>
        <v>10</v>
      </c>
      <c r="H827" t="str">
        <f>VLOOKUP(entregas[[#This Row],[id_cliente]],clientes[],2,0)</f>
        <v>Lucca Moraes</v>
      </c>
      <c r="I827" t="str">
        <f>VLOOKUP(entregas[[#This Row],[id_cliente]],clientes[],7,0)</f>
        <v>Sudeste</v>
      </c>
      <c r="J827">
        <f>VLOOKUP(entregas[[#This Row],[id_cliente]],nps[],3,0)</f>
        <v>6</v>
      </c>
      <c r="K827" t="str">
        <f>IF(entregas[[#This Row],[status]]="Entregue","Não","Sim")</f>
        <v>Não</v>
      </c>
      <c r="L827">
        <f>VLOOKUP(entregas[[#This Row],[id_cliente]],pedidos[[#All],[id_cliente]:[Recompra?]],5,0)</f>
        <v>1</v>
      </c>
      <c r="M827">
        <f>IF(entregas[[#This Row],[data_entrega]]=""=TRUE,0,MAX(entregas[[#This Row],[data_entrega]]-entregas[[#This Row],[prazo_estimado]],0))</f>
        <v>1</v>
      </c>
    </row>
    <row r="828" spans="1:13" x14ac:dyDescent="0.35">
      <c r="A828" s="2">
        <v>827</v>
      </c>
      <c r="B828" t="s">
        <v>408</v>
      </c>
      <c r="C828" t="s">
        <v>412</v>
      </c>
      <c r="D828" s="1">
        <v>45527</v>
      </c>
      <c r="E828" s="1">
        <v>45528</v>
      </c>
      <c r="F828" t="s">
        <v>413</v>
      </c>
      <c r="G828">
        <f>VLOOKUP(entregas[[#This Row],[id_pedido]],pedidos[[id]:[id_cliente]],2,0)</f>
        <v>191</v>
      </c>
      <c r="H828" t="str">
        <f>VLOOKUP(entregas[[#This Row],[id_cliente]],clientes[],2,0)</f>
        <v>Noah Ribeiro</v>
      </c>
      <c r="I828" t="str">
        <f>VLOOKUP(entregas[[#This Row],[id_cliente]],clientes[],7,0)</f>
        <v>Norte</v>
      </c>
      <c r="J828">
        <f>VLOOKUP(entregas[[#This Row],[id_cliente]],nps[],3,0)</f>
        <v>6</v>
      </c>
      <c r="K828" t="str">
        <f>IF(entregas[[#This Row],[status]]="Entregue","Não","Sim")</f>
        <v>Não</v>
      </c>
      <c r="L828">
        <f>VLOOKUP(entregas[[#This Row],[id_cliente]],pedidos[[#All],[id_cliente]:[Recompra?]],5,0)</f>
        <v>1</v>
      </c>
      <c r="M828">
        <f>IF(entregas[[#This Row],[data_entrega]]=""=TRUE,0,MAX(entregas[[#This Row],[data_entrega]]-entregas[[#This Row],[prazo_estimado]],0))</f>
        <v>0</v>
      </c>
    </row>
    <row r="829" spans="1:13" x14ac:dyDescent="0.35">
      <c r="A829" s="2">
        <v>828</v>
      </c>
      <c r="B829" t="s">
        <v>411</v>
      </c>
      <c r="C829" t="s">
        <v>412</v>
      </c>
      <c r="D829" s="1">
        <v>45691</v>
      </c>
      <c r="E829" s="1">
        <v>45690</v>
      </c>
      <c r="F829" t="s">
        <v>413</v>
      </c>
      <c r="G829">
        <f>VLOOKUP(entregas[[#This Row],[id_pedido]],pedidos[[id]:[id_cliente]],2,0)</f>
        <v>47</v>
      </c>
      <c r="H829" t="str">
        <f>VLOOKUP(entregas[[#This Row],[id_cliente]],clientes[],2,0)</f>
        <v>Bryan Jesus</v>
      </c>
      <c r="I829" t="str">
        <f>VLOOKUP(entregas[[#This Row],[id_cliente]],clientes[],7,0)</f>
        <v>Nordeste</v>
      </c>
      <c r="J829">
        <f>VLOOKUP(entregas[[#This Row],[id_cliente]],nps[],3,0)</f>
        <v>2</v>
      </c>
      <c r="K829" t="str">
        <f>IF(entregas[[#This Row],[status]]="Entregue","Não","Sim")</f>
        <v>Não</v>
      </c>
      <c r="L829">
        <f>VLOOKUP(entregas[[#This Row],[id_cliente]],pedidos[[#All],[id_cliente]:[Recompra?]],5,0)</f>
        <v>1</v>
      </c>
      <c r="M829">
        <f>IF(entregas[[#This Row],[data_entrega]]=""=TRUE,0,MAX(entregas[[#This Row],[data_entrega]]-entregas[[#This Row],[prazo_estimado]],0))</f>
        <v>1</v>
      </c>
    </row>
    <row r="830" spans="1:13" x14ac:dyDescent="0.35">
      <c r="A830" s="2">
        <v>829</v>
      </c>
      <c r="B830" t="s">
        <v>411</v>
      </c>
      <c r="C830" t="s">
        <v>415</v>
      </c>
      <c r="E830" s="1">
        <v>45699</v>
      </c>
      <c r="F830" t="s">
        <v>416</v>
      </c>
      <c r="G830">
        <f>VLOOKUP(entregas[[#This Row],[id_pedido]],pedidos[[id]:[id_cliente]],2,0)</f>
        <v>61</v>
      </c>
      <c r="H830" t="str">
        <f>VLOOKUP(entregas[[#This Row],[id_cliente]],clientes[],2,0)</f>
        <v>Dra. Sarah Melo</v>
      </c>
      <c r="I830" t="str">
        <f>VLOOKUP(entregas[[#This Row],[id_cliente]],clientes[],7,0)</f>
        <v>Nordeste</v>
      </c>
      <c r="J830">
        <f>VLOOKUP(entregas[[#This Row],[id_cliente]],nps[],3,0)</f>
        <v>2</v>
      </c>
      <c r="K830" t="str">
        <f>IF(entregas[[#This Row],[status]]="Entregue","Não","Sim")</f>
        <v>Sim</v>
      </c>
      <c r="L830">
        <f>VLOOKUP(entregas[[#This Row],[id_cliente]],pedidos[[#All],[id_cliente]:[Recompra?]],5,0)</f>
        <v>1</v>
      </c>
      <c r="M830">
        <f>IF(entregas[[#This Row],[data_entrega]]=""=TRUE,0,MAX(entregas[[#This Row],[data_entrega]]-entregas[[#This Row],[prazo_estimado]],0))</f>
        <v>0</v>
      </c>
    </row>
    <row r="831" spans="1:13" x14ac:dyDescent="0.35">
      <c r="A831" s="2">
        <v>830</v>
      </c>
      <c r="B831" t="s">
        <v>408</v>
      </c>
      <c r="C831" t="s">
        <v>415</v>
      </c>
      <c r="E831" s="1">
        <v>45755</v>
      </c>
      <c r="F831" t="s">
        <v>416</v>
      </c>
      <c r="G831">
        <f>VLOOKUP(entregas[[#This Row],[id_pedido]],pedidos[[id]:[id_cliente]],2,0)</f>
        <v>95</v>
      </c>
      <c r="H831" t="str">
        <f>VLOOKUP(entregas[[#This Row],[id_cliente]],clientes[],2,0)</f>
        <v>Heloísa Pinto</v>
      </c>
      <c r="I831" t="str">
        <f>VLOOKUP(entregas[[#This Row],[id_cliente]],clientes[],7,0)</f>
        <v>Sudeste</v>
      </c>
      <c r="J831">
        <f>VLOOKUP(entregas[[#This Row],[id_cliente]],nps[],3,0)</f>
        <v>8</v>
      </c>
      <c r="K831" t="str">
        <f>IF(entregas[[#This Row],[status]]="Entregue","Não","Sim")</f>
        <v>Sim</v>
      </c>
      <c r="L831">
        <f>VLOOKUP(entregas[[#This Row],[id_cliente]],pedidos[[#All],[id_cliente]:[Recompra?]],5,0)</f>
        <v>1</v>
      </c>
      <c r="M831">
        <f>IF(entregas[[#This Row],[data_entrega]]=""=TRUE,0,MAX(entregas[[#This Row],[data_entrega]]-entregas[[#This Row],[prazo_estimado]],0))</f>
        <v>0</v>
      </c>
    </row>
    <row r="832" spans="1:13" x14ac:dyDescent="0.35">
      <c r="A832" s="2">
        <v>831</v>
      </c>
      <c r="B832" t="s">
        <v>408</v>
      </c>
      <c r="C832" t="s">
        <v>409</v>
      </c>
      <c r="E832" s="1">
        <v>45536</v>
      </c>
      <c r="F832" t="s">
        <v>410</v>
      </c>
      <c r="G832">
        <f>VLOOKUP(entregas[[#This Row],[id_pedido]],pedidos[[id]:[id_cliente]],2,0)</f>
        <v>197</v>
      </c>
      <c r="H832" t="str">
        <f>VLOOKUP(entregas[[#This Row],[id_cliente]],clientes[],2,0)</f>
        <v>Eduarda da Paz</v>
      </c>
      <c r="I832" t="str">
        <f>VLOOKUP(entregas[[#This Row],[id_cliente]],clientes[],7,0)</f>
        <v>Nordeste</v>
      </c>
      <c r="J832">
        <f>VLOOKUP(entregas[[#This Row],[id_cliente]],nps[],3,0)</f>
        <v>4</v>
      </c>
      <c r="K832" t="str">
        <f>IF(entregas[[#This Row],[status]]="Entregue","Não","Sim")</f>
        <v>Sim</v>
      </c>
      <c r="L832">
        <f>VLOOKUP(entregas[[#This Row],[id_cliente]],pedidos[[#All],[id_cliente]:[Recompra?]],5,0)</f>
        <v>1</v>
      </c>
      <c r="M832">
        <f>IF(entregas[[#This Row],[data_entrega]]=""=TRUE,0,MAX(entregas[[#This Row],[data_entrega]]-entregas[[#This Row],[prazo_estimado]],0))</f>
        <v>0</v>
      </c>
    </row>
    <row r="833" spans="1:13" x14ac:dyDescent="0.35">
      <c r="A833" s="2">
        <v>832</v>
      </c>
      <c r="B833" t="s">
        <v>408</v>
      </c>
      <c r="C833" t="s">
        <v>415</v>
      </c>
      <c r="E833" s="1">
        <v>45563</v>
      </c>
      <c r="F833" t="s">
        <v>416</v>
      </c>
      <c r="G833">
        <f>VLOOKUP(entregas[[#This Row],[id_pedido]],pedidos[[id]:[id_cliente]],2,0)</f>
        <v>175</v>
      </c>
      <c r="H833" t="str">
        <f>VLOOKUP(entregas[[#This Row],[id_cliente]],clientes[],2,0)</f>
        <v>Emanuel da Cunha</v>
      </c>
      <c r="I833" t="str">
        <f>VLOOKUP(entregas[[#This Row],[id_cliente]],clientes[],7,0)</f>
        <v>Norte</v>
      </c>
      <c r="J833">
        <f>VLOOKUP(entregas[[#This Row],[id_cliente]],nps[],3,0)</f>
        <v>4</v>
      </c>
      <c r="K833" t="str">
        <f>IF(entregas[[#This Row],[status]]="Entregue","Não","Sim")</f>
        <v>Sim</v>
      </c>
      <c r="L833">
        <f>VLOOKUP(entregas[[#This Row],[id_cliente]],pedidos[[#All],[id_cliente]:[Recompra?]],5,0)</f>
        <v>1</v>
      </c>
      <c r="M833">
        <f>IF(entregas[[#This Row],[data_entrega]]=""=TRUE,0,MAX(entregas[[#This Row],[data_entrega]]-entregas[[#This Row],[prazo_estimado]],0))</f>
        <v>0</v>
      </c>
    </row>
    <row r="834" spans="1:13" x14ac:dyDescent="0.35">
      <c r="A834" s="2">
        <v>833</v>
      </c>
      <c r="B834" t="s">
        <v>419</v>
      </c>
      <c r="C834" t="s">
        <v>412</v>
      </c>
      <c r="D834" s="1">
        <v>45719</v>
      </c>
      <c r="E834" s="1">
        <v>45717</v>
      </c>
      <c r="F834" t="s">
        <v>413</v>
      </c>
      <c r="G834">
        <f>VLOOKUP(entregas[[#This Row],[id_pedido]],pedidos[[id]:[id_cliente]],2,0)</f>
        <v>189</v>
      </c>
      <c r="H834" t="str">
        <f>VLOOKUP(entregas[[#This Row],[id_cliente]],clientes[],2,0)</f>
        <v>Srta. Alícia Farias</v>
      </c>
      <c r="I834" t="str">
        <f>VLOOKUP(entregas[[#This Row],[id_cliente]],clientes[],7,0)</f>
        <v>Nordeste</v>
      </c>
      <c r="J834">
        <f>VLOOKUP(entregas[[#This Row],[id_cliente]],nps[],3,0)</f>
        <v>4</v>
      </c>
      <c r="K834" t="str">
        <f>IF(entregas[[#This Row],[status]]="Entregue","Não","Sim")</f>
        <v>Não</v>
      </c>
      <c r="L834">
        <f>VLOOKUP(entregas[[#This Row],[id_cliente]],pedidos[[#All],[id_cliente]:[Recompra?]],5,0)</f>
        <v>1</v>
      </c>
      <c r="M834">
        <f>IF(entregas[[#This Row],[data_entrega]]=""=TRUE,0,MAX(entregas[[#This Row],[data_entrega]]-entregas[[#This Row],[prazo_estimado]],0))</f>
        <v>2</v>
      </c>
    </row>
    <row r="835" spans="1:13" x14ac:dyDescent="0.35">
      <c r="A835" s="2">
        <v>834</v>
      </c>
      <c r="B835" t="s">
        <v>408</v>
      </c>
      <c r="C835" t="s">
        <v>412</v>
      </c>
      <c r="D835" s="1">
        <v>45475</v>
      </c>
      <c r="E835" s="1">
        <v>45473</v>
      </c>
      <c r="F835" t="s">
        <v>413</v>
      </c>
      <c r="G835">
        <f>VLOOKUP(entregas[[#This Row],[id_pedido]],pedidos[[id]:[id_cliente]],2,0)</f>
        <v>97</v>
      </c>
      <c r="H835" t="str">
        <f>VLOOKUP(entregas[[#This Row],[id_cliente]],clientes[],2,0)</f>
        <v>João Felipe Fogaça</v>
      </c>
      <c r="I835" t="str">
        <f>VLOOKUP(entregas[[#This Row],[id_cliente]],clientes[],7,0)</f>
        <v>Norte</v>
      </c>
      <c r="J835">
        <f>VLOOKUP(entregas[[#This Row],[id_cliente]],nps[],3,0)</f>
        <v>4</v>
      </c>
      <c r="K835" t="str">
        <f>IF(entregas[[#This Row],[status]]="Entregue","Não","Sim")</f>
        <v>Não</v>
      </c>
      <c r="L835">
        <f>VLOOKUP(entregas[[#This Row],[id_cliente]],pedidos[[#All],[id_cliente]:[Recompra?]],5,0)</f>
        <v>1</v>
      </c>
      <c r="M835">
        <f>IF(entregas[[#This Row],[data_entrega]]=""=TRUE,0,MAX(entregas[[#This Row],[data_entrega]]-entregas[[#This Row],[prazo_estimado]],0))</f>
        <v>2</v>
      </c>
    </row>
    <row r="836" spans="1:13" x14ac:dyDescent="0.35">
      <c r="A836" s="2">
        <v>835</v>
      </c>
      <c r="B836" t="s">
        <v>419</v>
      </c>
      <c r="C836" t="s">
        <v>409</v>
      </c>
      <c r="E836" s="1">
        <v>45734</v>
      </c>
      <c r="F836" t="s">
        <v>410</v>
      </c>
      <c r="G836">
        <f>VLOOKUP(entregas[[#This Row],[id_pedido]],pedidos[[id]:[id_cliente]],2,0)</f>
        <v>169</v>
      </c>
      <c r="H836" t="str">
        <f>VLOOKUP(entregas[[#This Row],[id_cliente]],clientes[],2,0)</f>
        <v>Dra. Maria Vitória Lopes</v>
      </c>
      <c r="I836" t="str">
        <f>VLOOKUP(entregas[[#This Row],[id_cliente]],clientes[],7,0)</f>
        <v>Norte</v>
      </c>
      <c r="J836">
        <f>VLOOKUP(entregas[[#This Row],[id_cliente]],nps[],3,0)</f>
        <v>0</v>
      </c>
      <c r="K836" t="str">
        <f>IF(entregas[[#This Row],[status]]="Entregue","Não","Sim")</f>
        <v>Sim</v>
      </c>
      <c r="L836">
        <f>VLOOKUP(entregas[[#This Row],[id_cliente]],pedidos[[#All],[id_cliente]:[Recompra?]],5,0)</f>
        <v>1</v>
      </c>
      <c r="M836">
        <f>IF(entregas[[#This Row],[data_entrega]]=""=TRUE,0,MAX(entregas[[#This Row],[data_entrega]]-entregas[[#This Row],[prazo_estimado]],0))</f>
        <v>0</v>
      </c>
    </row>
    <row r="837" spans="1:13" x14ac:dyDescent="0.35">
      <c r="A837" s="2">
        <v>836</v>
      </c>
      <c r="B837" t="s">
        <v>408</v>
      </c>
      <c r="C837" t="s">
        <v>412</v>
      </c>
      <c r="D837" s="1">
        <v>45662</v>
      </c>
      <c r="E837" s="1">
        <v>45660</v>
      </c>
      <c r="F837" t="s">
        <v>413</v>
      </c>
      <c r="G837">
        <f>VLOOKUP(entregas[[#This Row],[id_pedido]],pedidos[[id]:[id_cliente]],2,0)</f>
        <v>140</v>
      </c>
      <c r="H837" t="str">
        <f>VLOOKUP(entregas[[#This Row],[id_cliente]],clientes[],2,0)</f>
        <v>Gabriel Sales</v>
      </c>
      <c r="I837" t="str">
        <f>VLOOKUP(entregas[[#This Row],[id_cliente]],clientes[],7,0)</f>
        <v>Nordeste</v>
      </c>
      <c r="J837">
        <f>VLOOKUP(entregas[[#This Row],[id_cliente]],nps[],3,0)</f>
        <v>1</v>
      </c>
      <c r="K837" t="str">
        <f>IF(entregas[[#This Row],[status]]="Entregue","Não","Sim")</f>
        <v>Não</v>
      </c>
      <c r="L837">
        <f>VLOOKUP(entregas[[#This Row],[id_cliente]],pedidos[[#All],[id_cliente]:[Recompra?]],5,0)</f>
        <v>1</v>
      </c>
      <c r="M837">
        <f>IF(entregas[[#This Row],[data_entrega]]=""=TRUE,0,MAX(entregas[[#This Row],[data_entrega]]-entregas[[#This Row],[prazo_estimado]],0))</f>
        <v>2</v>
      </c>
    </row>
    <row r="838" spans="1:13" x14ac:dyDescent="0.35">
      <c r="A838" s="2">
        <v>837</v>
      </c>
      <c r="B838" t="s">
        <v>419</v>
      </c>
      <c r="C838" t="s">
        <v>412</v>
      </c>
      <c r="D838" s="1">
        <v>45437</v>
      </c>
      <c r="E838" s="1">
        <v>45438</v>
      </c>
      <c r="F838" t="s">
        <v>413</v>
      </c>
      <c r="G838">
        <f>VLOOKUP(entregas[[#This Row],[id_pedido]],pedidos[[id]:[id_cliente]],2,0)</f>
        <v>20</v>
      </c>
      <c r="H838" t="str">
        <f>VLOOKUP(entregas[[#This Row],[id_cliente]],clientes[],2,0)</f>
        <v>Cecília Ramos</v>
      </c>
      <c r="I838" t="str">
        <f>VLOOKUP(entregas[[#This Row],[id_cliente]],clientes[],7,0)</f>
        <v>Norte</v>
      </c>
      <c r="J838">
        <f>VLOOKUP(entregas[[#This Row],[id_cliente]],nps[],3,0)</f>
        <v>9</v>
      </c>
      <c r="K838" t="str">
        <f>IF(entregas[[#This Row],[status]]="Entregue","Não","Sim")</f>
        <v>Não</v>
      </c>
      <c r="L838">
        <f>VLOOKUP(entregas[[#This Row],[id_cliente]],pedidos[[#All],[id_cliente]:[Recompra?]],5,0)</f>
        <v>0</v>
      </c>
      <c r="M838">
        <f>IF(entregas[[#This Row],[data_entrega]]=""=TRUE,0,MAX(entregas[[#This Row],[data_entrega]]-entregas[[#This Row],[prazo_estimado]],0))</f>
        <v>0</v>
      </c>
    </row>
    <row r="839" spans="1:13" x14ac:dyDescent="0.35">
      <c r="A839" s="2">
        <v>838</v>
      </c>
      <c r="B839" t="s">
        <v>414</v>
      </c>
      <c r="C839" t="s">
        <v>409</v>
      </c>
      <c r="E839" s="1">
        <v>45610</v>
      </c>
      <c r="F839" t="s">
        <v>410</v>
      </c>
      <c r="G839">
        <f>VLOOKUP(entregas[[#This Row],[id_pedido]],pedidos[[id]:[id_cliente]],2,0)</f>
        <v>194</v>
      </c>
      <c r="H839" t="str">
        <f>VLOOKUP(entregas[[#This Row],[id_cliente]],clientes[],2,0)</f>
        <v>Isabel Teixeira</v>
      </c>
      <c r="I839" t="str">
        <f>VLOOKUP(entregas[[#This Row],[id_cliente]],clientes[],7,0)</f>
        <v>Norte</v>
      </c>
      <c r="J839">
        <f>VLOOKUP(entregas[[#This Row],[id_cliente]],nps[],3,0)</f>
        <v>5</v>
      </c>
      <c r="K839" t="str">
        <f>IF(entregas[[#This Row],[status]]="Entregue","Não","Sim")</f>
        <v>Sim</v>
      </c>
      <c r="L839">
        <f>VLOOKUP(entregas[[#This Row],[id_cliente]],pedidos[[#All],[id_cliente]:[Recompra?]],5,0)</f>
        <v>1</v>
      </c>
      <c r="M839">
        <f>IF(entregas[[#This Row],[data_entrega]]=""=TRUE,0,MAX(entregas[[#This Row],[data_entrega]]-entregas[[#This Row],[prazo_estimado]],0))</f>
        <v>0</v>
      </c>
    </row>
    <row r="840" spans="1:13" x14ac:dyDescent="0.35">
      <c r="A840" s="2">
        <v>839</v>
      </c>
      <c r="B840" t="s">
        <v>408</v>
      </c>
      <c r="C840" t="s">
        <v>412</v>
      </c>
      <c r="D840" s="1">
        <v>45458</v>
      </c>
      <c r="E840" s="1">
        <v>45459</v>
      </c>
      <c r="F840" t="s">
        <v>413</v>
      </c>
      <c r="G840">
        <f>VLOOKUP(entregas[[#This Row],[id_pedido]],pedidos[[id]:[id_cliente]],2,0)</f>
        <v>115</v>
      </c>
      <c r="H840" t="str">
        <f>VLOOKUP(entregas[[#This Row],[id_cliente]],clientes[],2,0)</f>
        <v>Laís Nunes</v>
      </c>
      <c r="I840" t="str">
        <f>VLOOKUP(entregas[[#This Row],[id_cliente]],clientes[],7,0)</f>
        <v>Norte</v>
      </c>
      <c r="J840">
        <f>VLOOKUP(entregas[[#This Row],[id_cliente]],nps[],3,0)</f>
        <v>4</v>
      </c>
      <c r="K840" t="str">
        <f>IF(entregas[[#This Row],[status]]="Entregue","Não","Sim")</f>
        <v>Não</v>
      </c>
      <c r="L840">
        <f>VLOOKUP(entregas[[#This Row],[id_cliente]],pedidos[[#All],[id_cliente]:[Recompra?]],5,0)</f>
        <v>1</v>
      </c>
      <c r="M840">
        <f>IF(entregas[[#This Row],[data_entrega]]=""=TRUE,0,MAX(entregas[[#This Row],[data_entrega]]-entregas[[#This Row],[prazo_estimado]],0))</f>
        <v>0</v>
      </c>
    </row>
    <row r="841" spans="1:13" x14ac:dyDescent="0.35">
      <c r="A841" s="2">
        <v>840</v>
      </c>
      <c r="B841" t="s">
        <v>411</v>
      </c>
      <c r="C841" t="s">
        <v>415</v>
      </c>
      <c r="E841" s="1">
        <v>45553</v>
      </c>
      <c r="F841" t="s">
        <v>416</v>
      </c>
      <c r="G841">
        <f>VLOOKUP(entregas[[#This Row],[id_pedido]],pedidos[[id]:[id_cliente]],2,0)</f>
        <v>130</v>
      </c>
      <c r="H841" t="str">
        <f>VLOOKUP(entregas[[#This Row],[id_cliente]],clientes[],2,0)</f>
        <v>Dr. Pedro Lucas Santos</v>
      </c>
      <c r="I841" t="str">
        <f>VLOOKUP(entregas[[#This Row],[id_cliente]],clientes[],7,0)</f>
        <v>Nordeste</v>
      </c>
      <c r="J841">
        <f>VLOOKUP(entregas[[#This Row],[id_cliente]],nps[],3,0)</f>
        <v>1</v>
      </c>
      <c r="K841" t="str">
        <f>IF(entregas[[#This Row],[status]]="Entregue","Não","Sim")</f>
        <v>Sim</v>
      </c>
      <c r="L841">
        <f>VLOOKUP(entregas[[#This Row],[id_cliente]],pedidos[[#All],[id_cliente]:[Recompra?]],5,0)</f>
        <v>1</v>
      </c>
      <c r="M841">
        <f>IF(entregas[[#This Row],[data_entrega]]=""=TRUE,0,MAX(entregas[[#This Row],[data_entrega]]-entregas[[#This Row],[prazo_estimado]],0))</f>
        <v>0</v>
      </c>
    </row>
    <row r="842" spans="1:13" x14ac:dyDescent="0.35">
      <c r="A842" s="2">
        <v>841</v>
      </c>
      <c r="B842" t="s">
        <v>408</v>
      </c>
      <c r="C842" t="s">
        <v>412</v>
      </c>
      <c r="D842" s="1">
        <v>45586</v>
      </c>
      <c r="E842" s="1">
        <v>45583</v>
      </c>
      <c r="F842" t="s">
        <v>413</v>
      </c>
      <c r="G842">
        <f>VLOOKUP(entregas[[#This Row],[id_pedido]],pedidos[[id]:[id_cliente]],2,0)</f>
        <v>198</v>
      </c>
      <c r="H842" t="str">
        <f>VLOOKUP(entregas[[#This Row],[id_cliente]],clientes[],2,0)</f>
        <v>Srta. Sarah Nogueira</v>
      </c>
      <c r="I842" t="str">
        <f>VLOOKUP(entregas[[#This Row],[id_cliente]],clientes[],7,0)</f>
        <v>Sul</v>
      </c>
      <c r="J842">
        <f>VLOOKUP(entregas[[#This Row],[id_cliente]],nps[],3,0)</f>
        <v>3</v>
      </c>
      <c r="K842" t="str">
        <f>IF(entregas[[#This Row],[status]]="Entregue","Não","Sim")</f>
        <v>Não</v>
      </c>
      <c r="L842">
        <f>VLOOKUP(entregas[[#This Row],[id_cliente]],pedidos[[#All],[id_cliente]:[Recompra?]],5,0)</f>
        <v>1</v>
      </c>
      <c r="M842">
        <f>IF(entregas[[#This Row],[data_entrega]]=""=TRUE,0,MAX(entregas[[#This Row],[data_entrega]]-entregas[[#This Row],[prazo_estimado]],0))</f>
        <v>3</v>
      </c>
    </row>
    <row r="843" spans="1:13" x14ac:dyDescent="0.35">
      <c r="A843" s="2">
        <v>842</v>
      </c>
      <c r="B843" t="s">
        <v>414</v>
      </c>
      <c r="C843" t="s">
        <v>415</v>
      </c>
      <c r="E843" s="1">
        <v>45439</v>
      </c>
      <c r="F843" t="s">
        <v>416</v>
      </c>
      <c r="G843">
        <f>VLOOKUP(entregas[[#This Row],[id_pedido]],pedidos[[id]:[id_cliente]],2,0)</f>
        <v>200</v>
      </c>
      <c r="H843" t="str">
        <f>VLOOKUP(entregas[[#This Row],[id_cliente]],clientes[],2,0)</f>
        <v>Alícia Ribeiro</v>
      </c>
      <c r="I843" t="str">
        <f>VLOOKUP(entregas[[#This Row],[id_cliente]],clientes[],7,0)</f>
        <v>Nordeste</v>
      </c>
      <c r="J843">
        <f>VLOOKUP(entregas[[#This Row],[id_cliente]],nps[],3,0)</f>
        <v>10</v>
      </c>
      <c r="K843" t="str">
        <f>IF(entregas[[#This Row],[status]]="Entregue","Não","Sim")</f>
        <v>Sim</v>
      </c>
      <c r="L843">
        <f>VLOOKUP(entregas[[#This Row],[id_cliente]],pedidos[[#All],[id_cliente]:[Recompra?]],5,0)</f>
        <v>1</v>
      </c>
      <c r="M843">
        <f>IF(entregas[[#This Row],[data_entrega]]=""=TRUE,0,MAX(entregas[[#This Row],[data_entrega]]-entregas[[#This Row],[prazo_estimado]],0))</f>
        <v>0</v>
      </c>
    </row>
    <row r="844" spans="1:13" x14ac:dyDescent="0.35">
      <c r="A844" s="2">
        <v>843</v>
      </c>
      <c r="B844" t="s">
        <v>408</v>
      </c>
      <c r="C844" t="s">
        <v>412</v>
      </c>
      <c r="D844" s="1">
        <v>45764</v>
      </c>
      <c r="E844" s="1">
        <v>45760</v>
      </c>
      <c r="F844" t="s">
        <v>413</v>
      </c>
      <c r="G844">
        <f>VLOOKUP(entregas[[#This Row],[id_pedido]],pedidos[[id]:[id_cliente]],2,0)</f>
        <v>110</v>
      </c>
      <c r="H844" t="str">
        <f>VLOOKUP(entregas[[#This Row],[id_cliente]],clientes[],2,0)</f>
        <v>Theo Martins</v>
      </c>
      <c r="I844" t="str">
        <f>VLOOKUP(entregas[[#This Row],[id_cliente]],clientes[],7,0)</f>
        <v>Nordeste</v>
      </c>
      <c r="J844">
        <f>VLOOKUP(entregas[[#This Row],[id_cliente]],nps[],3,0)</f>
        <v>1</v>
      </c>
      <c r="K844" t="str">
        <f>IF(entregas[[#This Row],[status]]="Entregue","Não","Sim")</f>
        <v>Não</v>
      </c>
      <c r="L844">
        <f>VLOOKUP(entregas[[#This Row],[id_cliente]],pedidos[[#All],[id_cliente]:[Recompra?]],5,0)</f>
        <v>1</v>
      </c>
      <c r="M844">
        <f>IF(entregas[[#This Row],[data_entrega]]=""=TRUE,0,MAX(entregas[[#This Row],[data_entrega]]-entregas[[#This Row],[prazo_estimado]],0))</f>
        <v>4</v>
      </c>
    </row>
    <row r="845" spans="1:13" x14ac:dyDescent="0.35">
      <c r="A845" s="2">
        <v>844</v>
      </c>
      <c r="B845" t="s">
        <v>414</v>
      </c>
      <c r="C845" t="s">
        <v>412</v>
      </c>
      <c r="D845" s="1">
        <v>45778</v>
      </c>
      <c r="E845" s="1">
        <v>45780</v>
      </c>
      <c r="F845" t="s">
        <v>413</v>
      </c>
      <c r="G845">
        <f>VLOOKUP(entregas[[#This Row],[id_pedido]],pedidos[[id]:[id_cliente]],2,0)</f>
        <v>155</v>
      </c>
      <c r="H845" t="str">
        <f>VLOOKUP(entregas[[#This Row],[id_cliente]],clientes[],2,0)</f>
        <v>Maysa Pires</v>
      </c>
      <c r="I845" t="str">
        <f>VLOOKUP(entregas[[#This Row],[id_cliente]],clientes[],7,0)</f>
        <v>Sul</v>
      </c>
      <c r="J845">
        <f>VLOOKUP(entregas[[#This Row],[id_cliente]],nps[],3,0)</f>
        <v>4</v>
      </c>
      <c r="K845" t="str">
        <f>IF(entregas[[#This Row],[status]]="Entregue","Não","Sim")</f>
        <v>Não</v>
      </c>
      <c r="L845">
        <f>VLOOKUP(entregas[[#This Row],[id_cliente]],pedidos[[#All],[id_cliente]:[Recompra?]],5,0)</f>
        <v>1</v>
      </c>
      <c r="M845">
        <f>IF(entregas[[#This Row],[data_entrega]]=""=TRUE,0,MAX(entregas[[#This Row],[data_entrega]]-entregas[[#This Row],[prazo_estimado]],0))</f>
        <v>0</v>
      </c>
    </row>
    <row r="846" spans="1:13" x14ac:dyDescent="0.35">
      <c r="A846" s="2">
        <v>845</v>
      </c>
      <c r="B846" t="s">
        <v>414</v>
      </c>
      <c r="C846" t="s">
        <v>415</v>
      </c>
      <c r="E846" s="1">
        <v>45482</v>
      </c>
      <c r="F846" t="s">
        <v>416</v>
      </c>
      <c r="G846">
        <f>VLOOKUP(entregas[[#This Row],[id_pedido]],pedidos[[id]:[id_cliente]],2,0)</f>
        <v>75</v>
      </c>
      <c r="H846" t="str">
        <f>VLOOKUP(entregas[[#This Row],[id_cliente]],clientes[],2,0)</f>
        <v>Stephany Duarte</v>
      </c>
      <c r="I846" t="str">
        <f>VLOOKUP(entregas[[#This Row],[id_cliente]],clientes[],7,0)</f>
        <v>Nordeste</v>
      </c>
      <c r="J846">
        <f>VLOOKUP(entregas[[#This Row],[id_cliente]],nps[],3,0)</f>
        <v>6</v>
      </c>
      <c r="K846" t="str">
        <f>IF(entregas[[#This Row],[status]]="Entregue","Não","Sim")</f>
        <v>Sim</v>
      </c>
      <c r="L846">
        <f>VLOOKUP(entregas[[#This Row],[id_cliente]],pedidos[[#All],[id_cliente]:[Recompra?]],5,0)</f>
        <v>1</v>
      </c>
      <c r="M846">
        <f>IF(entregas[[#This Row],[data_entrega]]=""=TRUE,0,MAX(entregas[[#This Row],[data_entrega]]-entregas[[#This Row],[prazo_estimado]],0))</f>
        <v>0</v>
      </c>
    </row>
    <row r="847" spans="1:13" x14ac:dyDescent="0.35">
      <c r="A847" s="2">
        <v>846</v>
      </c>
      <c r="B847" t="s">
        <v>414</v>
      </c>
      <c r="C847" t="s">
        <v>412</v>
      </c>
      <c r="D847" s="1">
        <v>45671</v>
      </c>
      <c r="E847" s="1">
        <v>45667</v>
      </c>
      <c r="F847" t="s">
        <v>413</v>
      </c>
      <c r="G847">
        <f>VLOOKUP(entregas[[#This Row],[id_pedido]],pedidos[[id]:[id_cliente]],2,0)</f>
        <v>73</v>
      </c>
      <c r="H847" t="str">
        <f>VLOOKUP(entregas[[#This Row],[id_cliente]],clientes[],2,0)</f>
        <v>Anthony da Mota</v>
      </c>
      <c r="I847" t="str">
        <f>VLOOKUP(entregas[[#This Row],[id_cliente]],clientes[],7,0)</f>
        <v>Nordeste</v>
      </c>
      <c r="J847">
        <f>VLOOKUP(entregas[[#This Row],[id_cliente]],nps[],3,0)</f>
        <v>7</v>
      </c>
      <c r="K847" t="str">
        <f>IF(entregas[[#This Row],[status]]="Entregue","Não","Sim")</f>
        <v>Não</v>
      </c>
      <c r="L847">
        <f>VLOOKUP(entregas[[#This Row],[id_cliente]],pedidos[[#All],[id_cliente]:[Recompra?]],5,0)</f>
        <v>1</v>
      </c>
      <c r="M847">
        <f>IF(entregas[[#This Row],[data_entrega]]=""=TRUE,0,MAX(entregas[[#This Row],[data_entrega]]-entregas[[#This Row],[prazo_estimado]],0))</f>
        <v>4</v>
      </c>
    </row>
    <row r="848" spans="1:13" x14ac:dyDescent="0.35">
      <c r="A848" s="2">
        <v>847</v>
      </c>
      <c r="B848" t="s">
        <v>414</v>
      </c>
      <c r="C848" t="s">
        <v>415</v>
      </c>
      <c r="E848" s="1">
        <v>45744</v>
      </c>
      <c r="F848" t="s">
        <v>416</v>
      </c>
      <c r="G848">
        <f>VLOOKUP(entregas[[#This Row],[id_pedido]],pedidos[[id]:[id_cliente]],2,0)</f>
        <v>6</v>
      </c>
      <c r="H848" t="str">
        <f>VLOOKUP(entregas[[#This Row],[id_cliente]],clientes[],2,0)</f>
        <v>Pietro da Luz</v>
      </c>
      <c r="I848" t="str">
        <f>VLOOKUP(entregas[[#This Row],[id_cliente]],clientes[],7,0)</f>
        <v>Nordeste</v>
      </c>
      <c r="J848">
        <f>VLOOKUP(entregas[[#This Row],[id_cliente]],nps[],3,0)</f>
        <v>0</v>
      </c>
      <c r="K848" t="str">
        <f>IF(entregas[[#This Row],[status]]="Entregue","Não","Sim")</f>
        <v>Sim</v>
      </c>
      <c r="L848">
        <f>VLOOKUP(entregas[[#This Row],[id_cliente]],pedidos[[#All],[id_cliente]:[Recompra?]],5,0)</f>
        <v>1</v>
      </c>
      <c r="M848">
        <f>IF(entregas[[#This Row],[data_entrega]]=""=TRUE,0,MAX(entregas[[#This Row],[data_entrega]]-entregas[[#This Row],[prazo_estimado]],0))</f>
        <v>0</v>
      </c>
    </row>
    <row r="849" spans="1:13" x14ac:dyDescent="0.35">
      <c r="A849" s="2">
        <v>848</v>
      </c>
      <c r="B849" t="s">
        <v>408</v>
      </c>
      <c r="C849" t="s">
        <v>409</v>
      </c>
      <c r="E849" s="1">
        <v>45575</v>
      </c>
      <c r="F849" t="s">
        <v>410</v>
      </c>
      <c r="G849">
        <f>VLOOKUP(entregas[[#This Row],[id_pedido]],pedidos[[id]:[id_cliente]],2,0)</f>
        <v>189</v>
      </c>
      <c r="H849" t="str">
        <f>VLOOKUP(entregas[[#This Row],[id_cliente]],clientes[],2,0)</f>
        <v>Srta. Alícia Farias</v>
      </c>
      <c r="I849" t="str">
        <f>VLOOKUP(entregas[[#This Row],[id_cliente]],clientes[],7,0)</f>
        <v>Nordeste</v>
      </c>
      <c r="J849">
        <f>VLOOKUP(entregas[[#This Row],[id_cliente]],nps[],3,0)</f>
        <v>4</v>
      </c>
      <c r="K849" t="str">
        <f>IF(entregas[[#This Row],[status]]="Entregue","Não","Sim")</f>
        <v>Sim</v>
      </c>
      <c r="L849">
        <f>VLOOKUP(entregas[[#This Row],[id_cliente]],pedidos[[#All],[id_cliente]:[Recompra?]],5,0)</f>
        <v>1</v>
      </c>
      <c r="M849">
        <f>IF(entregas[[#This Row],[data_entrega]]=""=TRUE,0,MAX(entregas[[#This Row],[data_entrega]]-entregas[[#This Row],[prazo_estimado]],0))</f>
        <v>0</v>
      </c>
    </row>
    <row r="850" spans="1:13" x14ac:dyDescent="0.35">
      <c r="A850" s="2">
        <v>849</v>
      </c>
      <c r="B850" t="s">
        <v>419</v>
      </c>
      <c r="C850" t="s">
        <v>412</v>
      </c>
      <c r="D850" s="1">
        <v>45774</v>
      </c>
      <c r="E850" s="1">
        <v>45771</v>
      </c>
      <c r="F850" t="s">
        <v>413</v>
      </c>
      <c r="G850">
        <f>VLOOKUP(entregas[[#This Row],[id_pedido]],pedidos[[id]:[id_cliente]],2,0)</f>
        <v>16</v>
      </c>
      <c r="H850" t="str">
        <f>VLOOKUP(entregas[[#This Row],[id_cliente]],clientes[],2,0)</f>
        <v>Ana Carolina Souza</v>
      </c>
      <c r="I850" t="str">
        <f>VLOOKUP(entregas[[#This Row],[id_cliente]],clientes[],7,0)</f>
        <v>Sul</v>
      </c>
      <c r="J850">
        <f>VLOOKUP(entregas[[#This Row],[id_cliente]],nps[],3,0)</f>
        <v>5</v>
      </c>
      <c r="K850" t="str">
        <f>IF(entregas[[#This Row],[status]]="Entregue","Não","Sim")</f>
        <v>Não</v>
      </c>
      <c r="L850">
        <f>VLOOKUP(entregas[[#This Row],[id_cliente]],pedidos[[#All],[id_cliente]:[Recompra?]],5,0)</f>
        <v>1</v>
      </c>
      <c r="M850">
        <f>IF(entregas[[#This Row],[data_entrega]]=""=TRUE,0,MAX(entregas[[#This Row],[data_entrega]]-entregas[[#This Row],[prazo_estimado]],0))</f>
        <v>3</v>
      </c>
    </row>
    <row r="851" spans="1:13" x14ac:dyDescent="0.35">
      <c r="A851" s="2">
        <v>850</v>
      </c>
      <c r="B851" t="s">
        <v>414</v>
      </c>
      <c r="C851" t="s">
        <v>412</v>
      </c>
      <c r="D851" s="1">
        <v>45493</v>
      </c>
      <c r="E851" s="1">
        <v>45489</v>
      </c>
      <c r="F851" t="s">
        <v>413</v>
      </c>
      <c r="G851">
        <f>VLOOKUP(entregas[[#This Row],[id_pedido]],pedidos[[id]:[id_cliente]],2,0)</f>
        <v>153</v>
      </c>
      <c r="H851" t="str">
        <f>VLOOKUP(entregas[[#This Row],[id_cliente]],clientes[],2,0)</f>
        <v>Theo da Paz</v>
      </c>
      <c r="I851" t="str">
        <f>VLOOKUP(entregas[[#This Row],[id_cliente]],clientes[],7,0)</f>
        <v>Norte</v>
      </c>
      <c r="J851">
        <f>VLOOKUP(entregas[[#This Row],[id_cliente]],nps[],3,0)</f>
        <v>10</v>
      </c>
      <c r="K851" t="str">
        <f>IF(entregas[[#This Row],[status]]="Entregue","Não","Sim")</f>
        <v>Não</v>
      </c>
      <c r="L851">
        <f>VLOOKUP(entregas[[#This Row],[id_cliente]],pedidos[[#All],[id_cliente]:[Recompra?]],5,0)</f>
        <v>1</v>
      </c>
      <c r="M851">
        <f>IF(entregas[[#This Row],[data_entrega]]=""=TRUE,0,MAX(entregas[[#This Row],[data_entrega]]-entregas[[#This Row],[prazo_estimado]],0))</f>
        <v>4</v>
      </c>
    </row>
    <row r="852" spans="1:13" x14ac:dyDescent="0.35">
      <c r="A852" s="2">
        <v>851</v>
      </c>
      <c r="B852" t="s">
        <v>419</v>
      </c>
      <c r="C852" t="s">
        <v>412</v>
      </c>
      <c r="D852" s="1">
        <v>45730</v>
      </c>
      <c r="E852" s="1">
        <v>45732</v>
      </c>
      <c r="F852" t="s">
        <v>413</v>
      </c>
      <c r="G852">
        <f>VLOOKUP(entregas[[#This Row],[id_pedido]],pedidos[[id]:[id_cliente]],2,0)</f>
        <v>19</v>
      </c>
      <c r="H852" t="str">
        <f>VLOOKUP(entregas[[#This Row],[id_cliente]],clientes[],2,0)</f>
        <v>Sr. Eduardo Pereira</v>
      </c>
      <c r="I852" t="str">
        <f>VLOOKUP(entregas[[#This Row],[id_cliente]],clientes[],7,0)</f>
        <v>Sudeste</v>
      </c>
      <c r="J852">
        <f>VLOOKUP(entregas[[#This Row],[id_cliente]],nps[],3,0)</f>
        <v>9</v>
      </c>
      <c r="K852" t="str">
        <f>IF(entregas[[#This Row],[status]]="Entregue","Não","Sim")</f>
        <v>Não</v>
      </c>
      <c r="L852">
        <f>VLOOKUP(entregas[[#This Row],[id_cliente]],pedidos[[#All],[id_cliente]:[Recompra?]],5,0)</f>
        <v>1</v>
      </c>
      <c r="M852">
        <f>IF(entregas[[#This Row],[data_entrega]]=""=TRUE,0,MAX(entregas[[#This Row],[data_entrega]]-entregas[[#This Row],[prazo_estimado]],0))</f>
        <v>0</v>
      </c>
    </row>
    <row r="853" spans="1:13" x14ac:dyDescent="0.35">
      <c r="A853" s="2">
        <v>852</v>
      </c>
      <c r="B853" t="s">
        <v>414</v>
      </c>
      <c r="C853" t="s">
        <v>412</v>
      </c>
      <c r="D853" s="1">
        <v>45718</v>
      </c>
      <c r="E853" s="1">
        <v>45717</v>
      </c>
      <c r="F853" t="s">
        <v>413</v>
      </c>
      <c r="G853">
        <f>VLOOKUP(entregas[[#This Row],[id_pedido]],pedidos[[id]:[id_cliente]],2,0)</f>
        <v>86</v>
      </c>
      <c r="H853" t="str">
        <f>VLOOKUP(entregas[[#This Row],[id_cliente]],clientes[],2,0)</f>
        <v>Luiza das Neves</v>
      </c>
      <c r="I853" t="str">
        <f>VLOOKUP(entregas[[#This Row],[id_cliente]],clientes[],7,0)</f>
        <v>Centro-Oeste</v>
      </c>
      <c r="J853">
        <f>VLOOKUP(entregas[[#This Row],[id_cliente]],nps[],3,0)</f>
        <v>3</v>
      </c>
      <c r="K853" t="str">
        <f>IF(entregas[[#This Row],[status]]="Entregue","Não","Sim")</f>
        <v>Não</v>
      </c>
      <c r="L853">
        <f>VLOOKUP(entregas[[#This Row],[id_cliente]],pedidos[[#All],[id_cliente]:[Recompra?]],5,0)</f>
        <v>1</v>
      </c>
      <c r="M853">
        <f>IF(entregas[[#This Row],[data_entrega]]=""=TRUE,0,MAX(entregas[[#This Row],[data_entrega]]-entregas[[#This Row],[prazo_estimado]],0))</f>
        <v>1</v>
      </c>
    </row>
    <row r="854" spans="1:13" x14ac:dyDescent="0.35">
      <c r="A854" s="2">
        <v>853</v>
      </c>
      <c r="B854" t="s">
        <v>414</v>
      </c>
      <c r="C854" t="s">
        <v>415</v>
      </c>
      <c r="E854" s="1">
        <v>45702</v>
      </c>
      <c r="F854" t="s">
        <v>416</v>
      </c>
      <c r="G854">
        <f>VLOOKUP(entregas[[#This Row],[id_pedido]],pedidos[[id]:[id_cliente]],2,0)</f>
        <v>105</v>
      </c>
      <c r="H854" t="str">
        <f>VLOOKUP(entregas[[#This Row],[id_cliente]],clientes[],2,0)</f>
        <v>Sr. Enrico Silveira</v>
      </c>
      <c r="I854" t="str">
        <f>VLOOKUP(entregas[[#This Row],[id_cliente]],clientes[],7,0)</f>
        <v>Centro-Oeste</v>
      </c>
      <c r="J854">
        <f>VLOOKUP(entregas[[#This Row],[id_cliente]],nps[],3,0)</f>
        <v>8</v>
      </c>
      <c r="K854" t="str">
        <f>IF(entregas[[#This Row],[status]]="Entregue","Não","Sim")</f>
        <v>Sim</v>
      </c>
      <c r="L854">
        <f>VLOOKUP(entregas[[#This Row],[id_cliente]],pedidos[[#All],[id_cliente]:[Recompra?]],5,0)</f>
        <v>1</v>
      </c>
      <c r="M854">
        <f>IF(entregas[[#This Row],[data_entrega]]=""=TRUE,0,MAX(entregas[[#This Row],[data_entrega]]-entregas[[#This Row],[prazo_estimado]],0))</f>
        <v>0</v>
      </c>
    </row>
    <row r="855" spans="1:13" x14ac:dyDescent="0.35">
      <c r="A855" s="2">
        <v>854</v>
      </c>
      <c r="B855" t="s">
        <v>411</v>
      </c>
      <c r="C855" t="s">
        <v>412</v>
      </c>
      <c r="D855" s="1">
        <v>45531</v>
      </c>
      <c r="E855" s="1">
        <v>45528</v>
      </c>
      <c r="F855" t="s">
        <v>413</v>
      </c>
      <c r="G855">
        <f>VLOOKUP(entregas[[#This Row],[id_pedido]],pedidos[[id]:[id_cliente]],2,0)</f>
        <v>16</v>
      </c>
      <c r="H855" t="str">
        <f>VLOOKUP(entregas[[#This Row],[id_cliente]],clientes[],2,0)</f>
        <v>Ana Carolina Souza</v>
      </c>
      <c r="I855" t="str">
        <f>VLOOKUP(entregas[[#This Row],[id_cliente]],clientes[],7,0)</f>
        <v>Sul</v>
      </c>
      <c r="J855">
        <f>VLOOKUP(entregas[[#This Row],[id_cliente]],nps[],3,0)</f>
        <v>5</v>
      </c>
      <c r="K855" t="str">
        <f>IF(entregas[[#This Row],[status]]="Entregue","Não","Sim")</f>
        <v>Não</v>
      </c>
      <c r="L855">
        <f>VLOOKUP(entregas[[#This Row],[id_cliente]],pedidos[[#All],[id_cliente]:[Recompra?]],5,0)</f>
        <v>1</v>
      </c>
      <c r="M855">
        <f>IF(entregas[[#This Row],[data_entrega]]=""=TRUE,0,MAX(entregas[[#This Row],[data_entrega]]-entregas[[#This Row],[prazo_estimado]],0))</f>
        <v>3</v>
      </c>
    </row>
    <row r="856" spans="1:13" x14ac:dyDescent="0.35">
      <c r="A856" s="2">
        <v>855</v>
      </c>
      <c r="B856" t="s">
        <v>414</v>
      </c>
      <c r="C856" t="s">
        <v>412</v>
      </c>
      <c r="D856" s="1">
        <v>45749</v>
      </c>
      <c r="E856" s="1">
        <v>45750</v>
      </c>
      <c r="F856" t="s">
        <v>413</v>
      </c>
      <c r="G856">
        <f>VLOOKUP(entregas[[#This Row],[id_pedido]],pedidos[[id]:[id_cliente]],2,0)</f>
        <v>125</v>
      </c>
      <c r="H856" t="str">
        <f>VLOOKUP(entregas[[#This Row],[id_cliente]],clientes[],2,0)</f>
        <v>Dra. Mariane Rodrigues</v>
      </c>
      <c r="I856" t="str">
        <f>VLOOKUP(entregas[[#This Row],[id_cliente]],clientes[],7,0)</f>
        <v>Sudeste</v>
      </c>
      <c r="J856">
        <f>VLOOKUP(entregas[[#This Row],[id_cliente]],nps[],3,0)</f>
        <v>10</v>
      </c>
      <c r="K856" t="str">
        <f>IF(entregas[[#This Row],[status]]="Entregue","Não","Sim")</f>
        <v>Não</v>
      </c>
      <c r="L856">
        <f>VLOOKUP(entregas[[#This Row],[id_cliente]],pedidos[[#All],[id_cliente]:[Recompra?]],5,0)</f>
        <v>1</v>
      </c>
      <c r="M856">
        <f>IF(entregas[[#This Row],[data_entrega]]=""=TRUE,0,MAX(entregas[[#This Row],[data_entrega]]-entregas[[#This Row],[prazo_estimado]],0))</f>
        <v>0</v>
      </c>
    </row>
    <row r="857" spans="1:13" x14ac:dyDescent="0.35">
      <c r="A857" s="2">
        <v>856</v>
      </c>
      <c r="B857" t="s">
        <v>419</v>
      </c>
      <c r="C857" t="s">
        <v>412</v>
      </c>
      <c r="D857" s="1">
        <v>45519</v>
      </c>
      <c r="E857" s="1">
        <v>45520</v>
      </c>
      <c r="F857" t="s">
        <v>413</v>
      </c>
      <c r="G857">
        <f>VLOOKUP(entregas[[#This Row],[id_pedido]],pedidos[[id]:[id_cliente]],2,0)</f>
        <v>147</v>
      </c>
      <c r="H857" t="str">
        <f>VLOOKUP(entregas[[#This Row],[id_cliente]],clientes[],2,0)</f>
        <v>Melissa Nascimento</v>
      </c>
      <c r="I857" t="str">
        <f>VLOOKUP(entregas[[#This Row],[id_cliente]],clientes[],7,0)</f>
        <v>Nordeste</v>
      </c>
      <c r="J857">
        <f>VLOOKUP(entregas[[#This Row],[id_cliente]],nps[],3,0)</f>
        <v>6</v>
      </c>
      <c r="K857" t="str">
        <f>IF(entregas[[#This Row],[status]]="Entregue","Não","Sim")</f>
        <v>Não</v>
      </c>
      <c r="L857">
        <f>VLOOKUP(entregas[[#This Row],[id_cliente]],pedidos[[#All],[id_cliente]:[Recompra?]],5,0)</f>
        <v>1</v>
      </c>
      <c r="M857">
        <f>IF(entregas[[#This Row],[data_entrega]]=""=TRUE,0,MAX(entregas[[#This Row],[data_entrega]]-entregas[[#This Row],[prazo_estimado]],0))</f>
        <v>0</v>
      </c>
    </row>
    <row r="858" spans="1:13" x14ac:dyDescent="0.35">
      <c r="A858" s="2">
        <v>857</v>
      </c>
      <c r="B858" t="s">
        <v>408</v>
      </c>
      <c r="C858" t="s">
        <v>412</v>
      </c>
      <c r="D858" s="1">
        <v>45702</v>
      </c>
      <c r="E858" s="1">
        <v>45700</v>
      </c>
      <c r="F858" t="s">
        <v>413</v>
      </c>
      <c r="G858">
        <f>VLOOKUP(entregas[[#This Row],[id_pedido]],pedidos[[id]:[id_cliente]],2,0)</f>
        <v>36</v>
      </c>
      <c r="H858" t="str">
        <f>VLOOKUP(entregas[[#This Row],[id_cliente]],clientes[],2,0)</f>
        <v>Milena Nascimento</v>
      </c>
      <c r="I858" t="str">
        <f>VLOOKUP(entregas[[#This Row],[id_cliente]],clientes[],7,0)</f>
        <v>Sul</v>
      </c>
      <c r="J858">
        <f>VLOOKUP(entregas[[#This Row],[id_cliente]],nps[],3,0)</f>
        <v>1</v>
      </c>
      <c r="K858" t="str">
        <f>IF(entregas[[#This Row],[status]]="Entregue","Não","Sim")</f>
        <v>Não</v>
      </c>
      <c r="L858">
        <f>VLOOKUP(entregas[[#This Row],[id_cliente]],pedidos[[#All],[id_cliente]:[Recompra?]],5,0)</f>
        <v>1</v>
      </c>
      <c r="M858">
        <f>IF(entregas[[#This Row],[data_entrega]]=""=TRUE,0,MAX(entregas[[#This Row],[data_entrega]]-entregas[[#This Row],[prazo_estimado]],0))</f>
        <v>2</v>
      </c>
    </row>
    <row r="859" spans="1:13" x14ac:dyDescent="0.35">
      <c r="A859" s="2">
        <v>858</v>
      </c>
      <c r="B859" t="s">
        <v>414</v>
      </c>
      <c r="C859" t="s">
        <v>412</v>
      </c>
      <c r="D859" s="1">
        <v>45712</v>
      </c>
      <c r="E859" s="1">
        <v>45714</v>
      </c>
      <c r="F859" t="s">
        <v>413</v>
      </c>
      <c r="G859">
        <f>VLOOKUP(entregas[[#This Row],[id_pedido]],pedidos[[id]:[id_cliente]],2,0)</f>
        <v>98</v>
      </c>
      <c r="H859" t="str">
        <f>VLOOKUP(entregas[[#This Row],[id_cliente]],clientes[],2,0)</f>
        <v>Dra. Stella Gomes</v>
      </c>
      <c r="I859" t="str">
        <f>VLOOKUP(entregas[[#This Row],[id_cliente]],clientes[],7,0)</f>
        <v>Norte</v>
      </c>
      <c r="J859">
        <f>VLOOKUP(entregas[[#This Row],[id_cliente]],nps[],3,0)</f>
        <v>3</v>
      </c>
      <c r="K859" t="str">
        <f>IF(entregas[[#This Row],[status]]="Entregue","Não","Sim")</f>
        <v>Não</v>
      </c>
      <c r="L859">
        <f>VLOOKUP(entregas[[#This Row],[id_cliente]],pedidos[[#All],[id_cliente]:[Recompra?]],5,0)</f>
        <v>1</v>
      </c>
      <c r="M859">
        <f>IF(entregas[[#This Row],[data_entrega]]=""=TRUE,0,MAX(entregas[[#This Row],[data_entrega]]-entregas[[#This Row],[prazo_estimado]],0))</f>
        <v>0</v>
      </c>
    </row>
    <row r="860" spans="1:13" x14ac:dyDescent="0.35">
      <c r="A860" s="2">
        <v>859</v>
      </c>
      <c r="B860" t="s">
        <v>411</v>
      </c>
      <c r="C860" t="s">
        <v>412</v>
      </c>
      <c r="D860" s="1">
        <v>45559</v>
      </c>
      <c r="E860" s="1">
        <v>45561</v>
      </c>
      <c r="F860" t="s">
        <v>413</v>
      </c>
      <c r="G860">
        <f>VLOOKUP(entregas[[#This Row],[id_pedido]],pedidos[[id]:[id_cliente]],2,0)</f>
        <v>167</v>
      </c>
      <c r="H860" t="str">
        <f>VLOOKUP(entregas[[#This Row],[id_cliente]],clientes[],2,0)</f>
        <v>Mirella das Neves</v>
      </c>
      <c r="I860" t="str">
        <f>VLOOKUP(entregas[[#This Row],[id_cliente]],clientes[],7,0)</f>
        <v>Norte</v>
      </c>
      <c r="J860">
        <f>VLOOKUP(entregas[[#This Row],[id_cliente]],nps[],3,0)</f>
        <v>9</v>
      </c>
      <c r="K860" t="str">
        <f>IF(entregas[[#This Row],[status]]="Entregue","Não","Sim")</f>
        <v>Não</v>
      </c>
      <c r="L860">
        <f>VLOOKUP(entregas[[#This Row],[id_cliente]],pedidos[[#All],[id_cliente]:[Recompra?]],5,0)</f>
        <v>1</v>
      </c>
      <c r="M860">
        <f>IF(entregas[[#This Row],[data_entrega]]=""=TRUE,0,MAX(entregas[[#This Row],[data_entrega]]-entregas[[#This Row],[prazo_estimado]],0))</f>
        <v>0</v>
      </c>
    </row>
    <row r="861" spans="1:13" x14ac:dyDescent="0.35">
      <c r="A861" s="2">
        <v>860</v>
      </c>
      <c r="B861" t="s">
        <v>419</v>
      </c>
      <c r="C861" t="s">
        <v>412</v>
      </c>
      <c r="D861" s="1">
        <v>45642</v>
      </c>
      <c r="E861" s="1">
        <v>45643</v>
      </c>
      <c r="F861" t="s">
        <v>413</v>
      </c>
      <c r="G861">
        <f>VLOOKUP(entregas[[#This Row],[id_pedido]],pedidos[[id]:[id_cliente]],2,0)</f>
        <v>27</v>
      </c>
      <c r="H861" t="str">
        <f>VLOOKUP(entregas[[#This Row],[id_cliente]],clientes[],2,0)</f>
        <v>Evelyn Aragão</v>
      </c>
      <c r="I861" t="str">
        <f>VLOOKUP(entregas[[#This Row],[id_cliente]],clientes[],7,0)</f>
        <v>Norte</v>
      </c>
      <c r="J861">
        <f>VLOOKUP(entregas[[#This Row],[id_cliente]],nps[],3,0)</f>
        <v>9</v>
      </c>
      <c r="K861" t="str">
        <f>IF(entregas[[#This Row],[status]]="Entregue","Não","Sim")</f>
        <v>Não</v>
      </c>
      <c r="L861">
        <f>VLOOKUP(entregas[[#This Row],[id_cliente]],pedidos[[#All],[id_cliente]:[Recompra?]],5,0)</f>
        <v>1</v>
      </c>
      <c r="M861">
        <f>IF(entregas[[#This Row],[data_entrega]]=""=TRUE,0,MAX(entregas[[#This Row],[data_entrega]]-entregas[[#This Row],[prazo_estimado]],0))</f>
        <v>0</v>
      </c>
    </row>
    <row r="862" spans="1:13" x14ac:dyDescent="0.35">
      <c r="A862" s="2">
        <v>861</v>
      </c>
      <c r="B862" t="s">
        <v>408</v>
      </c>
      <c r="C862" t="s">
        <v>412</v>
      </c>
      <c r="D862" s="1">
        <v>45621</v>
      </c>
      <c r="E862" s="1">
        <v>45622</v>
      </c>
      <c r="F862" t="s">
        <v>413</v>
      </c>
      <c r="G862">
        <f>VLOOKUP(entregas[[#This Row],[id_pedido]],pedidos[[id]:[id_cliente]],2,0)</f>
        <v>91</v>
      </c>
      <c r="H862" t="str">
        <f>VLOOKUP(entregas[[#This Row],[id_cliente]],clientes[],2,0)</f>
        <v>Dr. Leandro da Cunha</v>
      </c>
      <c r="I862" t="str">
        <f>VLOOKUP(entregas[[#This Row],[id_cliente]],clientes[],7,0)</f>
        <v>Nordeste</v>
      </c>
      <c r="J862">
        <f>VLOOKUP(entregas[[#This Row],[id_cliente]],nps[],3,0)</f>
        <v>2</v>
      </c>
      <c r="K862" t="str">
        <f>IF(entregas[[#This Row],[status]]="Entregue","Não","Sim")</f>
        <v>Não</v>
      </c>
      <c r="L862">
        <f>VLOOKUP(entregas[[#This Row],[id_cliente]],pedidos[[#All],[id_cliente]:[Recompra?]],5,0)</f>
        <v>1</v>
      </c>
      <c r="M862">
        <f>IF(entregas[[#This Row],[data_entrega]]=""=TRUE,0,MAX(entregas[[#This Row],[data_entrega]]-entregas[[#This Row],[prazo_estimado]],0))</f>
        <v>0</v>
      </c>
    </row>
    <row r="863" spans="1:13" x14ac:dyDescent="0.35">
      <c r="A863" s="2">
        <v>862</v>
      </c>
      <c r="B863" t="s">
        <v>419</v>
      </c>
      <c r="C863" t="s">
        <v>412</v>
      </c>
      <c r="D863" s="1">
        <v>45709</v>
      </c>
      <c r="E863" s="1">
        <v>45708</v>
      </c>
      <c r="F863" t="s">
        <v>413</v>
      </c>
      <c r="G863">
        <f>VLOOKUP(entregas[[#This Row],[id_pedido]],pedidos[[id]:[id_cliente]],2,0)</f>
        <v>32</v>
      </c>
      <c r="H863" t="str">
        <f>VLOOKUP(entregas[[#This Row],[id_cliente]],clientes[],2,0)</f>
        <v>Bernardo Araújo</v>
      </c>
      <c r="I863" t="str">
        <f>VLOOKUP(entregas[[#This Row],[id_cliente]],clientes[],7,0)</f>
        <v>Nordeste</v>
      </c>
      <c r="J863">
        <f>VLOOKUP(entregas[[#This Row],[id_cliente]],nps[],3,0)</f>
        <v>6</v>
      </c>
      <c r="K863" t="str">
        <f>IF(entregas[[#This Row],[status]]="Entregue","Não","Sim")</f>
        <v>Não</v>
      </c>
      <c r="L863">
        <f>VLOOKUP(entregas[[#This Row],[id_cliente]],pedidos[[#All],[id_cliente]:[Recompra?]],5,0)</f>
        <v>1</v>
      </c>
      <c r="M863">
        <f>IF(entregas[[#This Row],[data_entrega]]=""=TRUE,0,MAX(entregas[[#This Row],[data_entrega]]-entregas[[#This Row],[prazo_estimado]],0))</f>
        <v>1</v>
      </c>
    </row>
    <row r="864" spans="1:13" x14ac:dyDescent="0.35">
      <c r="A864" s="2">
        <v>863</v>
      </c>
      <c r="B864" t="s">
        <v>408</v>
      </c>
      <c r="C864" t="s">
        <v>412</v>
      </c>
      <c r="D864" s="1">
        <v>45508</v>
      </c>
      <c r="E864" s="1">
        <v>45507</v>
      </c>
      <c r="F864" t="s">
        <v>413</v>
      </c>
      <c r="G864">
        <f>VLOOKUP(entregas[[#This Row],[id_pedido]],pedidos[[id]:[id_cliente]],2,0)</f>
        <v>145</v>
      </c>
      <c r="H864" t="str">
        <f>VLOOKUP(entregas[[#This Row],[id_cliente]],clientes[],2,0)</f>
        <v>João Miguel Aragão</v>
      </c>
      <c r="I864" t="str">
        <f>VLOOKUP(entregas[[#This Row],[id_cliente]],clientes[],7,0)</f>
        <v>Nordeste</v>
      </c>
      <c r="J864">
        <f>VLOOKUP(entregas[[#This Row],[id_cliente]],nps[],3,0)</f>
        <v>7</v>
      </c>
      <c r="K864" t="str">
        <f>IF(entregas[[#This Row],[status]]="Entregue","Não","Sim")</f>
        <v>Não</v>
      </c>
      <c r="L864">
        <f>VLOOKUP(entregas[[#This Row],[id_cliente]],pedidos[[#All],[id_cliente]:[Recompra?]],5,0)</f>
        <v>1</v>
      </c>
      <c r="M864">
        <f>IF(entregas[[#This Row],[data_entrega]]=""=TRUE,0,MAX(entregas[[#This Row],[data_entrega]]-entregas[[#This Row],[prazo_estimado]],0))</f>
        <v>1</v>
      </c>
    </row>
    <row r="865" spans="1:13" x14ac:dyDescent="0.35">
      <c r="A865" s="2">
        <v>864</v>
      </c>
      <c r="B865" t="s">
        <v>414</v>
      </c>
      <c r="C865" t="s">
        <v>412</v>
      </c>
      <c r="D865" s="1">
        <v>45586</v>
      </c>
      <c r="E865" s="1">
        <v>45585</v>
      </c>
      <c r="F865" t="s">
        <v>413</v>
      </c>
      <c r="G865">
        <f>VLOOKUP(entregas[[#This Row],[id_pedido]],pedidos[[id]:[id_cliente]],2,0)</f>
        <v>10</v>
      </c>
      <c r="H865" t="str">
        <f>VLOOKUP(entregas[[#This Row],[id_cliente]],clientes[],2,0)</f>
        <v>Lucca Moraes</v>
      </c>
      <c r="I865" t="str">
        <f>VLOOKUP(entregas[[#This Row],[id_cliente]],clientes[],7,0)</f>
        <v>Sudeste</v>
      </c>
      <c r="J865">
        <f>VLOOKUP(entregas[[#This Row],[id_cliente]],nps[],3,0)</f>
        <v>6</v>
      </c>
      <c r="K865" t="str">
        <f>IF(entregas[[#This Row],[status]]="Entregue","Não","Sim")</f>
        <v>Não</v>
      </c>
      <c r="L865">
        <f>VLOOKUP(entregas[[#This Row],[id_cliente]],pedidos[[#All],[id_cliente]:[Recompra?]],5,0)</f>
        <v>1</v>
      </c>
      <c r="M865">
        <f>IF(entregas[[#This Row],[data_entrega]]=""=TRUE,0,MAX(entregas[[#This Row],[data_entrega]]-entregas[[#This Row],[prazo_estimado]],0))</f>
        <v>1</v>
      </c>
    </row>
    <row r="866" spans="1:13" x14ac:dyDescent="0.35">
      <c r="A866" s="2">
        <v>865</v>
      </c>
      <c r="B866" t="s">
        <v>414</v>
      </c>
      <c r="C866" t="s">
        <v>412</v>
      </c>
      <c r="D866" s="1">
        <v>45717</v>
      </c>
      <c r="E866" s="1">
        <v>45714</v>
      </c>
      <c r="F866" t="s">
        <v>413</v>
      </c>
      <c r="G866">
        <f>VLOOKUP(entregas[[#This Row],[id_pedido]],pedidos[[id]:[id_cliente]],2,0)</f>
        <v>182</v>
      </c>
      <c r="H866" t="str">
        <f>VLOOKUP(entregas[[#This Row],[id_cliente]],clientes[],2,0)</f>
        <v>Dra. Ana Correia</v>
      </c>
      <c r="I866" t="str">
        <f>VLOOKUP(entregas[[#This Row],[id_cliente]],clientes[],7,0)</f>
        <v>Norte</v>
      </c>
      <c r="J866">
        <f>VLOOKUP(entregas[[#This Row],[id_cliente]],nps[],3,0)</f>
        <v>9</v>
      </c>
      <c r="K866" t="str">
        <f>IF(entregas[[#This Row],[status]]="Entregue","Não","Sim")</f>
        <v>Não</v>
      </c>
      <c r="L866">
        <f>VLOOKUP(entregas[[#This Row],[id_cliente]],pedidos[[#All],[id_cliente]:[Recompra?]],5,0)</f>
        <v>1</v>
      </c>
      <c r="M866">
        <f>IF(entregas[[#This Row],[data_entrega]]=""=TRUE,0,MAX(entregas[[#This Row],[data_entrega]]-entregas[[#This Row],[prazo_estimado]],0))</f>
        <v>3</v>
      </c>
    </row>
    <row r="867" spans="1:13" x14ac:dyDescent="0.35">
      <c r="A867" s="2">
        <v>866</v>
      </c>
      <c r="B867" t="s">
        <v>411</v>
      </c>
      <c r="C867" t="s">
        <v>412</v>
      </c>
      <c r="D867" s="1">
        <v>45495</v>
      </c>
      <c r="E867" s="1">
        <v>45492</v>
      </c>
      <c r="F867" t="s">
        <v>413</v>
      </c>
      <c r="G867">
        <f>VLOOKUP(entregas[[#This Row],[id_pedido]],pedidos[[id]:[id_cliente]],2,0)</f>
        <v>166</v>
      </c>
      <c r="H867" t="str">
        <f>VLOOKUP(entregas[[#This Row],[id_cliente]],clientes[],2,0)</f>
        <v>Gustavo Oliveira</v>
      </c>
      <c r="I867" t="str">
        <f>VLOOKUP(entregas[[#This Row],[id_cliente]],clientes[],7,0)</f>
        <v>Nordeste</v>
      </c>
      <c r="J867">
        <f>VLOOKUP(entregas[[#This Row],[id_cliente]],nps[],3,0)</f>
        <v>5</v>
      </c>
      <c r="K867" t="str">
        <f>IF(entregas[[#This Row],[status]]="Entregue","Não","Sim")</f>
        <v>Não</v>
      </c>
      <c r="L867">
        <f>VLOOKUP(entregas[[#This Row],[id_cliente]],pedidos[[#All],[id_cliente]:[Recompra?]],5,0)</f>
        <v>1</v>
      </c>
      <c r="M867">
        <f>IF(entregas[[#This Row],[data_entrega]]=""=TRUE,0,MAX(entregas[[#This Row],[data_entrega]]-entregas[[#This Row],[prazo_estimado]],0))</f>
        <v>3</v>
      </c>
    </row>
    <row r="868" spans="1:13" x14ac:dyDescent="0.35">
      <c r="A868" s="2">
        <v>867</v>
      </c>
      <c r="B868" t="s">
        <v>411</v>
      </c>
      <c r="C868" t="s">
        <v>412</v>
      </c>
      <c r="D868" s="1">
        <v>45567</v>
      </c>
      <c r="E868" s="1">
        <v>45566</v>
      </c>
      <c r="F868" t="s">
        <v>413</v>
      </c>
      <c r="G868">
        <f>VLOOKUP(entregas[[#This Row],[id_pedido]],pedidos[[id]:[id_cliente]],2,0)</f>
        <v>200</v>
      </c>
      <c r="H868" t="str">
        <f>VLOOKUP(entregas[[#This Row],[id_cliente]],clientes[],2,0)</f>
        <v>Alícia Ribeiro</v>
      </c>
      <c r="I868" t="str">
        <f>VLOOKUP(entregas[[#This Row],[id_cliente]],clientes[],7,0)</f>
        <v>Nordeste</v>
      </c>
      <c r="J868">
        <f>VLOOKUP(entregas[[#This Row],[id_cliente]],nps[],3,0)</f>
        <v>10</v>
      </c>
      <c r="K868" t="str">
        <f>IF(entregas[[#This Row],[status]]="Entregue","Não","Sim")</f>
        <v>Não</v>
      </c>
      <c r="L868">
        <f>VLOOKUP(entregas[[#This Row],[id_cliente]],pedidos[[#All],[id_cliente]:[Recompra?]],5,0)</f>
        <v>1</v>
      </c>
      <c r="M868">
        <f>IF(entregas[[#This Row],[data_entrega]]=""=TRUE,0,MAX(entregas[[#This Row],[data_entrega]]-entregas[[#This Row],[prazo_estimado]],0))</f>
        <v>1</v>
      </c>
    </row>
    <row r="869" spans="1:13" x14ac:dyDescent="0.35">
      <c r="A869" s="2">
        <v>868</v>
      </c>
      <c r="B869" t="s">
        <v>419</v>
      </c>
      <c r="C869" t="s">
        <v>412</v>
      </c>
      <c r="D869" s="1">
        <v>45769</v>
      </c>
      <c r="E869" s="1">
        <v>45768</v>
      </c>
      <c r="F869" t="s">
        <v>413</v>
      </c>
      <c r="G869">
        <f>VLOOKUP(entregas[[#This Row],[id_pedido]],pedidos[[id]:[id_cliente]],2,0)</f>
        <v>130</v>
      </c>
      <c r="H869" t="str">
        <f>VLOOKUP(entregas[[#This Row],[id_cliente]],clientes[],2,0)</f>
        <v>Dr. Pedro Lucas Santos</v>
      </c>
      <c r="I869" t="str">
        <f>VLOOKUP(entregas[[#This Row],[id_cliente]],clientes[],7,0)</f>
        <v>Nordeste</v>
      </c>
      <c r="J869">
        <f>VLOOKUP(entregas[[#This Row],[id_cliente]],nps[],3,0)</f>
        <v>1</v>
      </c>
      <c r="K869" t="str">
        <f>IF(entregas[[#This Row],[status]]="Entregue","Não","Sim")</f>
        <v>Não</v>
      </c>
      <c r="L869">
        <f>VLOOKUP(entregas[[#This Row],[id_cliente]],pedidos[[#All],[id_cliente]:[Recompra?]],5,0)</f>
        <v>1</v>
      </c>
      <c r="M869">
        <f>IF(entregas[[#This Row],[data_entrega]]=""=TRUE,0,MAX(entregas[[#This Row],[data_entrega]]-entregas[[#This Row],[prazo_estimado]],0))</f>
        <v>1</v>
      </c>
    </row>
    <row r="870" spans="1:13" x14ac:dyDescent="0.35">
      <c r="A870" s="2">
        <v>869</v>
      </c>
      <c r="B870" t="s">
        <v>411</v>
      </c>
      <c r="C870" t="s">
        <v>415</v>
      </c>
      <c r="E870" s="1">
        <v>45728</v>
      </c>
      <c r="F870" t="s">
        <v>416</v>
      </c>
      <c r="G870">
        <f>VLOOKUP(entregas[[#This Row],[id_pedido]],pedidos[[id]:[id_cliente]],2,0)</f>
        <v>169</v>
      </c>
      <c r="H870" t="str">
        <f>VLOOKUP(entregas[[#This Row],[id_cliente]],clientes[],2,0)</f>
        <v>Dra. Maria Vitória Lopes</v>
      </c>
      <c r="I870" t="str">
        <f>VLOOKUP(entregas[[#This Row],[id_cliente]],clientes[],7,0)</f>
        <v>Norte</v>
      </c>
      <c r="J870">
        <f>VLOOKUP(entregas[[#This Row],[id_cliente]],nps[],3,0)</f>
        <v>0</v>
      </c>
      <c r="K870" t="str">
        <f>IF(entregas[[#This Row],[status]]="Entregue","Não","Sim")</f>
        <v>Sim</v>
      </c>
      <c r="L870">
        <f>VLOOKUP(entregas[[#This Row],[id_cliente]],pedidos[[#All],[id_cliente]:[Recompra?]],5,0)</f>
        <v>1</v>
      </c>
      <c r="M870">
        <f>IF(entregas[[#This Row],[data_entrega]]=""=TRUE,0,MAX(entregas[[#This Row],[data_entrega]]-entregas[[#This Row],[prazo_estimado]],0))</f>
        <v>0</v>
      </c>
    </row>
    <row r="871" spans="1:13" x14ac:dyDescent="0.35">
      <c r="A871" s="2">
        <v>870</v>
      </c>
      <c r="B871" t="s">
        <v>411</v>
      </c>
      <c r="C871" t="s">
        <v>409</v>
      </c>
      <c r="E871" s="1">
        <v>45667</v>
      </c>
      <c r="F871" t="s">
        <v>410</v>
      </c>
      <c r="G871">
        <f>VLOOKUP(entregas[[#This Row],[id_pedido]],pedidos[[id]:[id_cliente]],2,0)</f>
        <v>19</v>
      </c>
      <c r="H871" t="str">
        <f>VLOOKUP(entregas[[#This Row],[id_cliente]],clientes[],2,0)</f>
        <v>Sr. Eduardo Pereira</v>
      </c>
      <c r="I871" t="str">
        <f>VLOOKUP(entregas[[#This Row],[id_cliente]],clientes[],7,0)</f>
        <v>Sudeste</v>
      </c>
      <c r="J871">
        <f>VLOOKUP(entregas[[#This Row],[id_cliente]],nps[],3,0)</f>
        <v>9</v>
      </c>
      <c r="K871" t="str">
        <f>IF(entregas[[#This Row],[status]]="Entregue","Não","Sim")</f>
        <v>Sim</v>
      </c>
      <c r="L871">
        <f>VLOOKUP(entregas[[#This Row],[id_cliente]],pedidos[[#All],[id_cliente]:[Recompra?]],5,0)</f>
        <v>1</v>
      </c>
      <c r="M871">
        <f>IF(entregas[[#This Row],[data_entrega]]=""=TRUE,0,MAX(entregas[[#This Row],[data_entrega]]-entregas[[#This Row],[prazo_estimado]],0))</f>
        <v>0</v>
      </c>
    </row>
    <row r="872" spans="1:13" x14ac:dyDescent="0.35">
      <c r="A872" s="2">
        <v>871</v>
      </c>
      <c r="B872" t="s">
        <v>408</v>
      </c>
      <c r="C872" t="s">
        <v>412</v>
      </c>
      <c r="D872" s="1">
        <v>45479</v>
      </c>
      <c r="E872" s="1">
        <v>45477</v>
      </c>
      <c r="F872" t="s">
        <v>413</v>
      </c>
      <c r="G872">
        <f>VLOOKUP(entregas[[#This Row],[id_pedido]],pedidos[[id]:[id_cliente]],2,0)</f>
        <v>125</v>
      </c>
      <c r="H872" t="str">
        <f>VLOOKUP(entregas[[#This Row],[id_cliente]],clientes[],2,0)</f>
        <v>Dra. Mariane Rodrigues</v>
      </c>
      <c r="I872" t="str">
        <f>VLOOKUP(entregas[[#This Row],[id_cliente]],clientes[],7,0)</f>
        <v>Sudeste</v>
      </c>
      <c r="J872">
        <f>VLOOKUP(entregas[[#This Row],[id_cliente]],nps[],3,0)</f>
        <v>10</v>
      </c>
      <c r="K872" t="str">
        <f>IF(entregas[[#This Row],[status]]="Entregue","Não","Sim")</f>
        <v>Não</v>
      </c>
      <c r="L872">
        <f>VLOOKUP(entregas[[#This Row],[id_cliente]],pedidos[[#All],[id_cliente]:[Recompra?]],5,0)</f>
        <v>1</v>
      </c>
      <c r="M872">
        <f>IF(entregas[[#This Row],[data_entrega]]=""=TRUE,0,MAX(entregas[[#This Row],[data_entrega]]-entregas[[#This Row],[prazo_estimado]],0))</f>
        <v>2</v>
      </c>
    </row>
    <row r="873" spans="1:13" x14ac:dyDescent="0.35">
      <c r="A873" s="2">
        <v>872</v>
      </c>
      <c r="B873" t="s">
        <v>414</v>
      </c>
      <c r="C873" t="s">
        <v>415</v>
      </c>
      <c r="E873" s="1">
        <v>45657</v>
      </c>
      <c r="F873" t="s">
        <v>416</v>
      </c>
      <c r="G873">
        <f>VLOOKUP(entregas[[#This Row],[id_pedido]],pedidos[[id]:[id_cliente]],2,0)</f>
        <v>149</v>
      </c>
      <c r="H873" t="str">
        <f>VLOOKUP(entregas[[#This Row],[id_cliente]],clientes[],2,0)</f>
        <v>Mariane Castro</v>
      </c>
      <c r="I873" t="str">
        <f>VLOOKUP(entregas[[#This Row],[id_cliente]],clientes[],7,0)</f>
        <v>Sul</v>
      </c>
      <c r="J873">
        <f>VLOOKUP(entregas[[#This Row],[id_cliente]],nps[],3,0)</f>
        <v>1</v>
      </c>
      <c r="K873" t="str">
        <f>IF(entregas[[#This Row],[status]]="Entregue","Não","Sim")</f>
        <v>Sim</v>
      </c>
      <c r="L873">
        <f>VLOOKUP(entregas[[#This Row],[id_cliente]],pedidos[[#All],[id_cliente]:[Recompra?]],5,0)</f>
        <v>1</v>
      </c>
      <c r="M873">
        <f>IF(entregas[[#This Row],[data_entrega]]=""=TRUE,0,MAX(entregas[[#This Row],[data_entrega]]-entregas[[#This Row],[prazo_estimado]],0))</f>
        <v>0</v>
      </c>
    </row>
    <row r="874" spans="1:13" x14ac:dyDescent="0.35">
      <c r="A874" s="2">
        <v>873</v>
      </c>
      <c r="B874" t="s">
        <v>414</v>
      </c>
      <c r="C874" t="s">
        <v>412</v>
      </c>
      <c r="D874" s="1">
        <v>45751</v>
      </c>
      <c r="E874" s="1">
        <v>45753</v>
      </c>
      <c r="F874" t="s">
        <v>413</v>
      </c>
      <c r="G874">
        <f>VLOOKUP(entregas[[#This Row],[id_pedido]],pedidos[[id]:[id_cliente]],2,0)</f>
        <v>153</v>
      </c>
      <c r="H874" t="str">
        <f>VLOOKUP(entregas[[#This Row],[id_cliente]],clientes[],2,0)</f>
        <v>Theo da Paz</v>
      </c>
      <c r="I874" t="str">
        <f>VLOOKUP(entregas[[#This Row],[id_cliente]],clientes[],7,0)</f>
        <v>Norte</v>
      </c>
      <c r="J874">
        <f>VLOOKUP(entregas[[#This Row],[id_cliente]],nps[],3,0)</f>
        <v>10</v>
      </c>
      <c r="K874" t="str">
        <f>IF(entregas[[#This Row],[status]]="Entregue","Não","Sim")</f>
        <v>Não</v>
      </c>
      <c r="L874">
        <f>VLOOKUP(entregas[[#This Row],[id_cliente]],pedidos[[#All],[id_cliente]:[Recompra?]],5,0)</f>
        <v>1</v>
      </c>
      <c r="M874">
        <f>IF(entregas[[#This Row],[data_entrega]]=""=TRUE,0,MAX(entregas[[#This Row],[data_entrega]]-entregas[[#This Row],[prazo_estimado]],0))</f>
        <v>0</v>
      </c>
    </row>
    <row r="875" spans="1:13" x14ac:dyDescent="0.35">
      <c r="A875" s="2">
        <v>874</v>
      </c>
      <c r="B875" t="s">
        <v>419</v>
      </c>
      <c r="C875" t="s">
        <v>412</v>
      </c>
      <c r="D875" s="1">
        <v>45478</v>
      </c>
      <c r="E875" s="1">
        <v>45478</v>
      </c>
      <c r="F875" t="s">
        <v>413</v>
      </c>
      <c r="G875">
        <f>VLOOKUP(entregas[[#This Row],[id_pedido]],pedidos[[id]:[id_cliente]],2,0)</f>
        <v>177</v>
      </c>
      <c r="H875" t="str">
        <f>VLOOKUP(entregas[[#This Row],[id_cliente]],clientes[],2,0)</f>
        <v>Renan Moreira</v>
      </c>
      <c r="I875" t="str">
        <f>VLOOKUP(entregas[[#This Row],[id_cliente]],clientes[],7,0)</f>
        <v>Sudeste</v>
      </c>
      <c r="J875">
        <f>VLOOKUP(entregas[[#This Row],[id_cliente]],nps[],3,0)</f>
        <v>6</v>
      </c>
      <c r="K875" t="str">
        <f>IF(entregas[[#This Row],[status]]="Entregue","Não","Sim")</f>
        <v>Não</v>
      </c>
      <c r="L875">
        <f>VLOOKUP(entregas[[#This Row],[id_cliente]],pedidos[[#All],[id_cliente]:[Recompra?]],5,0)</f>
        <v>1</v>
      </c>
      <c r="M875">
        <f>IF(entregas[[#This Row],[data_entrega]]=""=TRUE,0,MAX(entregas[[#This Row],[data_entrega]]-entregas[[#This Row],[prazo_estimado]],0))</f>
        <v>0</v>
      </c>
    </row>
    <row r="876" spans="1:13" x14ac:dyDescent="0.35">
      <c r="A876" s="2">
        <v>875</v>
      </c>
      <c r="B876" t="s">
        <v>411</v>
      </c>
      <c r="C876" t="s">
        <v>417</v>
      </c>
      <c r="E876" s="1">
        <v>45604</v>
      </c>
      <c r="F876" t="s">
        <v>418</v>
      </c>
      <c r="G876">
        <f>VLOOKUP(entregas[[#This Row],[id_pedido]],pedidos[[id]:[id_cliente]],2,0)</f>
        <v>192</v>
      </c>
      <c r="H876" t="str">
        <f>VLOOKUP(entregas[[#This Row],[id_cliente]],clientes[],2,0)</f>
        <v>Levi Santos</v>
      </c>
      <c r="I876" t="str">
        <f>VLOOKUP(entregas[[#This Row],[id_cliente]],clientes[],7,0)</f>
        <v>Centro-Oeste</v>
      </c>
      <c r="J876">
        <f>VLOOKUP(entregas[[#This Row],[id_cliente]],nps[],3,0)</f>
        <v>0</v>
      </c>
      <c r="K876" t="str">
        <f>IF(entregas[[#This Row],[status]]="Entregue","Não","Sim")</f>
        <v>Sim</v>
      </c>
      <c r="L876">
        <f>VLOOKUP(entregas[[#This Row],[id_cliente]],pedidos[[#All],[id_cliente]:[Recompra?]],5,0)</f>
        <v>1</v>
      </c>
      <c r="M876">
        <f>IF(entregas[[#This Row],[data_entrega]]=""=TRUE,0,MAX(entregas[[#This Row],[data_entrega]]-entregas[[#This Row],[prazo_estimado]],0))</f>
        <v>0</v>
      </c>
    </row>
    <row r="877" spans="1:13" x14ac:dyDescent="0.35">
      <c r="A877" s="2">
        <v>876</v>
      </c>
      <c r="B877" t="s">
        <v>414</v>
      </c>
      <c r="C877" t="s">
        <v>412</v>
      </c>
      <c r="D877" s="1">
        <v>45701</v>
      </c>
      <c r="E877" s="1">
        <v>45701</v>
      </c>
      <c r="F877" t="s">
        <v>413</v>
      </c>
      <c r="G877">
        <f>VLOOKUP(entregas[[#This Row],[id_pedido]],pedidos[[id]:[id_cliente]],2,0)</f>
        <v>49</v>
      </c>
      <c r="H877" t="str">
        <f>VLOOKUP(entregas[[#This Row],[id_cliente]],clientes[],2,0)</f>
        <v>Felipe Monteiro</v>
      </c>
      <c r="I877" t="str">
        <f>VLOOKUP(entregas[[#This Row],[id_cliente]],clientes[],7,0)</f>
        <v>Sudeste</v>
      </c>
      <c r="J877">
        <f>VLOOKUP(entregas[[#This Row],[id_cliente]],nps[],3,0)</f>
        <v>2</v>
      </c>
      <c r="K877" t="str">
        <f>IF(entregas[[#This Row],[status]]="Entregue","Não","Sim")</f>
        <v>Não</v>
      </c>
      <c r="L877">
        <f>VLOOKUP(entregas[[#This Row],[id_cliente]],pedidos[[#All],[id_cliente]:[Recompra?]],5,0)</f>
        <v>1</v>
      </c>
      <c r="M877">
        <f>IF(entregas[[#This Row],[data_entrega]]=""=TRUE,0,MAX(entregas[[#This Row],[data_entrega]]-entregas[[#This Row],[prazo_estimado]],0))</f>
        <v>0</v>
      </c>
    </row>
    <row r="878" spans="1:13" x14ac:dyDescent="0.35">
      <c r="A878" s="2">
        <v>877</v>
      </c>
      <c r="B878" t="s">
        <v>414</v>
      </c>
      <c r="C878" t="s">
        <v>415</v>
      </c>
      <c r="E878" s="1">
        <v>45619</v>
      </c>
      <c r="F878" t="s">
        <v>416</v>
      </c>
      <c r="G878">
        <f>VLOOKUP(entregas[[#This Row],[id_pedido]],pedidos[[id]:[id_cliente]],2,0)</f>
        <v>96</v>
      </c>
      <c r="H878" t="str">
        <f>VLOOKUP(entregas[[#This Row],[id_cliente]],clientes[],2,0)</f>
        <v>Júlia Santos</v>
      </c>
      <c r="I878" t="str">
        <f>VLOOKUP(entregas[[#This Row],[id_cliente]],clientes[],7,0)</f>
        <v>Sul</v>
      </c>
      <c r="J878">
        <f>VLOOKUP(entregas[[#This Row],[id_cliente]],nps[],3,0)</f>
        <v>0</v>
      </c>
      <c r="K878" t="str">
        <f>IF(entregas[[#This Row],[status]]="Entregue","Não","Sim")</f>
        <v>Sim</v>
      </c>
      <c r="L878">
        <f>VLOOKUP(entregas[[#This Row],[id_cliente]],pedidos[[#All],[id_cliente]:[Recompra?]],5,0)</f>
        <v>1</v>
      </c>
      <c r="M878">
        <f>IF(entregas[[#This Row],[data_entrega]]=""=TRUE,0,MAX(entregas[[#This Row],[data_entrega]]-entregas[[#This Row],[prazo_estimado]],0))</f>
        <v>0</v>
      </c>
    </row>
    <row r="879" spans="1:13" x14ac:dyDescent="0.35">
      <c r="A879" s="2">
        <v>878</v>
      </c>
      <c r="B879" t="s">
        <v>419</v>
      </c>
      <c r="C879" t="s">
        <v>415</v>
      </c>
      <c r="E879" s="1">
        <v>45646</v>
      </c>
      <c r="F879" t="s">
        <v>416</v>
      </c>
      <c r="G879">
        <f>VLOOKUP(entregas[[#This Row],[id_pedido]],pedidos[[id]:[id_cliente]],2,0)</f>
        <v>17</v>
      </c>
      <c r="H879" t="str">
        <f>VLOOKUP(entregas[[#This Row],[id_cliente]],clientes[],2,0)</f>
        <v>Ana Beatriz Freitas</v>
      </c>
      <c r="I879" t="str">
        <f>VLOOKUP(entregas[[#This Row],[id_cliente]],clientes[],7,0)</f>
        <v>Norte</v>
      </c>
      <c r="J879">
        <f>VLOOKUP(entregas[[#This Row],[id_cliente]],nps[],3,0)</f>
        <v>4</v>
      </c>
      <c r="K879" t="str">
        <f>IF(entregas[[#This Row],[status]]="Entregue","Não","Sim")</f>
        <v>Sim</v>
      </c>
      <c r="L879">
        <f>VLOOKUP(entregas[[#This Row],[id_cliente]],pedidos[[#All],[id_cliente]:[Recompra?]],5,0)</f>
        <v>1</v>
      </c>
      <c r="M879">
        <f>IF(entregas[[#This Row],[data_entrega]]=""=TRUE,0,MAX(entregas[[#This Row],[data_entrega]]-entregas[[#This Row],[prazo_estimado]],0))</f>
        <v>0</v>
      </c>
    </row>
    <row r="880" spans="1:13" x14ac:dyDescent="0.35">
      <c r="A880" s="2">
        <v>879</v>
      </c>
      <c r="B880" t="s">
        <v>419</v>
      </c>
      <c r="C880" t="s">
        <v>415</v>
      </c>
      <c r="E880" s="1">
        <v>45508</v>
      </c>
      <c r="F880" t="s">
        <v>416</v>
      </c>
      <c r="G880">
        <f>VLOOKUP(entregas[[#This Row],[id_pedido]],pedidos[[id]:[id_cliente]],2,0)</f>
        <v>150</v>
      </c>
      <c r="H880" t="str">
        <f>VLOOKUP(entregas[[#This Row],[id_cliente]],clientes[],2,0)</f>
        <v>Gustavo Henrique Silva</v>
      </c>
      <c r="I880" t="str">
        <f>VLOOKUP(entregas[[#This Row],[id_cliente]],clientes[],7,0)</f>
        <v>Norte</v>
      </c>
      <c r="J880">
        <f>VLOOKUP(entregas[[#This Row],[id_cliente]],nps[],3,0)</f>
        <v>2</v>
      </c>
      <c r="K880" t="str">
        <f>IF(entregas[[#This Row],[status]]="Entregue","Não","Sim")</f>
        <v>Sim</v>
      </c>
      <c r="L880">
        <f>VLOOKUP(entregas[[#This Row],[id_cliente]],pedidos[[#All],[id_cliente]:[Recompra?]],5,0)</f>
        <v>1</v>
      </c>
      <c r="M880">
        <f>IF(entregas[[#This Row],[data_entrega]]=""=TRUE,0,MAX(entregas[[#This Row],[data_entrega]]-entregas[[#This Row],[prazo_estimado]],0))</f>
        <v>0</v>
      </c>
    </row>
    <row r="881" spans="1:13" x14ac:dyDescent="0.35">
      <c r="A881" s="2">
        <v>880</v>
      </c>
      <c r="B881" t="s">
        <v>411</v>
      </c>
      <c r="C881" t="s">
        <v>412</v>
      </c>
      <c r="D881" s="1">
        <v>45540</v>
      </c>
      <c r="E881" s="1">
        <v>45541</v>
      </c>
      <c r="F881" t="s">
        <v>413</v>
      </c>
      <c r="G881">
        <f>VLOOKUP(entregas[[#This Row],[id_pedido]],pedidos[[id]:[id_cliente]],2,0)</f>
        <v>162</v>
      </c>
      <c r="H881" t="str">
        <f>VLOOKUP(entregas[[#This Row],[id_cliente]],clientes[],2,0)</f>
        <v>Dra. Sophia Moraes</v>
      </c>
      <c r="I881" t="str">
        <f>VLOOKUP(entregas[[#This Row],[id_cliente]],clientes[],7,0)</f>
        <v>Norte</v>
      </c>
      <c r="J881">
        <f>VLOOKUP(entregas[[#This Row],[id_cliente]],nps[],3,0)</f>
        <v>6</v>
      </c>
      <c r="K881" t="str">
        <f>IF(entregas[[#This Row],[status]]="Entregue","Não","Sim")</f>
        <v>Não</v>
      </c>
      <c r="L881">
        <f>VLOOKUP(entregas[[#This Row],[id_cliente]],pedidos[[#All],[id_cliente]:[Recompra?]],5,0)</f>
        <v>1</v>
      </c>
      <c r="M881">
        <f>IF(entregas[[#This Row],[data_entrega]]=""=TRUE,0,MAX(entregas[[#This Row],[data_entrega]]-entregas[[#This Row],[prazo_estimado]],0))</f>
        <v>0</v>
      </c>
    </row>
    <row r="882" spans="1:13" x14ac:dyDescent="0.35">
      <c r="A882" s="2">
        <v>881</v>
      </c>
      <c r="B882" t="s">
        <v>419</v>
      </c>
      <c r="C882" t="s">
        <v>415</v>
      </c>
      <c r="E882" s="1">
        <v>45562</v>
      </c>
      <c r="F882" t="s">
        <v>416</v>
      </c>
      <c r="G882">
        <f>VLOOKUP(entregas[[#This Row],[id_pedido]],pedidos[[id]:[id_cliente]],2,0)</f>
        <v>159</v>
      </c>
      <c r="H882" t="str">
        <f>VLOOKUP(entregas[[#This Row],[id_cliente]],clientes[],2,0)</f>
        <v>Melissa da Rocha</v>
      </c>
      <c r="I882" t="str">
        <f>VLOOKUP(entregas[[#This Row],[id_cliente]],clientes[],7,0)</f>
        <v>Sudeste</v>
      </c>
      <c r="J882">
        <f>VLOOKUP(entregas[[#This Row],[id_cliente]],nps[],3,0)</f>
        <v>9</v>
      </c>
      <c r="K882" t="str">
        <f>IF(entregas[[#This Row],[status]]="Entregue","Não","Sim")</f>
        <v>Sim</v>
      </c>
      <c r="L882">
        <f>VLOOKUP(entregas[[#This Row],[id_cliente]],pedidos[[#All],[id_cliente]:[Recompra?]],5,0)</f>
        <v>1</v>
      </c>
      <c r="M882">
        <f>IF(entregas[[#This Row],[data_entrega]]=""=TRUE,0,MAX(entregas[[#This Row],[data_entrega]]-entregas[[#This Row],[prazo_estimado]],0))</f>
        <v>0</v>
      </c>
    </row>
    <row r="883" spans="1:13" x14ac:dyDescent="0.35">
      <c r="A883" s="2">
        <v>882</v>
      </c>
      <c r="B883" t="s">
        <v>414</v>
      </c>
      <c r="C883" t="s">
        <v>412</v>
      </c>
      <c r="D883" s="1">
        <v>45452</v>
      </c>
      <c r="E883" s="1">
        <v>45453</v>
      </c>
      <c r="F883" t="s">
        <v>413</v>
      </c>
      <c r="G883">
        <f>VLOOKUP(entregas[[#This Row],[id_pedido]],pedidos[[id]:[id_cliente]],2,0)</f>
        <v>200</v>
      </c>
      <c r="H883" t="str">
        <f>VLOOKUP(entregas[[#This Row],[id_cliente]],clientes[],2,0)</f>
        <v>Alícia Ribeiro</v>
      </c>
      <c r="I883" t="str">
        <f>VLOOKUP(entregas[[#This Row],[id_cliente]],clientes[],7,0)</f>
        <v>Nordeste</v>
      </c>
      <c r="J883">
        <f>VLOOKUP(entregas[[#This Row],[id_cliente]],nps[],3,0)</f>
        <v>10</v>
      </c>
      <c r="K883" t="str">
        <f>IF(entregas[[#This Row],[status]]="Entregue","Não","Sim")</f>
        <v>Não</v>
      </c>
      <c r="L883">
        <f>VLOOKUP(entregas[[#This Row],[id_cliente]],pedidos[[#All],[id_cliente]:[Recompra?]],5,0)</f>
        <v>1</v>
      </c>
      <c r="M883">
        <f>IF(entregas[[#This Row],[data_entrega]]=""=TRUE,0,MAX(entregas[[#This Row],[data_entrega]]-entregas[[#This Row],[prazo_estimado]],0))</f>
        <v>0</v>
      </c>
    </row>
    <row r="884" spans="1:13" x14ac:dyDescent="0.35">
      <c r="A884" s="2">
        <v>883</v>
      </c>
      <c r="B884" t="s">
        <v>408</v>
      </c>
      <c r="C884" t="s">
        <v>412</v>
      </c>
      <c r="D884" s="1">
        <v>45719</v>
      </c>
      <c r="E884" s="1">
        <v>45715</v>
      </c>
      <c r="F884" t="s">
        <v>413</v>
      </c>
      <c r="G884">
        <f>VLOOKUP(entregas[[#This Row],[id_pedido]],pedidos[[id]:[id_cliente]],2,0)</f>
        <v>140</v>
      </c>
      <c r="H884" t="str">
        <f>VLOOKUP(entregas[[#This Row],[id_cliente]],clientes[],2,0)</f>
        <v>Gabriel Sales</v>
      </c>
      <c r="I884" t="str">
        <f>VLOOKUP(entregas[[#This Row],[id_cliente]],clientes[],7,0)</f>
        <v>Nordeste</v>
      </c>
      <c r="J884">
        <f>VLOOKUP(entregas[[#This Row],[id_cliente]],nps[],3,0)</f>
        <v>1</v>
      </c>
      <c r="K884" t="str">
        <f>IF(entregas[[#This Row],[status]]="Entregue","Não","Sim")</f>
        <v>Não</v>
      </c>
      <c r="L884">
        <f>VLOOKUP(entregas[[#This Row],[id_cliente]],pedidos[[#All],[id_cliente]:[Recompra?]],5,0)</f>
        <v>1</v>
      </c>
      <c r="M884">
        <f>IF(entregas[[#This Row],[data_entrega]]=""=TRUE,0,MAX(entregas[[#This Row],[data_entrega]]-entregas[[#This Row],[prazo_estimado]],0))</f>
        <v>4</v>
      </c>
    </row>
    <row r="885" spans="1:13" x14ac:dyDescent="0.35">
      <c r="A885" s="2">
        <v>884</v>
      </c>
      <c r="B885" t="s">
        <v>419</v>
      </c>
      <c r="C885" t="s">
        <v>412</v>
      </c>
      <c r="D885" s="1">
        <v>45543</v>
      </c>
      <c r="E885" s="1">
        <v>45538</v>
      </c>
      <c r="F885" t="s">
        <v>413</v>
      </c>
      <c r="G885">
        <f>VLOOKUP(entregas[[#This Row],[id_pedido]],pedidos[[id]:[id_cliente]],2,0)</f>
        <v>167</v>
      </c>
      <c r="H885" t="str">
        <f>VLOOKUP(entregas[[#This Row],[id_cliente]],clientes[],2,0)</f>
        <v>Mirella das Neves</v>
      </c>
      <c r="I885" t="str">
        <f>VLOOKUP(entregas[[#This Row],[id_cliente]],clientes[],7,0)</f>
        <v>Norte</v>
      </c>
      <c r="J885">
        <f>VLOOKUP(entregas[[#This Row],[id_cliente]],nps[],3,0)</f>
        <v>9</v>
      </c>
      <c r="K885" t="str">
        <f>IF(entregas[[#This Row],[status]]="Entregue","Não","Sim")</f>
        <v>Não</v>
      </c>
      <c r="L885">
        <f>VLOOKUP(entregas[[#This Row],[id_cliente]],pedidos[[#All],[id_cliente]:[Recompra?]],5,0)</f>
        <v>1</v>
      </c>
      <c r="M885">
        <f>IF(entregas[[#This Row],[data_entrega]]=""=TRUE,0,MAX(entregas[[#This Row],[data_entrega]]-entregas[[#This Row],[prazo_estimado]],0))</f>
        <v>5</v>
      </c>
    </row>
    <row r="886" spans="1:13" x14ac:dyDescent="0.35">
      <c r="A886" s="2">
        <v>885</v>
      </c>
      <c r="B886" t="s">
        <v>419</v>
      </c>
      <c r="C886" t="s">
        <v>415</v>
      </c>
      <c r="E886" s="1">
        <v>45532</v>
      </c>
      <c r="F886" t="s">
        <v>416</v>
      </c>
      <c r="G886">
        <f>VLOOKUP(entregas[[#This Row],[id_pedido]],pedidos[[id]:[id_cliente]],2,0)</f>
        <v>116</v>
      </c>
      <c r="H886" t="str">
        <f>VLOOKUP(entregas[[#This Row],[id_cliente]],clientes[],2,0)</f>
        <v>Maria Julia Alves</v>
      </c>
      <c r="I886" t="str">
        <f>VLOOKUP(entregas[[#This Row],[id_cliente]],clientes[],7,0)</f>
        <v>Nordeste</v>
      </c>
      <c r="J886">
        <f>VLOOKUP(entregas[[#This Row],[id_cliente]],nps[],3,0)</f>
        <v>4</v>
      </c>
      <c r="K886" t="str">
        <f>IF(entregas[[#This Row],[status]]="Entregue","Não","Sim")</f>
        <v>Sim</v>
      </c>
      <c r="L886">
        <f>VLOOKUP(entregas[[#This Row],[id_cliente]],pedidos[[#All],[id_cliente]:[Recompra?]],5,0)</f>
        <v>1</v>
      </c>
      <c r="M886">
        <f>IF(entregas[[#This Row],[data_entrega]]=""=TRUE,0,MAX(entregas[[#This Row],[data_entrega]]-entregas[[#This Row],[prazo_estimado]],0))</f>
        <v>0</v>
      </c>
    </row>
    <row r="887" spans="1:13" x14ac:dyDescent="0.35">
      <c r="A887" s="2">
        <v>886</v>
      </c>
      <c r="B887" t="s">
        <v>414</v>
      </c>
      <c r="C887" t="s">
        <v>412</v>
      </c>
      <c r="D887" s="1">
        <v>45456</v>
      </c>
      <c r="E887" s="1">
        <v>45453</v>
      </c>
      <c r="F887" t="s">
        <v>413</v>
      </c>
      <c r="G887">
        <f>VLOOKUP(entregas[[#This Row],[id_pedido]],pedidos[[id]:[id_cliente]],2,0)</f>
        <v>134</v>
      </c>
      <c r="H887" t="str">
        <f>VLOOKUP(entregas[[#This Row],[id_cliente]],clientes[],2,0)</f>
        <v>Brenda Ferreira</v>
      </c>
      <c r="I887" t="str">
        <f>VLOOKUP(entregas[[#This Row],[id_cliente]],clientes[],7,0)</f>
        <v>Norte</v>
      </c>
      <c r="J887">
        <f>VLOOKUP(entregas[[#This Row],[id_cliente]],nps[],3,0)</f>
        <v>0</v>
      </c>
      <c r="K887" t="str">
        <f>IF(entregas[[#This Row],[status]]="Entregue","Não","Sim")</f>
        <v>Não</v>
      </c>
      <c r="L887">
        <f>VLOOKUP(entregas[[#This Row],[id_cliente]],pedidos[[#All],[id_cliente]:[Recompra?]],5,0)</f>
        <v>1</v>
      </c>
      <c r="M887">
        <f>IF(entregas[[#This Row],[data_entrega]]=""=TRUE,0,MAX(entregas[[#This Row],[data_entrega]]-entregas[[#This Row],[prazo_estimado]],0))</f>
        <v>3</v>
      </c>
    </row>
    <row r="888" spans="1:13" x14ac:dyDescent="0.35">
      <c r="A888" s="2">
        <v>887</v>
      </c>
      <c r="B888" t="s">
        <v>408</v>
      </c>
      <c r="C888" t="s">
        <v>412</v>
      </c>
      <c r="D888" s="1">
        <v>45548</v>
      </c>
      <c r="E888" s="1">
        <v>45550</v>
      </c>
      <c r="F888" t="s">
        <v>413</v>
      </c>
      <c r="G888">
        <f>VLOOKUP(entregas[[#This Row],[id_pedido]],pedidos[[id]:[id_cliente]],2,0)</f>
        <v>10</v>
      </c>
      <c r="H888" t="str">
        <f>VLOOKUP(entregas[[#This Row],[id_cliente]],clientes[],2,0)</f>
        <v>Lucca Moraes</v>
      </c>
      <c r="I888" t="str">
        <f>VLOOKUP(entregas[[#This Row],[id_cliente]],clientes[],7,0)</f>
        <v>Sudeste</v>
      </c>
      <c r="J888">
        <f>VLOOKUP(entregas[[#This Row],[id_cliente]],nps[],3,0)</f>
        <v>6</v>
      </c>
      <c r="K888" t="str">
        <f>IF(entregas[[#This Row],[status]]="Entregue","Não","Sim")</f>
        <v>Não</v>
      </c>
      <c r="L888">
        <f>VLOOKUP(entregas[[#This Row],[id_cliente]],pedidos[[#All],[id_cliente]:[Recompra?]],5,0)</f>
        <v>1</v>
      </c>
      <c r="M888">
        <f>IF(entregas[[#This Row],[data_entrega]]=""=TRUE,0,MAX(entregas[[#This Row],[data_entrega]]-entregas[[#This Row],[prazo_estimado]],0))</f>
        <v>0</v>
      </c>
    </row>
    <row r="889" spans="1:13" x14ac:dyDescent="0.35">
      <c r="A889" s="2">
        <v>888</v>
      </c>
      <c r="B889" t="s">
        <v>408</v>
      </c>
      <c r="C889" t="s">
        <v>412</v>
      </c>
      <c r="D889" s="1">
        <v>45679</v>
      </c>
      <c r="E889" s="1">
        <v>45681</v>
      </c>
      <c r="F889" t="s">
        <v>413</v>
      </c>
      <c r="G889">
        <f>VLOOKUP(entregas[[#This Row],[id_pedido]],pedidos[[id]:[id_cliente]],2,0)</f>
        <v>186</v>
      </c>
      <c r="H889" t="str">
        <f>VLOOKUP(entregas[[#This Row],[id_cliente]],clientes[],2,0)</f>
        <v>Srta. Laura Fernandes</v>
      </c>
      <c r="I889" t="str">
        <f>VLOOKUP(entregas[[#This Row],[id_cliente]],clientes[],7,0)</f>
        <v>Nordeste</v>
      </c>
      <c r="J889">
        <f>VLOOKUP(entregas[[#This Row],[id_cliente]],nps[],3,0)</f>
        <v>10</v>
      </c>
      <c r="K889" t="str">
        <f>IF(entregas[[#This Row],[status]]="Entregue","Não","Sim")</f>
        <v>Não</v>
      </c>
      <c r="L889">
        <f>VLOOKUP(entregas[[#This Row],[id_cliente]],pedidos[[#All],[id_cliente]:[Recompra?]],5,0)</f>
        <v>1</v>
      </c>
      <c r="M889">
        <f>IF(entregas[[#This Row],[data_entrega]]=""=TRUE,0,MAX(entregas[[#This Row],[data_entrega]]-entregas[[#This Row],[prazo_estimado]],0))</f>
        <v>0</v>
      </c>
    </row>
    <row r="890" spans="1:13" x14ac:dyDescent="0.35">
      <c r="A890" s="2">
        <v>889</v>
      </c>
      <c r="B890" t="s">
        <v>408</v>
      </c>
      <c r="C890" t="s">
        <v>412</v>
      </c>
      <c r="D890" s="1">
        <v>45688</v>
      </c>
      <c r="E890" s="1">
        <v>45686</v>
      </c>
      <c r="F890" t="s">
        <v>413</v>
      </c>
      <c r="G890">
        <f>VLOOKUP(entregas[[#This Row],[id_pedido]],pedidos[[id]:[id_cliente]],2,0)</f>
        <v>159</v>
      </c>
      <c r="H890" t="str">
        <f>VLOOKUP(entregas[[#This Row],[id_cliente]],clientes[],2,0)</f>
        <v>Melissa da Rocha</v>
      </c>
      <c r="I890" t="str">
        <f>VLOOKUP(entregas[[#This Row],[id_cliente]],clientes[],7,0)</f>
        <v>Sudeste</v>
      </c>
      <c r="J890">
        <f>VLOOKUP(entregas[[#This Row],[id_cliente]],nps[],3,0)</f>
        <v>9</v>
      </c>
      <c r="K890" t="str">
        <f>IF(entregas[[#This Row],[status]]="Entregue","Não","Sim")</f>
        <v>Não</v>
      </c>
      <c r="L890">
        <f>VLOOKUP(entregas[[#This Row],[id_cliente]],pedidos[[#All],[id_cliente]:[Recompra?]],5,0)</f>
        <v>1</v>
      </c>
      <c r="M890">
        <f>IF(entregas[[#This Row],[data_entrega]]=""=TRUE,0,MAX(entregas[[#This Row],[data_entrega]]-entregas[[#This Row],[prazo_estimado]],0))</f>
        <v>2</v>
      </c>
    </row>
    <row r="891" spans="1:13" x14ac:dyDescent="0.35">
      <c r="A891" s="2">
        <v>890</v>
      </c>
      <c r="B891" t="s">
        <v>414</v>
      </c>
      <c r="C891" t="s">
        <v>417</v>
      </c>
      <c r="E891" s="1">
        <v>45560</v>
      </c>
      <c r="F891" t="s">
        <v>418</v>
      </c>
      <c r="G891">
        <f>VLOOKUP(entregas[[#This Row],[id_pedido]],pedidos[[id]:[id_cliente]],2,0)</f>
        <v>197</v>
      </c>
      <c r="H891" t="str">
        <f>VLOOKUP(entregas[[#This Row],[id_cliente]],clientes[],2,0)</f>
        <v>Eduarda da Paz</v>
      </c>
      <c r="I891" t="str">
        <f>VLOOKUP(entregas[[#This Row],[id_cliente]],clientes[],7,0)</f>
        <v>Nordeste</v>
      </c>
      <c r="J891">
        <f>VLOOKUP(entregas[[#This Row],[id_cliente]],nps[],3,0)</f>
        <v>4</v>
      </c>
      <c r="K891" t="str">
        <f>IF(entregas[[#This Row],[status]]="Entregue","Não","Sim")</f>
        <v>Sim</v>
      </c>
      <c r="L891">
        <f>VLOOKUP(entregas[[#This Row],[id_cliente]],pedidos[[#All],[id_cliente]:[Recompra?]],5,0)</f>
        <v>1</v>
      </c>
      <c r="M891">
        <f>IF(entregas[[#This Row],[data_entrega]]=""=TRUE,0,MAX(entregas[[#This Row],[data_entrega]]-entregas[[#This Row],[prazo_estimado]],0))</f>
        <v>0</v>
      </c>
    </row>
    <row r="892" spans="1:13" x14ac:dyDescent="0.35">
      <c r="A892" s="2">
        <v>891</v>
      </c>
      <c r="B892" t="s">
        <v>414</v>
      </c>
      <c r="C892" t="s">
        <v>415</v>
      </c>
      <c r="E892" s="1">
        <v>45641</v>
      </c>
      <c r="F892" t="s">
        <v>416</v>
      </c>
      <c r="G892">
        <f>VLOOKUP(entregas[[#This Row],[id_pedido]],pedidos[[id]:[id_cliente]],2,0)</f>
        <v>9</v>
      </c>
      <c r="H892" t="str">
        <f>VLOOKUP(entregas[[#This Row],[id_cliente]],clientes[],2,0)</f>
        <v>Cauã Cavalcanti</v>
      </c>
      <c r="I892" t="str">
        <f>VLOOKUP(entregas[[#This Row],[id_cliente]],clientes[],7,0)</f>
        <v>Nordeste</v>
      </c>
      <c r="J892">
        <f>VLOOKUP(entregas[[#This Row],[id_cliente]],nps[],3,0)</f>
        <v>5</v>
      </c>
      <c r="K892" t="str">
        <f>IF(entregas[[#This Row],[status]]="Entregue","Não","Sim")</f>
        <v>Sim</v>
      </c>
      <c r="L892">
        <f>VLOOKUP(entregas[[#This Row],[id_cliente]],pedidos[[#All],[id_cliente]:[Recompra?]],5,0)</f>
        <v>1</v>
      </c>
      <c r="M892">
        <f>IF(entregas[[#This Row],[data_entrega]]=""=TRUE,0,MAX(entregas[[#This Row],[data_entrega]]-entregas[[#This Row],[prazo_estimado]],0))</f>
        <v>0</v>
      </c>
    </row>
    <row r="893" spans="1:13" x14ac:dyDescent="0.35">
      <c r="A893" s="2">
        <v>892</v>
      </c>
      <c r="B893" t="s">
        <v>419</v>
      </c>
      <c r="C893" t="s">
        <v>415</v>
      </c>
      <c r="E893" s="1">
        <v>45739</v>
      </c>
      <c r="F893" t="s">
        <v>416</v>
      </c>
      <c r="G893">
        <f>VLOOKUP(entregas[[#This Row],[id_pedido]],pedidos[[id]:[id_cliente]],2,0)</f>
        <v>103</v>
      </c>
      <c r="H893" t="str">
        <f>VLOOKUP(entregas[[#This Row],[id_cliente]],clientes[],2,0)</f>
        <v>Bruno Cunha</v>
      </c>
      <c r="I893" t="str">
        <f>VLOOKUP(entregas[[#This Row],[id_cliente]],clientes[],7,0)</f>
        <v>Nordeste</v>
      </c>
      <c r="J893">
        <f>VLOOKUP(entregas[[#This Row],[id_cliente]],nps[],3,0)</f>
        <v>0</v>
      </c>
      <c r="K893" t="str">
        <f>IF(entregas[[#This Row],[status]]="Entregue","Não","Sim")</f>
        <v>Sim</v>
      </c>
      <c r="L893">
        <f>VLOOKUP(entregas[[#This Row],[id_cliente]],pedidos[[#All],[id_cliente]:[Recompra?]],5,0)</f>
        <v>1</v>
      </c>
      <c r="M893">
        <f>IF(entregas[[#This Row],[data_entrega]]=""=TRUE,0,MAX(entregas[[#This Row],[data_entrega]]-entregas[[#This Row],[prazo_estimado]],0))</f>
        <v>0</v>
      </c>
    </row>
    <row r="894" spans="1:13" x14ac:dyDescent="0.35">
      <c r="A894" s="2">
        <v>893</v>
      </c>
      <c r="B894" t="s">
        <v>411</v>
      </c>
      <c r="C894" t="s">
        <v>412</v>
      </c>
      <c r="D894" s="1">
        <v>45594</v>
      </c>
      <c r="E894" s="1">
        <v>45590</v>
      </c>
      <c r="F894" t="s">
        <v>413</v>
      </c>
      <c r="G894">
        <f>VLOOKUP(entregas[[#This Row],[id_pedido]],pedidos[[id]:[id_cliente]],2,0)</f>
        <v>185</v>
      </c>
      <c r="H894" t="str">
        <f>VLOOKUP(entregas[[#This Row],[id_cliente]],clientes[],2,0)</f>
        <v>Danilo Azevedo</v>
      </c>
      <c r="I894" t="str">
        <f>VLOOKUP(entregas[[#This Row],[id_cliente]],clientes[],7,0)</f>
        <v>Sudeste</v>
      </c>
      <c r="J894">
        <f>VLOOKUP(entregas[[#This Row],[id_cliente]],nps[],3,0)</f>
        <v>9</v>
      </c>
      <c r="K894" t="str">
        <f>IF(entregas[[#This Row],[status]]="Entregue","Não","Sim")</f>
        <v>Não</v>
      </c>
      <c r="L894">
        <f>VLOOKUP(entregas[[#This Row],[id_cliente]],pedidos[[#All],[id_cliente]:[Recompra?]],5,0)</f>
        <v>1</v>
      </c>
      <c r="M894">
        <f>IF(entregas[[#This Row],[data_entrega]]=""=TRUE,0,MAX(entregas[[#This Row],[data_entrega]]-entregas[[#This Row],[prazo_estimado]],0))</f>
        <v>4</v>
      </c>
    </row>
    <row r="895" spans="1:13" x14ac:dyDescent="0.35">
      <c r="A895" s="2">
        <v>894</v>
      </c>
      <c r="B895" t="s">
        <v>419</v>
      </c>
      <c r="C895" t="s">
        <v>412</v>
      </c>
      <c r="D895" s="1">
        <v>45552</v>
      </c>
      <c r="E895" s="1">
        <v>45554</v>
      </c>
      <c r="F895" t="s">
        <v>413</v>
      </c>
      <c r="G895">
        <f>VLOOKUP(entregas[[#This Row],[id_pedido]],pedidos[[id]:[id_cliente]],2,0)</f>
        <v>21</v>
      </c>
      <c r="H895" t="str">
        <f>VLOOKUP(entregas[[#This Row],[id_cliente]],clientes[],2,0)</f>
        <v>Alice Martins</v>
      </c>
      <c r="I895" t="str">
        <f>VLOOKUP(entregas[[#This Row],[id_cliente]],clientes[],7,0)</f>
        <v>Nordeste</v>
      </c>
      <c r="J895">
        <f>VLOOKUP(entregas[[#This Row],[id_cliente]],nps[],3,0)</f>
        <v>3</v>
      </c>
      <c r="K895" t="str">
        <f>IF(entregas[[#This Row],[status]]="Entregue","Não","Sim")</f>
        <v>Não</v>
      </c>
      <c r="L895">
        <f>VLOOKUP(entregas[[#This Row],[id_cliente]],pedidos[[#All],[id_cliente]:[Recompra?]],5,0)</f>
        <v>1</v>
      </c>
      <c r="M895">
        <f>IF(entregas[[#This Row],[data_entrega]]=""=TRUE,0,MAX(entregas[[#This Row],[data_entrega]]-entregas[[#This Row],[prazo_estimado]],0))</f>
        <v>0</v>
      </c>
    </row>
    <row r="896" spans="1:13" x14ac:dyDescent="0.35">
      <c r="A896" s="2">
        <v>895</v>
      </c>
      <c r="B896" t="s">
        <v>411</v>
      </c>
      <c r="C896" t="s">
        <v>412</v>
      </c>
      <c r="D896" s="1">
        <v>45710</v>
      </c>
      <c r="E896" s="1">
        <v>45710</v>
      </c>
      <c r="F896" t="s">
        <v>413</v>
      </c>
      <c r="G896">
        <f>VLOOKUP(entregas[[#This Row],[id_pedido]],pedidos[[id]:[id_cliente]],2,0)</f>
        <v>100</v>
      </c>
      <c r="H896" t="str">
        <f>VLOOKUP(entregas[[#This Row],[id_cliente]],clientes[],2,0)</f>
        <v>Gabriel Novaes</v>
      </c>
      <c r="I896" t="str">
        <f>VLOOKUP(entregas[[#This Row],[id_cliente]],clientes[],7,0)</f>
        <v>Centro-Oeste</v>
      </c>
      <c r="J896">
        <f>VLOOKUP(entregas[[#This Row],[id_cliente]],nps[],3,0)</f>
        <v>5</v>
      </c>
      <c r="K896" t="str">
        <f>IF(entregas[[#This Row],[status]]="Entregue","Não","Sim")</f>
        <v>Não</v>
      </c>
      <c r="L896">
        <f>VLOOKUP(entregas[[#This Row],[id_cliente]],pedidos[[#All],[id_cliente]:[Recompra?]],5,0)</f>
        <v>1</v>
      </c>
      <c r="M896">
        <f>IF(entregas[[#This Row],[data_entrega]]=""=TRUE,0,MAX(entregas[[#This Row],[data_entrega]]-entregas[[#This Row],[prazo_estimado]],0))</f>
        <v>0</v>
      </c>
    </row>
    <row r="897" spans="1:13" x14ac:dyDescent="0.35">
      <c r="A897" s="2">
        <v>896</v>
      </c>
      <c r="B897" t="s">
        <v>408</v>
      </c>
      <c r="C897" t="s">
        <v>417</v>
      </c>
      <c r="E897" s="1">
        <v>45741</v>
      </c>
      <c r="F897" t="s">
        <v>418</v>
      </c>
      <c r="G897">
        <f>VLOOKUP(entregas[[#This Row],[id_pedido]],pedidos[[id]:[id_cliente]],2,0)</f>
        <v>93</v>
      </c>
      <c r="H897" t="str">
        <f>VLOOKUP(entregas[[#This Row],[id_cliente]],clientes[],2,0)</f>
        <v>Nina Ferreira</v>
      </c>
      <c r="I897" t="str">
        <f>VLOOKUP(entregas[[#This Row],[id_cliente]],clientes[],7,0)</f>
        <v>Sul</v>
      </c>
      <c r="J897">
        <f>VLOOKUP(entregas[[#This Row],[id_cliente]],nps[],3,0)</f>
        <v>2</v>
      </c>
      <c r="K897" t="str">
        <f>IF(entregas[[#This Row],[status]]="Entregue","Não","Sim")</f>
        <v>Sim</v>
      </c>
      <c r="L897">
        <f>VLOOKUP(entregas[[#This Row],[id_cliente]],pedidos[[#All],[id_cliente]:[Recompra?]],5,0)</f>
        <v>1</v>
      </c>
      <c r="M897">
        <f>IF(entregas[[#This Row],[data_entrega]]=""=TRUE,0,MAX(entregas[[#This Row],[data_entrega]]-entregas[[#This Row],[prazo_estimado]],0))</f>
        <v>0</v>
      </c>
    </row>
    <row r="898" spans="1:13" x14ac:dyDescent="0.35">
      <c r="A898" s="2">
        <v>897</v>
      </c>
      <c r="B898" t="s">
        <v>411</v>
      </c>
      <c r="C898" t="s">
        <v>412</v>
      </c>
      <c r="D898" s="1">
        <v>45699</v>
      </c>
      <c r="E898" s="1">
        <v>45694</v>
      </c>
      <c r="F898" t="s">
        <v>413</v>
      </c>
      <c r="G898">
        <f>VLOOKUP(entregas[[#This Row],[id_pedido]],pedidos[[id]:[id_cliente]],2,0)</f>
        <v>119</v>
      </c>
      <c r="H898" t="str">
        <f>VLOOKUP(entregas[[#This Row],[id_cliente]],clientes[],2,0)</f>
        <v>Srta. Evelyn Alves</v>
      </c>
      <c r="I898" t="str">
        <f>VLOOKUP(entregas[[#This Row],[id_cliente]],clientes[],7,0)</f>
        <v>Centro-Oeste</v>
      </c>
      <c r="J898">
        <f>VLOOKUP(entregas[[#This Row],[id_cliente]],nps[],3,0)</f>
        <v>8</v>
      </c>
      <c r="K898" t="str">
        <f>IF(entregas[[#This Row],[status]]="Entregue","Não","Sim")</f>
        <v>Não</v>
      </c>
      <c r="L898">
        <f>VLOOKUP(entregas[[#This Row],[id_cliente]],pedidos[[#All],[id_cliente]:[Recompra?]],5,0)</f>
        <v>1</v>
      </c>
      <c r="M898">
        <f>IF(entregas[[#This Row],[data_entrega]]=""=TRUE,0,MAX(entregas[[#This Row],[data_entrega]]-entregas[[#This Row],[prazo_estimado]],0))</f>
        <v>5</v>
      </c>
    </row>
    <row r="899" spans="1:13" x14ac:dyDescent="0.35">
      <c r="A899" s="2">
        <v>898</v>
      </c>
      <c r="B899" t="s">
        <v>408</v>
      </c>
      <c r="C899" t="s">
        <v>412</v>
      </c>
      <c r="D899" s="1">
        <v>45587</v>
      </c>
      <c r="E899" s="1">
        <v>45588</v>
      </c>
      <c r="F899" t="s">
        <v>413</v>
      </c>
      <c r="G899">
        <f>VLOOKUP(entregas[[#This Row],[id_pedido]],pedidos[[id]:[id_cliente]],2,0)</f>
        <v>63</v>
      </c>
      <c r="H899" t="str">
        <f>VLOOKUP(entregas[[#This Row],[id_cliente]],clientes[],2,0)</f>
        <v>Dr. Murilo Costa</v>
      </c>
      <c r="I899" t="str">
        <f>VLOOKUP(entregas[[#This Row],[id_cliente]],clientes[],7,0)</f>
        <v>Centro-Oeste</v>
      </c>
      <c r="J899">
        <f>VLOOKUP(entregas[[#This Row],[id_cliente]],nps[],3,0)</f>
        <v>4</v>
      </c>
      <c r="K899" t="str">
        <f>IF(entregas[[#This Row],[status]]="Entregue","Não","Sim")</f>
        <v>Não</v>
      </c>
      <c r="L899">
        <f>VLOOKUP(entregas[[#This Row],[id_cliente]],pedidos[[#All],[id_cliente]:[Recompra?]],5,0)</f>
        <v>1</v>
      </c>
      <c r="M899">
        <f>IF(entregas[[#This Row],[data_entrega]]=""=TRUE,0,MAX(entregas[[#This Row],[data_entrega]]-entregas[[#This Row],[prazo_estimado]],0))</f>
        <v>0</v>
      </c>
    </row>
    <row r="900" spans="1:13" x14ac:dyDescent="0.35">
      <c r="A900" s="2">
        <v>899</v>
      </c>
      <c r="B900" t="s">
        <v>411</v>
      </c>
      <c r="C900" t="s">
        <v>412</v>
      </c>
      <c r="D900" s="1">
        <v>45449</v>
      </c>
      <c r="E900" s="1">
        <v>45451</v>
      </c>
      <c r="F900" t="s">
        <v>413</v>
      </c>
      <c r="G900">
        <f>VLOOKUP(entregas[[#This Row],[id_pedido]],pedidos[[id]:[id_cliente]],2,0)</f>
        <v>14</v>
      </c>
      <c r="H900" t="str">
        <f>VLOOKUP(entregas[[#This Row],[id_cliente]],clientes[],2,0)</f>
        <v>Cauã Alves</v>
      </c>
      <c r="I900" t="str">
        <f>VLOOKUP(entregas[[#This Row],[id_cliente]],clientes[],7,0)</f>
        <v>Sudeste</v>
      </c>
      <c r="J900">
        <f>VLOOKUP(entregas[[#This Row],[id_cliente]],nps[],3,0)</f>
        <v>10</v>
      </c>
      <c r="K900" t="str">
        <f>IF(entregas[[#This Row],[status]]="Entregue","Não","Sim")</f>
        <v>Não</v>
      </c>
      <c r="L900">
        <f>VLOOKUP(entregas[[#This Row],[id_cliente]],pedidos[[#All],[id_cliente]:[Recompra?]],5,0)</f>
        <v>1</v>
      </c>
      <c r="M900">
        <f>IF(entregas[[#This Row],[data_entrega]]=""=TRUE,0,MAX(entregas[[#This Row],[data_entrega]]-entregas[[#This Row],[prazo_estimado]],0))</f>
        <v>0</v>
      </c>
    </row>
    <row r="901" spans="1:13" x14ac:dyDescent="0.35">
      <c r="A901" s="2">
        <v>900</v>
      </c>
      <c r="B901" t="s">
        <v>411</v>
      </c>
      <c r="C901" t="s">
        <v>415</v>
      </c>
      <c r="E901" s="1">
        <v>45646</v>
      </c>
      <c r="F901" t="s">
        <v>416</v>
      </c>
      <c r="G901">
        <f>VLOOKUP(entregas[[#This Row],[id_pedido]],pedidos[[id]:[id_cliente]],2,0)</f>
        <v>62</v>
      </c>
      <c r="H901" t="str">
        <f>VLOOKUP(entregas[[#This Row],[id_cliente]],clientes[],2,0)</f>
        <v>Marina da Paz</v>
      </c>
      <c r="I901" t="str">
        <f>VLOOKUP(entregas[[#This Row],[id_cliente]],clientes[],7,0)</f>
        <v>Sudeste</v>
      </c>
      <c r="J901">
        <f>VLOOKUP(entregas[[#This Row],[id_cliente]],nps[],3,0)</f>
        <v>5</v>
      </c>
      <c r="K901" t="str">
        <f>IF(entregas[[#This Row],[status]]="Entregue","Não","Sim")</f>
        <v>Sim</v>
      </c>
      <c r="L901">
        <f>VLOOKUP(entregas[[#This Row],[id_cliente]],pedidos[[#All],[id_cliente]:[Recompra?]],5,0)</f>
        <v>1</v>
      </c>
      <c r="M901">
        <f>IF(entregas[[#This Row],[data_entrega]]=""=TRUE,0,MAX(entregas[[#This Row],[data_entrega]]-entregas[[#This Row],[prazo_estimado]],0))</f>
        <v>0</v>
      </c>
    </row>
    <row r="902" spans="1:13" x14ac:dyDescent="0.35">
      <c r="A902" s="2">
        <v>901</v>
      </c>
      <c r="B902" t="s">
        <v>414</v>
      </c>
      <c r="C902" t="s">
        <v>412</v>
      </c>
      <c r="D902" s="1">
        <v>45490</v>
      </c>
      <c r="E902" s="1">
        <v>45490</v>
      </c>
      <c r="F902" t="s">
        <v>413</v>
      </c>
      <c r="G902">
        <f>VLOOKUP(entregas[[#This Row],[id_pedido]],pedidos[[id]:[id_cliente]],2,0)</f>
        <v>67</v>
      </c>
      <c r="H902" t="str">
        <f>VLOOKUP(entregas[[#This Row],[id_cliente]],clientes[],2,0)</f>
        <v>Luna Jesus</v>
      </c>
      <c r="I902" t="str">
        <f>VLOOKUP(entregas[[#This Row],[id_cliente]],clientes[],7,0)</f>
        <v>Nordeste</v>
      </c>
      <c r="J902">
        <f>VLOOKUP(entregas[[#This Row],[id_cliente]],nps[],3,0)</f>
        <v>3</v>
      </c>
      <c r="K902" t="str">
        <f>IF(entregas[[#This Row],[status]]="Entregue","Não","Sim")</f>
        <v>Não</v>
      </c>
      <c r="L902">
        <f>VLOOKUP(entregas[[#This Row],[id_cliente]],pedidos[[#All],[id_cliente]:[Recompra?]],5,0)</f>
        <v>1</v>
      </c>
      <c r="M902">
        <f>IF(entregas[[#This Row],[data_entrega]]=""=TRUE,0,MAX(entregas[[#This Row],[data_entrega]]-entregas[[#This Row],[prazo_estimado]],0))</f>
        <v>0</v>
      </c>
    </row>
    <row r="903" spans="1:13" x14ac:dyDescent="0.35">
      <c r="A903" s="2">
        <v>902</v>
      </c>
      <c r="B903" t="s">
        <v>414</v>
      </c>
      <c r="C903" t="s">
        <v>412</v>
      </c>
      <c r="D903" s="1">
        <v>45630</v>
      </c>
      <c r="E903" s="1">
        <v>45626</v>
      </c>
      <c r="F903" t="s">
        <v>413</v>
      </c>
      <c r="G903">
        <f>VLOOKUP(entregas[[#This Row],[id_pedido]],pedidos[[id]:[id_cliente]],2,0)</f>
        <v>39</v>
      </c>
      <c r="H903" t="str">
        <f>VLOOKUP(entregas[[#This Row],[id_cliente]],clientes[],2,0)</f>
        <v>Luiz Henrique Peixoto</v>
      </c>
      <c r="I903" t="str">
        <f>VLOOKUP(entregas[[#This Row],[id_cliente]],clientes[],7,0)</f>
        <v>Nordeste</v>
      </c>
      <c r="J903">
        <f>VLOOKUP(entregas[[#This Row],[id_cliente]],nps[],3,0)</f>
        <v>7</v>
      </c>
      <c r="K903" t="str">
        <f>IF(entregas[[#This Row],[status]]="Entregue","Não","Sim")</f>
        <v>Não</v>
      </c>
      <c r="L903">
        <f>VLOOKUP(entregas[[#This Row],[id_cliente]],pedidos[[#All],[id_cliente]:[Recompra?]],5,0)</f>
        <v>1</v>
      </c>
      <c r="M903">
        <f>IF(entregas[[#This Row],[data_entrega]]=""=TRUE,0,MAX(entregas[[#This Row],[data_entrega]]-entregas[[#This Row],[prazo_estimado]],0))</f>
        <v>4</v>
      </c>
    </row>
    <row r="904" spans="1:13" x14ac:dyDescent="0.35">
      <c r="A904" s="2">
        <v>903</v>
      </c>
      <c r="B904" t="s">
        <v>411</v>
      </c>
      <c r="C904" t="s">
        <v>412</v>
      </c>
      <c r="D904" s="1">
        <v>45521</v>
      </c>
      <c r="E904" s="1">
        <v>45517</v>
      </c>
      <c r="F904" t="s">
        <v>413</v>
      </c>
      <c r="G904">
        <f>VLOOKUP(entregas[[#This Row],[id_pedido]],pedidos[[id]:[id_cliente]],2,0)</f>
        <v>134</v>
      </c>
      <c r="H904" t="str">
        <f>VLOOKUP(entregas[[#This Row],[id_cliente]],clientes[],2,0)</f>
        <v>Brenda Ferreira</v>
      </c>
      <c r="I904" t="str">
        <f>VLOOKUP(entregas[[#This Row],[id_cliente]],clientes[],7,0)</f>
        <v>Norte</v>
      </c>
      <c r="J904">
        <f>VLOOKUP(entregas[[#This Row],[id_cliente]],nps[],3,0)</f>
        <v>0</v>
      </c>
      <c r="K904" t="str">
        <f>IF(entregas[[#This Row],[status]]="Entregue","Não","Sim")</f>
        <v>Não</v>
      </c>
      <c r="L904">
        <f>VLOOKUP(entregas[[#This Row],[id_cliente]],pedidos[[#All],[id_cliente]:[Recompra?]],5,0)</f>
        <v>1</v>
      </c>
      <c r="M904">
        <f>IF(entregas[[#This Row],[data_entrega]]=""=TRUE,0,MAX(entregas[[#This Row],[data_entrega]]-entregas[[#This Row],[prazo_estimado]],0))</f>
        <v>4</v>
      </c>
    </row>
    <row r="905" spans="1:13" x14ac:dyDescent="0.35">
      <c r="A905" s="2">
        <v>904</v>
      </c>
      <c r="B905" t="s">
        <v>419</v>
      </c>
      <c r="C905" t="s">
        <v>417</v>
      </c>
      <c r="E905" s="1">
        <v>45517</v>
      </c>
      <c r="F905" t="s">
        <v>418</v>
      </c>
      <c r="G905">
        <f>VLOOKUP(entregas[[#This Row],[id_pedido]],pedidos[[id]:[id_cliente]],2,0)</f>
        <v>7</v>
      </c>
      <c r="H905" t="str">
        <f>VLOOKUP(entregas[[#This Row],[id_cliente]],clientes[],2,0)</f>
        <v>Gustavo Henrique Nascimento</v>
      </c>
      <c r="I905" t="str">
        <f>VLOOKUP(entregas[[#This Row],[id_cliente]],clientes[],7,0)</f>
        <v>Nordeste</v>
      </c>
      <c r="J905">
        <f>VLOOKUP(entregas[[#This Row],[id_cliente]],nps[],3,0)</f>
        <v>9</v>
      </c>
      <c r="K905" t="str">
        <f>IF(entregas[[#This Row],[status]]="Entregue","Não","Sim")</f>
        <v>Sim</v>
      </c>
      <c r="L905">
        <f>VLOOKUP(entregas[[#This Row],[id_cliente]],pedidos[[#All],[id_cliente]:[Recompra?]],5,0)</f>
        <v>1</v>
      </c>
      <c r="M905">
        <f>IF(entregas[[#This Row],[data_entrega]]=""=TRUE,0,MAX(entregas[[#This Row],[data_entrega]]-entregas[[#This Row],[prazo_estimado]],0))</f>
        <v>0</v>
      </c>
    </row>
    <row r="906" spans="1:13" x14ac:dyDescent="0.35">
      <c r="A906" s="2">
        <v>905</v>
      </c>
      <c r="B906" t="s">
        <v>414</v>
      </c>
      <c r="C906" t="s">
        <v>412</v>
      </c>
      <c r="D906" s="1">
        <v>45522</v>
      </c>
      <c r="E906" s="1">
        <v>45517</v>
      </c>
      <c r="F906" t="s">
        <v>413</v>
      </c>
      <c r="G906">
        <f>VLOOKUP(entregas[[#This Row],[id_pedido]],pedidos[[id]:[id_cliente]],2,0)</f>
        <v>107</v>
      </c>
      <c r="H906" t="str">
        <f>VLOOKUP(entregas[[#This Row],[id_cliente]],clientes[],2,0)</f>
        <v>Agatha Costa</v>
      </c>
      <c r="I906" t="str">
        <f>VLOOKUP(entregas[[#This Row],[id_cliente]],clientes[],7,0)</f>
        <v>Norte</v>
      </c>
      <c r="J906">
        <f>VLOOKUP(entregas[[#This Row],[id_cliente]],nps[],3,0)</f>
        <v>3</v>
      </c>
      <c r="K906" t="str">
        <f>IF(entregas[[#This Row],[status]]="Entregue","Não","Sim")</f>
        <v>Não</v>
      </c>
      <c r="L906">
        <f>VLOOKUP(entregas[[#This Row],[id_cliente]],pedidos[[#All],[id_cliente]:[Recompra?]],5,0)</f>
        <v>1</v>
      </c>
      <c r="M906">
        <f>IF(entregas[[#This Row],[data_entrega]]=""=TRUE,0,MAX(entregas[[#This Row],[data_entrega]]-entregas[[#This Row],[prazo_estimado]],0))</f>
        <v>5</v>
      </c>
    </row>
    <row r="907" spans="1:13" x14ac:dyDescent="0.35">
      <c r="A907" s="2">
        <v>906</v>
      </c>
      <c r="B907" t="s">
        <v>408</v>
      </c>
      <c r="C907" t="s">
        <v>412</v>
      </c>
      <c r="D907" s="1">
        <v>45711</v>
      </c>
      <c r="E907" s="1">
        <v>45708</v>
      </c>
      <c r="F907" t="s">
        <v>413</v>
      </c>
      <c r="G907">
        <f>VLOOKUP(entregas[[#This Row],[id_pedido]],pedidos[[id]:[id_cliente]],2,0)</f>
        <v>101</v>
      </c>
      <c r="H907" t="str">
        <f>VLOOKUP(entregas[[#This Row],[id_cliente]],clientes[],2,0)</f>
        <v>Benício Lopes</v>
      </c>
      <c r="I907" t="str">
        <f>VLOOKUP(entregas[[#This Row],[id_cliente]],clientes[],7,0)</f>
        <v>Nordeste</v>
      </c>
      <c r="J907">
        <f>VLOOKUP(entregas[[#This Row],[id_cliente]],nps[],3,0)</f>
        <v>2</v>
      </c>
      <c r="K907" t="str">
        <f>IF(entregas[[#This Row],[status]]="Entregue","Não","Sim")</f>
        <v>Não</v>
      </c>
      <c r="L907">
        <f>VLOOKUP(entregas[[#This Row],[id_cliente]],pedidos[[#All],[id_cliente]:[Recompra?]],5,0)</f>
        <v>1</v>
      </c>
      <c r="M907">
        <f>IF(entregas[[#This Row],[data_entrega]]=""=TRUE,0,MAX(entregas[[#This Row],[data_entrega]]-entregas[[#This Row],[prazo_estimado]],0))</f>
        <v>3</v>
      </c>
    </row>
    <row r="908" spans="1:13" x14ac:dyDescent="0.35">
      <c r="A908" s="2">
        <v>907</v>
      </c>
      <c r="B908" t="s">
        <v>411</v>
      </c>
      <c r="C908" t="s">
        <v>409</v>
      </c>
      <c r="E908" s="1">
        <v>45571</v>
      </c>
      <c r="F908" t="s">
        <v>410</v>
      </c>
      <c r="G908">
        <f>VLOOKUP(entregas[[#This Row],[id_pedido]],pedidos[[id]:[id_cliente]],2,0)</f>
        <v>192</v>
      </c>
      <c r="H908" t="str">
        <f>VLOOKUP(entregas[[#This Row],[id_cliente]],clientes[],2,0)</f>
        <v>Levi Santos</v>
      </c>
      <c r="I908" t="str">
        <f>VLOOKUP(entregas[[#This Row],[id_cliente]],clientes[],7,0)</f>
        <v>Centro-Oeste</v>
      </c>
      <c r="J908">
        <f>VLOOKUP(entregas[[#This Row],[id_cliente]],nps[],3,0)</f>
        <v>0</v>
      </c>
      <c r="K908" t="str">
        <f>IF(entregas[[#This Row],[status]]="Entregue","Não","Sim")</f>
        <v>Sim</v>
      </c>
      <c r="L908">
        <f>VLOOKUP(entregas[[#This Row],[id_cliente]],pedidos[[#All],[id_cliente]:[Recompra?]],5,0)</f>
        <v>1</v>
      </c>
      <c r="M908">
        <f>IF(entregas[[#This Row],[data_entrega]]=""=TRUE,0,MAX(entregas[[#This Row],[data_entrega]]-entregas[[#This Row],[prazo_estimado]],0))</f>
        <v>0</v>
      </c>
    </row>
    <row r="909" spans="1:13" x14ac:dyDescent="0.35">
      <c r="A909" s="2">
        <v>908</v>
      </c>
      <c r="B909" t="s">
        <v>408</v>
      </c>
      <c r="C909" t="s">
        <v>412</v>
      </c>
      <c r="D909" s="1">
        <v>45668</v>
      </c>
      <c r="E909" s="1">
        <v>45669</v>
      </c>
      <c r="F909" t="s">
        <v>413</v>
      </c>
      <c r="G909">
        <f>VLOOKUP(entregas[[#This Row],[id_pedido]],pedidos[[id]:[id_cliente]],2,0)</f>
        <v>7</v>
      </c>
      <c r="H909" t="str">
        <f>VLOOKUP(entregas[[#This Row],[id_cliente]],clientes[],2,0)</f>
        <v>Gustavo Henrique Nascimento</v>
      </c>
      <c r="I909" t="str">
        <f>VLOOKUP(entregas[[#This Row],[id_cliente]],clientes[],7,0)</f>
        <v>Nordeste</v>
      </c>
      <c r="J909">
        <f>VLOOKUP(entregas[[#This Row],[id_cliente]],nps[],3,0)</f>
        <v>9</v>
      </c>
      <c r="K909" t="str">
        <f>IF(entregas[[#This Row],[status]]="Entregue","Não","Sim")</f>
        <v>Não</v>
      </c>
      <c r="L909">
        <f>VLOOKUP(entregas[[#This Row],[id_cliente]],pedidos[[#All],[id_cliente]:[Recompra?]],5,0)</f>
        <v>1</v>
      </c>
      <c r="M909">
        <f>IF(entregas[[#This Row],[data_entrega]]=""=TRUE,0,MAX(entregas[[#This Row],[data_entrega]]-entregas[[#This Row],[prazo_estimado]],0))</f>
        <v>0</v>
      </c>
    </row>
    <row r="910" spans="1:13" x14ac:dyDescent="0.35">
      <c r="A910" s="2">
        <v>909</v>
      </c>
      <c r="B910" t="s">
        <v>414</v>
      </c>
      <c r="C910" t="s">
        <v>415</v>
      </c>
      <c r="E910" s="1">
        <v>45732</v>
      </c>
      <c r="F910" t="s">
        <v>416</v>
      </c>
      <c r="G910">
        <f>VLOOKUP(entregas[[#This Row],[id_pedido]],pedidos[[id]:[id_cliente]],2,0)</f>
        <v>65</v>
      </c>
      <c r="H910" t="str">
        <f>VLOOKUP(entregas[[#This Row],[id_cliente]],clientes[],2,0)</f>
        <v>Maria Julia Barbosa</v>
      </c>
      <c r="I910" t="str">
        <f>VLOOKUP(entregas[[#This Row],[id_cliente]],clientes[],7,0)</f>
        <v>Nordeste</v>
      </c>
      <c r="J910">
        <f>VLOOKUP(entregas[[#This Row],[id_cliente]],nps[],3,0)</f>
        <v>8</v>
      </c>
      <c r="K910" t="str">
        <f>IF(entregas[[#This Row],[status]]="Entregue","Não","Sim")</f>
        <v>Sim</v>
      </c>
      <c r="L910">
        <f>VLOOKUP(entregas[[#This Row],[id_cliente]],pedidos[[#All],[id_cliente]:[Recompra?]],5,0)</f>
        <v>1</v>
      </c>
      <c r="M910">
        <f>IF(entregas[[#This Row],[data_entrega]]=""=TRUE,0,MAX(entregas[[#This Row],[data_entrega]]-entregas[[#This Row],[prazo_estimado]],0))</f>
        <v>0</v>
      </c>
    </row>
    <row r="911" spans="1:13" x14ac:dyDescent="0.35">
      <c r="A911" s="2">
        <v>910</v>
      </c>
      <c r="B911" t="s">
        <v>414</v>
      </c>
      <c r="C911" t="s">
        <v>415</v>
      </c>
      <c r="E911" s="1">
        <v>45445</v>
      </c>
      <c r="F911" t="s">
        <v>416</v>
      </c>
      <c r="G911">
        <f>VLOOKUP(entregas[[#This Row],[id_pedido]],pedidos[[id]:[id_cliente]],2,0)</f>
        <v>46</v>
      </c>
      <c r="H911" t="str">
        <f>VLOOKUP(entregas[[#This Row],[id_cliente]],clientes[],2,0)</f>
        <v>Sra. Stephany Cardoso</v>
      </c>
      <c r="I911" t="str">
        <f>VLOOKUP(entregas[[#This Row],[id_cliente]],clientes[],7,0)</f>
        <v>Sul</v>
      </c>
      <c r="J911">
        <f>VLOOKUP(entregas[[#This Row],[id_cliente]],nps[],3,0)</f>
        <v>2</v>
      </c>
      <c r="K911" t="str">
        <f>IF(entregas[[#This Row],[status]]="Entregue","Não","Sim")</f>
        <v>Sim</v>
      </c>
      <c r="L911">
        <f>VLOOKUP(entregas[[#This Row],[id_cliente]],pedidos[[#All],[id_cliente]:[Recompra?]],5,0)</f>
        <v>1</v>
      </c>
      <c r="M911">
        <f>IF(entregas[[#This Row],[data_entrega]]=""=TRUE,0,MAX(entregas[[#This Row],[data_entrega]]-entregas[[#This Row],[prazo_estimado]],0))</f>
        <v>0</v>
      </c>
    </row>
    <row r="912" spans="1:13" x14ac:dyDescent="0.35">
      <c r="A912" s="2">
        <v>911</v>
      </c>
      <c r="B912" t="s">
        <v>411</v>
      </c>
      <c r="C912" t="s">
        <v>412</v>
      </c>
      <c r="D912" s="1">
        <v>45546</v>
      </c>
      <c r="E912" s="1">
        <v>45548</v>
      </c>
      <c r="F912" t="s">
        <v>413</v>
      </c>
      <c r="G912">
        <f>VLOOKUP(entregas[[#This Row],[id_pedido]],pedidos[[id]:[id_cliente]],2,0)</f>
        <v>141</v>
      </c>
      <c r="H912" t="str">
        <f>VLOOKUP(entregas[[#This Row],[id_cliente]],clientes[],2,0)</f>
        <v>Ana Sophia Martins</v>
      </c>
      <c r="I912" t="str">
        <f>VLOOKUP(entregas[[#This Row],[id_cliente]],clientes[],7,0)</f>
        <v>Nordeste</v>
      </c>
      <c r="J912">
        <f>VLOOKUP(entregas[[#This Row],[id_cliente]],nps[],3,0)</f>
        <v>7</v>
      </c>
      <c r="K912" t="str">
        <f>IF(entregas[[#This Row],[status]]="Entregue","Não","Sim")</f>
        <v>Não</v>
      </c>
      <c r="L912">
        <f>VLOOKUP(entregas[[#This Row],[id_cliente]],pedidos[[#All],[id_cliente]:[Recompra?]],5,0)</f>
        <v>1</v>
      </c>
      <c r="M912">
        <f>IF(entregas[[#This Row],[data_entrega]]=""=TRUE,0,MAX(entregas[[#This Row],[data_entrega]]-entregas[[#This Row],[prazo_estimado]],0))</f>
        <v>0</v>
      </c>
    </row>
    <row r="913" spans="1:13" x14ac:dyDescent="0.35">
      <c r="A913" s="2">
        <v>912</v>
      </c>
      <c r="B913" t="s">
        <v>414</v>
      </c>
      <c r="C913" t="s">
        <v>412</v>
      </c>
      <c r="D913" s="1">
        <v>45534</v>
      </c>
      <c r="E913" s="1">
        <v>45535</v>
      </c>
      <c r="F913" t="s">
        <v>413</v>
      </c>
      <c r="G913">
        <f>VLOOKUP(entregas[[#This Row],[id_pedido]],pedidos[[id]:[id_cliente]],2,0)</f>
        <v>173</v>
      </c>
      <c r="H913" t="str">
        <f>VLOOKUP(entregas[[#This Row],[id_cliente]],clientes[],2,0)</f>
        <v>Vicente Teixeira</v>
      </c>
      <c r="I913" t="str">
        <f>VLOOKUP(entregas[[#This Row],[id_cliente]],clientes[],7,0)</f>
        <v>Nordeste</v>
      </c>
      <c r="J913">
        <f>VLOOKUP(entregas[[#This Row],[id_cliente]],nps[],3,0)</f>
        <v>5</v>
      </c>
      <c r="K913" t="str">
        <f>IF(entregas[[#This Row],[status]]="Entregue","Não","Sim")</f>
        <v>Não</v>
      </c>
      <c r="L913">
        <f>VLOOKUP(entregas[[#This Row],[id_cliente]],pedidos[[#All],[id_cliente]:[Recompra?]],5,0)</f>
        <v>1</v>
      </c>
      <c r="M913">
        <f>IF(entregas[[#This Row],[data_entrega]]=""=TRUE,0,MAX(entregas[[#This Row],[data_entrega]]-entregas[[#This Row],[prazo_estimado]],0))</f>
        <v>0</v>
      </c>
    </row>
    <row r="914" spans="1:13" x14ac:dyDescent="0.35">
      <c r="A914" s="2">
        <v>913</v>
      </c>
      <c r="B914" t="s">
        <v>411</v>
      </c>
      <c r="C914" t="s">
        <v>412</v>
      </c>
      <c r="D914" s="1">
        <v>45634</v>
      </c>
      <c r="E914" s="1">
        <v>45629</v>
      </c>
      <c r="F914" t="s">
        <v>413</v>
      </c>
      <c r="G914">
        <f>VLOOKUP(entregas[[#This Row],[id_pedido]],pedidos[[id]:[id_cliente]],2,0)</f>
        <v>149</v>
      </c>
      <c r="H914" t="str">
        <f>VLOOKUP(entregas[[#This Row],[id_cliente]],clientes[],2,0)</f>
        <v>Mariane Castro</v>
      </c>
      <c r="I914" t="str">
        <f>VLOOKUP(entregas[[#This Row],[id_cliente]],clientes[],7,0)</f>
        <v>Sul</v>
      </c>
      <c r="J914">
        <f>VLOOKUP(entregas[[#This Row],[id_cliente]],nps[],3,0)</f>
        <v>1</v>
      </c>
      <c r="K914" t="str">
        <f>IF(entregas[[#This Row],[status]]="Entregue","Não","Sim")</f>
        <v>Não</v>
      </c>
      <c r="L914">
        <f>VLOOKUP(entregas[[#This Row],[id_cliente]],pedidos[[#All],[id_cliente]:[Recompra?]],5,0)</f>
        <v>1</v>
      </c>
      <c r="M914">
        <f>IF(entregas[[#This Row],[data_entrega]]=""=TRUE,0,MAX(entregas[[#This Row],[data_entrega]]-entregas[[#This Row],[prazo_estimado]],0))</f>
        <v>5</v>
      </c>
    </row>
    <row r="915" spans="1:13" x14ac:dyDescent="0.35">
      <c r="A915" s="2">
        <v>914</v>
      </c>
      <c r="B915" t="s">
        <v>408</v>
      </c>
      <c r="C915" t="s">
        <v>412</v>
      </c>
      <c r="D915" s="1">
        <v>45680</v>
      </c>
      <c r="E915" s="1">
        <v>45675</v>
      </c>
      <c r="F915" t="s">
        <v>413</v>
      </c>
      <c r="G915">
        <f>VLOOKUP(entregas[[#This Row],[id_pedido]],pedidos[[id]:[id_cliente]],2,0)</f>
        <v>97</v>
      </c>
      <c r="H915" t="str">
        <f>VLOOKUP(entregas[[#This Row],[id_cliente]],clientes[],2,0)</f>
        <v>João Felipe Fogaça</v>
      </c>
      <c r="I915" t="str">
        <f>VLOOKUP(entregas[[#This Row],[id_cliente]],clientes[],7,0)</f>
        <v>Norte</v>
      </c>
      <c r="J915">
        <f>VLOOKUP(entregas[[#This Row],[id_cliente]],nps[],3,0)</f>
        <v>4</v>
      </c>
      <c r="K915" t="str">
        <f>IF(entregas[[#This Row],[status]]="Entregue","Não","Sim")</f>
        <v>Não</v>
      </c>
      <c r="L915">
        <f>VLOOKUP(entregas[[#This Row],[id_cliente]],pedidos[[#All],[id_cliente]:[Recompra?]],5,0)</f>
        <v>1</v>
      </c>
      <c r="M915">
        <f>IF(entregas[[#This Row],[data_entrega]]=""=TRUE,0,MAX(entregas[[#This Row],[data_entrega]]-entregas[[#This Row],[prazo_estimado]],0))</f>
        <v>5</v>
      </c>
    </row>
    <row r="916" spans="1:13" x14ac:dyDescent="0.35">
      <c r="A916" s="2">
        <v>915</v>
      </c>
      <c r="B916" t="s">
        <v>411</v>
      </c>
      <c r="C916" t="s">
        <v>412</v>
      </c>
      <c r="D916" s="1">
        <v>45770</v>
      </c>
      <c r="E916" s="1">
        <v>45766</v>
      </c>
      <c r="F916" t="s">
        <v>413</v>
      </c>
      <c r="G916">
        <f>VLOOKUP(entregas[[#This Row],[id_pedido]],pedidos[[id]:[id_cliente]],2,0)</f>
        <v>44</v>
      </c>
      <c r="H916" t="str">
        <f>VLOOKUP(entregas[[#This Row],[id_cliente]],clientes[],2,0)</f>
        <v>Murilo Jesus</v>
      </c>
      <c r="I916" t="str">
        <f>VLOOKUP(entregas[[#This Row],[id_cliente]],clientes[],7,0)</f>
        <v>Norte</v>
      </c>
      <c r="J916">
        <f>VLOOKUP(entregas[[#This Row],[id_cliente]],nps[],3,0)</f>
        <v>6</v>
      </c>
      <c r="K916" t="str">
        <f>IF(entregas[[#This Row],[status]]="Entregue","Não","Sim")</f>
        <v>Não</v>
      </c>
      <c r="L916">
        <f>VLOOKUP(entregas[[#This Row],[id_cliente]],pedidos[[#All],[id_cliente]:[Recompra?]],5,0)</f>
        <v>1</v>
      </c>
      <c r="M916">
        <f>IF(entregas[[#This Row],[data_entrega]]=""=TRUE,0,MAX(entregas[[#This Row],[data_entrega]]-entregas[[#This Row],[prazo_estimado]],0))</f>
        <v>4</v>
      </c>
    </row>
    <row r="917" spans="1:13" x14ac:dyDescent="0.35">
      <c r="A917" s="2">
        <v>916</v>
      </c>
      <c r="B917" t="s">
        <v>419</v>
      </c>
      <c r="C917" t="s">
        <v>409</v>
      </c>
      <c r="E917" s="1">
        <v>45661</v>
      </c>
      <c r="F917" t="s">
        <v>410</v>
      </c>
      <c r="G917">
        <f>VLOOKUP(entregas[[#This Row],[id_pedido]],pedidos[[id]:[id_cliente]],2,0)</f>
        <v>103</v>
      </c>
      <c r="H917" t="str">
        <f>VLOOKUP(entregas[[#This Row],[id_cliente]],clientes[],2,0)</f>
        <v>Bruno Cunha</v>
      </c>
      <c r="I917" t="str">
        <f>VLOOKUP(entregas[[#This Row],[id_cliente]],clientes[],7,0)</f>
        <v>Nordeste</v>
      </c>
      <c r="J917">
        <f>VLOOKUP(entregas[[#This Row],[id_cliente]],nps[],3,0)</f>
        <v>0</v>
      </c>
      <c r="K917" t="str">
        <f>IF(entregas[[#This Row],[status]]="Entregue","Não","Sim")</f>
        <v>Sim</v>
      </c>
      <c r="L917">
        <f>VLOOKUP(entregas[[#This Row],[id_cliente]],pedidos[[#All],[id_cliente]:[Recompra?]],5,0)</f>
        <v>1</v>
      </c>
      <c r="M917">
        <f>IF(entregas[[#This Row],[data_entrega]]=""=TRUE,0,MAX(entregas[[#This Row],[data_entrega]]-entregas[[#This Row],[prazo_estimado]],0))</f>
        <v>0</v>
      </c>
    </row>
    <row r="918" spans="1:13" x14ac:dyDescent="0.35">
      <c r="A918" s="2">
        <v>917</v>
      </c>
      <c r="B918" t="s">
        <v>411</v>
      </c>
      <c r="C918" t="s">
        <v>412</v>
      </c>
      <c r="D918" s="1">
        <v>45716</v>
      </c>
      <c r="E918" s="1">
        <v>45713</v>
      </c>
      <c r="F918" t="s">
        <v>413</v>
      </c>
      <c r="G918">
        <f>VLOOKUP(entregas[[#This Row],[id_pedido]],pedidos[[id]:[id_cliente]],2,0)</f>
        <v>187</v>
      </c>
      <c r="H918" t="str">
        <f>VLOOKUP(entregas[[#This Row],[id_cliente]],clientes[],2,0)</f>
        <v>Srta. Olivia da Rocha</v>
      </c>
      <c r="I918" t="str">
        <f>VLOOKUP(entregas[[#This Row],[id_cliente]],clientes[],7,0)</f>
        <v>Sul</v>
      </c>
      <c r="J918">
        <f>VLOOKUP(entregas[[#This Row],[id_cliente]],nps[],3,0)</f>
        <v>8</v>
      </c>
      <c r="K918" t="str">
        <f>IF(entregas[[#This Row],[status]]="Entregue","Não","Sim")</f>
        <v>Não</v>
      </c>
      <c r="L918">
        <f>VLOOKUP(entregas[[#This Row],[id_cliente]],pedidos[[#All],[id_cliente]:[Recompra?]],5,0)</f>
        <v>1</v>
      </c>
      <c r="M918">
        <f>IF(entregas[[#This Row],[data_entrega]]=""=TRUE,0,MAX(entregas[[#This Row],[data_entrega]]-entregas[[#This Row],[prazo_estimado]],0))</f>
        <v>3</v>
      </c>
    </row>
    <row r="919" spans="1:13" x14ac:dyDescent="0.35">
      <c r="A919" s="2">
        <v>918</v>
      </c>
      <c r="B919" t="s">
        <v>419</v>
      </c>
      <c r="C919" t="s">
        <v>412</v>
      </c>
      <c r="D919" s="1">
        <v>45445</v>
      </c>
      <c r="E919" s="1">
        <v>45444</v>
      </c>
      <c r="F919" t="s">
        <v>413</v>
      </c>
      <c r="G919">
        <f>VLOOKUP(entregas[[#This Row],[id_pedido]],pedidos[[id]:[id_cliente]],2,0)</f>
        <v>131</v>
      </c>
      <c r="H919" t="str">
        <f>VLOOKUP(entregas[[#This Row],[id_cliente]],clientes[],2,0)</f>
        <v>Erick da Conceição</v>
      </c>
      <c r="I919" t="str">
        <f>VLOOKUP(entregas[[#This Row],[id_cliente]],clientes[],7,0)</f>
        <v>Sul</v>
      </c>
      <c r="J919">
        <f>VLOOKUP(entregas[[#This Row],[id_cliente]],nps[],3,0)</f>
        <v>2</v>
      </c>
      <c r="K919" t="str">
        <f>IF(entregas[[#This Row],[status]]="Entregue","Não","Sim")</f>
        <v>Não</v>
      </c>
      <c r="L919">
        <f>VLOOKUP(entregas[[#This Row],[id_cliente]],pedidos[[#All],[id_cliente]:[Recompra?]],5,0)</f>
        <v>1</v>
      </c>
      <c r="M919">
        <f>IF(entregas[[#This Row],[data_entrega]]=""=TRUE,0,MAX(entregas[[#This Row],[data_entrega]]-entregas[[#This Row],[prazo_estimado]],0))</f>
        <v>1</v>
      </c>
    </row>
    <row r="920" spans="1:13" x14ac:dyDescent="0.35">
      <c r="A920" s="2">
        <v>919</v>
      </c>
      <c r="B920" t="s">
        <v>419</v>
      </c>
      <c r="C920" t="s">
        <v>417</v>
      </c>
      <c r="E920" s="1">
        <v>45605</v>
      </c>
      <c r="F920" t="s">
        <v>418</v>
      </c>
      <c r="G920">
        <f>VLOOKUP(entregas[[#This Row],[id_pedido]],pedidos[[id]:[id_cliente]],2,0)</f>
        <v>23</v>
      </c>
      <c r="H920" t="str">
        <f>VLOOKUP(entregas[[#This Row],[id_cliente]],clientes[],2,0)</f>
        <v>Srta. Clarice Barbosa</v>
      </c>
      <c r="I920" t="str">
        <f>VLOOKUP(entregas[[#This Row],[id_cliente]],clientes[],7,0)</f>
        <v>Norte</v>
      </c>
      <c r="J920">
        <f>VLOOKUP(entregas[[#This Row],[id_cliente]],nps[],3,0)</f>
        <v>10</v>
      </c>
      <c r="K920" t="str">
        <f>IF(entregas[[#This Row],[status]]="Entregue","Não","Sim")</f>
        <v>Sim</v>
      </c>
      <c r="L920">
        <f>VLOOKUP(entregas[[#This Row],[id_cliente]],pedidos[[#All],[id_cliente]:[Recompra?]],5,0)</f>
        <v>1</v>
      </c>
      <c r="M920">
        <f>IF(entregas[[#This Row],[data_entrega]]=""=TRUE,0,MAX(entregas[[#This Row],[data_entrega]]-entregas[[#This Row],[prazo_estimado]],0))</f>
        <v>0</v>
      </c>
    </row>
    <row r="921" spans="1:13" x14ac:dyDescent="0.35">
      <c r="A921" s="2">
        <v>920</v>
      </c>
      <c r="B921" t="s">
        <v>411</v>
      </c>
      <c r="C921" t="s">
        <v>412</v>
      </c>
      <c r="D921" s="1">
        <v>45773</v>
      </c>
      <c r="E921" s="1">
        <v>45769</v>
      </c>
      <c r="F921" t="s">
        <v>413</v>
      </c>
      <c r="G921">
        <f>VLOOKUP(entregas[[#This Row],[id_pedido]],pedidos[[id]:[id_cliente]],2,0)</f>
        <v>181</v>
      </c>
      <c r="H921" t="str">
        <f>VLOOKUP(entregas[[#This Row],[id_cliente]],clientes[],2,0)</f>
        <v>Stella Pinto</v>
      </c>
      <c r="I921" t="str">
        <f>VLOOKUP(entregas[[#This Row],[id_cliente]],clientes[],7,0)</f>
        <v>Nordeste</v>
      </c>
      <c r="J921">
        <f>VLOOKUP(entregas[[#This Row],[id_cliente]],nps[],3,0)</f>
        <v>3</v>
      </c>
      <c r="K921" t="str">
        <f>IF(entregas[[#This Row],[status]]="Entregue","Não","Sim")</f>
        <v>Não</v>
      </c>
      <c r="L921">
        <f>VLOOKUP(entregas[[#This Row],[id_cliente]],pedidos[[#All],[id_cliente]:[Recompra?]],5,0)</f>
        <v>1</v>
      </c>
      <c r="M921">
        <f>IF(entregas[[#This Row],[data_entrega]]=""=TRUE,0,MAX(entregas[[#This Row],[data_entrega]]-entregas[[#This Row],[prazo_estimado]],0))</f>
        <v>4</v>
      </c>
    </row>
    <row r="922" spans="1:13" x14ac:dyDescent="0.35">
      <c r="A922" s="2">
        <v>921</v>
      </c>
      <c r="B922" t="s">
        <v>411</v>
      </c>
      <c r="C922" t="s">
        <v>415</v>
      </c>
      <c r="E922" s="1">
        <v>45715</v>
      </c>
      <c r="F922" t="s">
        <v>416</v>
      </c>
      <c r="G922">
        <f>VLOOKUP(entregas[[#This Row],[id_pedido]],pedidos[[id]:[id_cliente]],2,0)</f>
        <v>118</v>
      </c>
      <c r="H922" t="str">
        <f>VLOOKUP(entregas[[#This Row],[id_cliente]],clientes[],2,0)</f>
        <v>Carlos Eduardo Barbosa</v>
      </c>
      <c r="I922" t="str">
        <f>VLOOKUP(entregas[[#This Row],[id_cliente]],clientes[],7,0)</f>
        <v>Nordeste</v>
      </c>
      <c r="J922">
        <f>VLOOKUP(entregas[[#This Row],[id_cliente]],nps[],3,0)</f>
        <v>4</v>
      </c>
      <c r="K922" t="str">
        <f>IF(entregas[[#This Row],[status]]="Entregue","Não","Sim")</f>
        <v>Sim</v>
      </c>
      <c r="L922">
        <f>VLOOKUP(entregas[[#This Row],[id_cliente]],pedidos[[#All],[id_cliente]:[Recompra?]],5,0)</f>
        <v>1</v>
      </c>
      <c r="M922">
        <f>IF(entregas[[#This Row],[data_entrega]]=""=TRUE,0,MAX(entregas[[#This Row],[data_entrega]]-entregas[[#This Row],[prazo_estimado]],0))</f>
        <v>0</v>
      </c>
    </row>
    <row r="923" spans="1:13" x14ac:dyDescent="0.35">
      <c r="A923" s="2">
        <v>922</v>
      </c>
      <c r="B923" t="s">
        <v>408</v>
      </c>
      <c r="C923" t="s">
        <v>412</v>
      </c>
      <c r="D923" s="1">
        <v>45739</v>
      </c>
      <c r="E923" s="1">
        <v>45735</v>
      </c>
      <c r="F923" t="s">
        <v>413</v>
      </c>
      <c r="G923">
        <f>VLOOKUP(entregas[[#This Row],[id_pedido]],pedidos[[id]:[id_cliente]],2,0)</f>
        <v>104</v>
      </c>
      <c r="H923" t="str">
        <f>VLOOKUP(entregas[[#This Row],[id_cliente]],clientes[],2,0)</f>
        <v>Leonardo da Rocha</v>
      </c>
      <c r="I923" t="str">
        <f>VLOOKUP(entregas[[#This Row],[id_cliente]],clientes[],7,0)</f>
        <v>Centro-Oeste</v>
      </c>
      <c r="J923">
        <f>VLOOKUP(entregas[[#This Row],[id_cliente]],nps[],3,0)</f>
        <v>6</v>
      </c>
      <c r="K923" t="str">
        <f>IF(entregas[[#This Row],[status]]="Entregue","Não","Sim")</f>
        <v>Não</v>
      </c>
      <c r="L923">
        <f>VLOOKUP(entregas[[#This Row],[id_cliente]],pedidos[[#All],[id_cliente]:[Recompra?]],5,0)</f>
        <v>1</v>
      </c>
      <c r="M923">
        <f>IF(entregas[[#This Row],[data_entrega]]=""=TRUE,0,MAX(entregas[[#This Row],[data_entrega]]-entregas[[#This Row],[prazo_estimado]],0))</f>
        <v>4</v>
      </c>
    </row>
    <row r="924" spans="1:13" x14ac:dyDescent="0.35">
      <c r="A924" s="2">
        <v>923</v>
      </c>
      <c r="B924" t="s">
        <v>419</v>
      </c>
      <c r="C924" t="s">
        <v>412</v>
      </c>
      <c r="D924" s="1">
        <v>45548</v>
      </c>
      <c r="E924" s="1">
        <v>45547</v>
      </c>
      <c r="F924" t="s">
        <v>413</v>
      </c>
      <c r="G924">
        <f>VLOOKUP(entregas[[#This Row],[id_pedido]],pedidos[[id]:[id_cliente]],2,0)</f>
        <v>194</v>
      </c>
      <c r="H924" t="str">
        <f>VLOOKUP(entregas[[#This Row],[id_cliente]],clientes[],2,0)</f>
        <v>Isabel Teixeira</v>
      </c>
      <c r="I924" t="str">
        <f>VLOOKUP(entregas[[#This Row],[id_cliente]],clientes[],7,0)</f>
        <v>Norte</v>
      </c>
      <c r="J924">
        <f>VLOOKUP(entregas[[#This Row],[id_cliente]],nps[],3,0)</f>
        <v>5</v>
      </c>
      <c r="K924" t="str">
        <f>IF(entregas[[#This Row],[status]]="Entregue","Não","Sim")</f>
        <v>Não</v>
      </c>
      <c r="L924">
        <f>VLOOKUP(entregas[[#This Row],[id_cliente]],pedidos[[#All],[id_cliente]:[Recompra?]],5,0)</f>
        <v>1</v>
      </c>
      <c r="M924">
        <f>IF(entregas[[#This Row],[data_entrega]]=""=TRUE,0,MAX(entregas[[#This Row],[data_entrega]]-entregas[[#This Row],[prazo_estimado]],0))</f>
        <v>1</v>
      </c>
    </row>
    <row r="925" spans="1:13" x14ac:dyDescent="0.35">
      <c r="A925" s="2">
        <v>924</v>
      </c>
      <c r="B925" t="s">
        <v>419</v>
      </c>
      <c r="C925" t="s">
        <v>412</v>
      </c>
      <c r="D925" s="1">
        <v>45654</v>
      </c>
      <c r="E925" s="1">
        <v>45654</v>
      </c>
      <c r="F925" t="s">
        <v>413</v>
      </c>
      <c r="G925">
        <f>VLOOKUP(entregas[[#This Row],[id_pedido]],pedidos[[id]:[id_cliente]],2,0)</f>
        <v>199</v>
      </c>
      <c r="H925" t="str">
        <f>VLOOKUP(entregas[[#This Row],[id_cliente]],clientes[],2,0)</f>
        <v>Isabelly Fernandes</v>
      </c>
      <c r="I925" t="str">
        <f>VLOOKUP(entregas[[#This Row],[id_cliente]],clientes[],7,0)</f>
        <v>Nordeste</v>
      </c>
      <c r="J925">
        <f>VLOOKUP(entregas[[#This Row],[id_cliente]],nps[],3,0)</f>
        <v>1</v>
      </c>
      <c r="K925" t="str">
        <f>IF(entregas[[#This Row],[status]]="Entregue","Não","Sim")</f>
        <v>Não</v>
      </c>
      <c r="L925">
        <f>VLOOKUP(entregas[[#This Row],[id_cliente]],pedidos[[#All],[id_cliente]:[Recompra?]],5,0)</f>
        <v>1</v>
      </c>
      <c r="M925">
        <f>IF(entregas[[#This Row],[data_entrega]]=""=TRUE,0,MAX(entregas[[#This Row],[data_entrega]]-entregas[[#This Row],[prazo_estimado]],0))</f>
        <v>0</v>
      </c>
    </row>
    <row r="926" spans="1:13" x14ac:dyDescent="0.35">
      <c r="A926" s="2">
        <v>925</v>
      </c>
      <c r="B926" t="s">
        <v>414</v>
      </c>
      <c r="C926" t="s">
        <v>412</v>
      </c>
      <c r="D926" s="1">
        <v>45698</v>
      </c>
      <c r="E926" s="1">
        <v>45700</v>
      </c>
      <c r="F926" t="s">
        <v>413</v>
      </c>
      <c r="G926">
        <f>VLOOKUP(entregas[[#This Row],[id_pedido]],pedidos[[id]:[id_cliente]],2,0)</f>
        <v>11</v>
      </c>
      <c r="H926" t="str">
        <f>VLOOKUP(entregas[[#This Row],[id_cliente]],clientes[],2,0)</f>
        <v>Eduarda Porto</v>
      </c>
      <c r="I926" t="str">
        <f>VLOOKUP(entregas[[#This Row],[id_cliente]],clientes[],7,0)</f>
        <v>Nordeste</v>
      </c>
      <c r="J926">
        <f>VLOOKUP(entregas[[#This Row],[id_cliente]],nps[],3,0)</f>
        <v>4</v>
      </c>
      <c r="K926" t="str">
        <f>IF(entregas[[#This Row],[status]]="Entregue","Não","Sim")</f>
        <v>Não</v>
      </c>
      <c r="L926">
        <f>VLOOKUP(entregas[[#This Row],[id_cliente]],pedidos[[#All],[id_cliente]:[Recompra?]],5,0)</f>
        <v>1</v>
      </c>
      <c r="M926">
        <f>IF(entregas[[#This Row],[data_entrega]]=""=TRUE,0,MAX(entregas[[#This Row],[data_entrega]]-entregas[[#This Row],[prazo_estimado]],0))</f>
        <v>0</v>
      </c>
    </row>
    <row r="927" spans="1:13" x14ac:dyDescent="0.35">
      <c r="A927" s="2">
        <v>926</v>
      </c>
      <c r="B927" t="s">
        <v>411</v>
      </c>
      <c r="C927" t="s">
        <v>412</v>
      </c>
      <c r="D927" s="1">
        <v>45522</v>
      </c>
      <c r="E927" s="1">
        <v>45521</v>
      </c>
      <c r="F927" t="s">
        <v>413</v>
      </c>
      <c r="G927">
        <f>VLOOKUP(entregas[[#This Row],[id_pedido]],pedidos[[id]:[id_cliente]],2,0)</f>
        <v>156</v>
      </c>
      <c r="H927" t="str">
        <f>VLOOKUP(entregas[[#This Row],[id_cliente]],clientes[],2,0)</f>
        <v>Sr. Benício Viana</v>
      </c>
      <c r="I927" t="str">
        <f>VLOOKUP(entregas[[#This Row],[id_cliente]],clientes[],7,0)</f>
        <v>Nordeste</v>
      </c>
      <c r="J927">
        <f>VLOOKUP(entregas[[#This Row],[id_cliente]],nps[],3,0)</f>
        <v>8</v>
      </c>
      <c r="K927" t="str">
        <f>IF(entregas[[#This Row],[status]]="Entregue","Não","Sim")</f>
        <v>Não</v>
      </c>
      <c r="L927">
        <f>VLOOKUP(entregas[[#This Row],[id_cliente]],pedidos[[#All],[id_cliente]:[Recompra?]],5,0)</f>
        <v>1</v>
      </c>
      <c r="M927">
        <f>IF(entregas[[#This Row],[data_entrega]]=""=TRUE,0,MAX(entregas[[#This Row],[data_entrega]]-entregas[[#This Row],[prazo_estimado]],0))</f>
        <v>1</v>
      </c>
    </row>
    <row r="928" spans="1:13" x14ac:dyDescent="0.35">
      <c r="A928" s="2">
        <v>927</v>
      </c>
      <c r="B928" t="s">
        <v>414</v>
      </c>
      <c r="C928" t="s">
        <v>412</v>
      </c>
      <c r="D928" s="1">
        <v>45587</v>
      </c>
      <c r="E928" s="1">
        <v>45584</v>
      </c>
      <c r="F928" t="s">
        <v>413</v>
      </c>
      <c r="G928">
        <f>VLOOKUP(entregas[[#This Row],[id_pedido]],pedidos[[id]:[id_cliente]],2,0)</f>
        <v>189</v>
      </c>
      <c r="H928" t="str">
        <f>VLOOKUP(entregas[[#This Row],[id_cliente]],clientes[],2,0)</f>
        <v>Srta. Alícia Farias</v>
      </c>
      <c r="I928" t="str">
        <f>VLOOKUP(entregas[[#This Row],[id_cliente]],clientes[],7,0)</f>
        <v>Nordeste</v>
      </c>
      <c r="J928">
        <f>VLOOKUP(entregas[[#This Row],[id_cliente]],nps[],3,0)</f>
        <v>4</v>
      </c>
      <c r="K928" t="str">
        <f>IF(entregas[[#This Row],[status]]="Entregue","Não","Sim")</f>
        <v>Não</v>
      </c>
      <c r="L928">
        <f>VLOOKUP(entregas[[#This Row],[id_cliente]],pedidos[[#All],[id_cliente]:[Recompra?]],5,0)</f>
        <v>1</v>
      </c>
      <c r="M928">
        <f>IF(entregas[[#This Row],[data_entrega]]=""=TRUE,0,MAX(entregas[[#This Row],[data_entrega]]-entregas[[#This Row],[prazo_estimado]],0))</f>
        <v>3</v>
      </c>
    </row>
    <row r="929" spans="1:13" x14ac:dyDescent="0.35">
      <c r="A929" s="2">
        <v>928</v>
      </c>
      <c r="B929" t="s">
        <v>419</v>
      </c>
      <c r="C929" t="s">
        <v>412</v>
      </c>
      <c r="D929" s="1">
        <v>45762</v>
      </c>
      <c r="E929" s="1">
        <v>45757</v>
      </c>
      <c r="F929" t="s">
        <v>413</v>
      </c>
      <c r="G929">
        <f>VLOOKUP(entregas[[#This Row],[id_pedido]],pedidos[[id]:[id_cliente]],2,0)</f>
        <v>181</v>
      </c>
      <c r="H929" t="str">
        <f>VLOOKUP(entregas[[#This Row],[id_cliente]],clientes[],2,0)</f>
        <v>Stella Pinto</v>
      </c>
      <c r="I929" t="str">
        <f>VLOOKUP(entregas[[#This Row],[id_cliente]],clientes[],7,0)</f>
        <v>Nordeste</v>
      </c>
      <c r="J929">
        <f>VLOOKUP(entregas[[#This Row],[id_cliente]],nps[],3,0)</f>
        <v>3</v>
      </c>
      <c r="K929" t="str">
        <f>IF(entregas[[#This Row],[status]]="Entregue","Não","Sim")</f>
        <v>Não</v>
      </c>
      <c r="L929">
        <f>VLOOKUP(entregas[[#This Row],[id_cliente]],pedidos[[#All],[id_cliente]:[Recompra?]],5,0)</f>
        <v>1</v>
      </c>
      <c r="M929">
        <f>IF(entregas[[#This Row],[data_entrega]]=""=TRUE,0,MAX(entregas[[#This Row],[data_entrega]]-entregas[[#This Row],[prazo_estimado]],0))</f>
        <v>5</v>
      </c>
    </row>
    <row r="930" spans="1:13" x14ac:dyDescent="0.35">
      <c r="A930" s="2">
        <v>929</v>
      </c>
      <c r="B930" t="s">
        <v>408</v>
      </c>
      <c r="C930" t="s">
        <v>412</v>
      </c>
      <c r="D930" s="1">
        <v>45610</v>
      </c>
      <c r="E930" s="1">
        <v>45610</v>
      </c>
      <c r="F930" t="s">
        <v>413</v>
      </c>
      <c r="G930">
        <f>VLOOKUP(entregas[[#This Row],[id_pedido]],pedidos[[id]:[id_cliente]],2,0)</f>
        <v>193</v>
      </c>
      <c r="H930" t="str">
        <f>VLOOKUP(entregas[[#This Row],[id_cliente]],clientes[],2,0)</f>
        <v>Dr. Rodrigo Cardoso</v>
      </c>
      <c r="I930" t="str">
        <f>VLOOKUP(entregas[[#This Row],[id_cliente]],clientes[],7,0)</f>
        <v>Sul</v>
      </c>
      <c r="J930">
        <f>VLOOKUP(entregas[[#This Row],[id_cliente]],nps[],3,0)</f>
        <v>0</v>
      </c>
      <c r="K930" t="str">
        <f>IF(entregas[[#This Row],[status]]="Entregue","Não","Sim")</f>
        <v>Não</v>
      </c>
      <c r="L930">
        <f>VLOOKUP(entregas[[#This Row],[id_cliente]],pedidos[[#All],[id_cliente]:[Recompra?]],5,0)</f>
        <v>1</v>
      </c>
      <c r="M930">
        <f>IF(entregas[[#This Row],[data_entrega]]=""=TRUE,0,MAX(entregas[[#This Row],[data_entrega]]-entregas[[#This Row],[prazo_estimado]],0))</f>
        <v>0</v>
      </c>
    </row>
    <row r="931" spans="1:13" x14ac:dyDescent="0.35">
      <c r="A931" s="2">
        <v>930</v>
      </c>
      <c r="B931" t="s">
        <v>411</v>
      </c>
      <c r="C931" t="s">
        <v>412</v>
      </c>
      <c r="D931" s="1">
        <v>45440</v>
      </c>
      <c r="E931" s="1">
        <v>45441</v>
      </c>
      <c r="F931" t="s">
        <v>413</v>
      </c>
      <c r="G931">
        <f>VLOOKUP(entregas[[#This Row],[id_pedido]],pedidos[[id]:[id_cliente]],2,0)</f>
        <v>169</v>
      </c>
      <c r="H931" t="str">
        <f>VLOOKUP(entregas[[#This Row],[id_cliente]],clientes[],2,0)</f>
        <v>Dra. Maria Vitória Lopes</v>
      </c>
      <c r="I931" t="str">
        <f>VLOOKUP(entregas[[#This Row],[id_cliente]],clientes[],7,0)</f>
        <v>Norte</v>
      </c>
      <c r="J931">
        <f>VLOOKUP(entregas[[#This Row],[id_cliente]],nps[],3,0)</f>
        <v>0</v>
      </c>
      <c r="K931" t="str">
        <f>IF(entregas[[#This Row],[status]]="Entregue","Não","Sim")</f>
        <v>Não</v>
      </c>
      <c r="L931">
        <f>VLOOKUP(entregas[[#This Row],[id_cliente]],pedidos[[#All],[id_cliente]:[Recompra?]],5,0)</f>
        <v>1</v>
      </c>
      <c r="M931">
        <f>IF(entregas[[#This Row],[data_entrega]]=""=TRUE,0,MAX(entregas[[#This Row],[data_entrega]]-entregas[[#This Row],[prazo_estimado]],0))</f>
        <v>0</v>
      </c>
    </row>
    <row r="932" spans="1:13" x14ac:dyDescent="0.35">
      <c r="A932" s="2">
        <v>931</v>
      </c>
      <c r="B932" t="s">
        <v>414</v>
      </c>
      <c r="C932" t="s">
        <v>412</v>
      </c>
      <c r="D932" s="1">
        <v>45683</v>
      </c>
      <c r="E932" s="1">
        <v>45679</v>
      </c>
      <c r="F932" t="s">
        <v>413</v>
      </c>
      <c r="G932">
        <f>VLOOKUP(entregas[[#This Row],[id_pedido]],pedidos[[id]:[id_cliente]],2,0)</f>
        <v>167</v>
      </c>
      <c r="H932" t="str">
        <f>VLOOKUP(entregas[[#This Row],[id_cliente]],clientes[],2,0)</f>
        <v>Mirella das Neves</v>
      </c>
      <c r="I932" t="str">
        <f>VLOOKUP(entregas[[#This Row],[id_cliente]],clientes[],7,0)</f>
        <v>Norte</v>
      </c>
      <c r="J932">
        <f>VLOOKUP(entregas[[#This Row],[id_cliente]],nps[],3,0)</f>
        <v>9</v>
      </c>
      <c r="K932" t="str">
        <f>IF(entregas[[#This Row],[status]]="Entregue","Não","Sim")</f>
        <v>Não</v>
      </c>
      <c r="L932">
        <f>VLOOKUP(entregas[[#This Row],[id_cliente]],pedidos[[#All],[id_cliente]:[Recompra?]],5,0)</f>
        <v>1</v>
      </c>
      <c r="M932">
        <f>IF(entregas[[#This Row],[data_entrega]]=""=TRUE,0,MAX(entregas[[#This Row],[data_entrega]]-entregas[[#This Row],[prazo_estimado]],0))</f>
        <v>4</v>
      </c>
    </row>
    <row r="933" spans="1:13" x14ac:dyDescent="0.35">
      <c r="A933" s="2">
        <v>932</v>
      </c>
      <c r="B933" t="s">
        <v>419</v>
      </c>
      <c r="C933" t="s">
        <v>409</v>
      </c>
      <c r="E933" s="1">
        <v>45794</v>
      </c>
      <c r="F933" t="s">
        <v>410</v>
      </c>
      <c r="G933">
        <f>VLOOKUP(entregas[[#This Row],[id_pedido]],pedidos[[id]:[id_cliente]],2,0)</f>
        <v>162</v>
      </c>
      <c r="H933" t="str">
        <f>VLOOKUP(entregas[[#This Row],[id_cliente]],clientes[],2,0)</f>
        <v>Dra. Sophia Moraes</v>
      </c>
      <c r="I933" t="str">
        <f>VLOOKUP(entregas[[#This Row],[id_cliente]],clientes[],7,0)</f>
        <v>Norte</v>
      </c>
      <c r="J933">
        <f>VLOOKUP(entregas[[#This Row],[id_cliente]],nps[],3,0)</f>
        <v>6</v>
      </c>
      <c r="K933" t="str">
        <f>IF(entregas[[#This Row],[status]]="Entregue","Não","Sim")</f>
        <v>Sim</v>
      </c>
      <c r="L933">
        <f>VLOOKUP(entregas[[#This Row],[id_cliente]],pedidos[[#All],[id_cliente]:[Recompra?]],5,0)</f>
        <v>1</v>
      </c>
      <c r="M933">
        <f>IF(entregas[[#This Row],[data_entrega]]=""=TRUE,0,MAX(entregas[[#This Row],[data_entrega]]-entregas[[#This Row],[prazo_estimado]],0))</f>
        <v>0</v>
      </c>
    </row>
    <row r="934" spans="1:13" x14ac:dyDescent="0.35">
      <c r="A934" s="2">
        <v>933</v>
      </c>
      <c r="B934" t="s">
        <v>419</v>
      </c>
      <c r="C934" t="s">
        <v>412</v>
      </c>
      <c r="D934" s="1">
        <v>45551</v>
      </c>
      <c r="E934" s="1">
        <v>45551</v>
      </c>
      <c r="F934" t="s">
        <v>413</v>
      </c>
      <c r="G934">
        <f>VLOOKUP(entregas[[#This Row],[id_pedido]],pedidos[[id]:[id_cliente]],2,0)</f>
        <v>65</v>
      </c>
      <c r="H934" t="str">
        <f>VLOOKUP(entregas[[#This Row],[id_cliente]],clientes[],2,0)</f>
        <v>Maria Julia Barbosa</v>
      </c>
      <c r="I934" t="str">
        <f>VLOOKUP(entregas[[#This Row],[id_cliente]],clientes[],7,0)</f>
        <v>Nordeste</v>
      </c>
      <c r="J934">
        <f>VLOOKUP(entregas[[#This Row],[id_cliente]],nps[],3,0)</f>
        <v>8</v>
      </c>
      <c r="K934" t="str">
        <f>IF(entregas[[#This Row],[status]]="Entregue","Não","Sim")</f>
        <v>Não</v>
      </c>
      <c r="L934">
        <f>VLOOKUP(entregas[[#This Row],[id_cliente]],pedidos[[#All],[id_cliente]:[Recompra?]],5,0)</f>
        <v>1</v>
      </c>
      <c r="M934">
        <f>IF(entregas[[#This Row],[data_entrega]]=""=TRUE,0,MAX(entregas[[#This Row],[data_entrega]]-entregas[[#This Row],[prazo_estimado]],0))</f>
        <v>0</v>
      </c>
    </row>
    <row r="935" spans="1:13" x14ac:dyDescent="0.35">
      <c r="A935" s="2">
        <v>934</v>
      </c>
      <c r="B935" t="s">
        <v>408</v>
      </c>
      <c r="C935" t="s">
        <v>409</v>
      </c>
      <c r="E935" s="1">
        <v>45713</v>
      </c>
      <c r="F935" t="s">
        <v>410</v>
      </c>
      <c r="G935">
        <f>VLOOKUP(entregas[[#This Row],[id_pedido]],pedidos[[id]:[id_cliente]],2,0)</f>
        <v>122</v>
      </c>
      <c r="H935" t="str">
        <f>VLOOKUP(entregas[[#This Row],[id_cliente]],clientes[],2,0)</f>
        <v>Gabrielly Moraes</v>
      </c>
      <c r="I935" t="str">
        <f>VLOOKUP(entregas[[#This Row],[id_cliente]],clientes[],7,0)</f>
        <v>Norte</v>
      </c>
      <c r="J935">
        <f>VLOOKUP(entregas[[#This Row],[id_cliente]],nps[],3,0)</f>
        <v>2</v>
      </c>
      <c r="K935" t="str">
        <f>IF(entregas[[#This Row],[status]]="Entregue","Não","Sim")</f>
        <v>Sim</v>
      </c>
      <c r="L935">
        <f>VLOOKUP(entregas[[#This Row],[id_cliente]],pedidos[[#All],[id_cliente]:[Recompra?]],5,0)</f>
        <v>1</v>
      </c>
      <c r="M935">
        <f>IF(entregas[[#This Row],[data_entrega]]=""=TRUE,0,MAX(entregas[[#This Row],[data_entrega]]-entregas[[#This Row],[prazo_estimado]],0))</f>
        <v>0</v>
      </c>
    </row>
    <row r="936" spans="1:13" x14ac:dyDescent="0.35">
      <c r="A936" s="2">
        <v>935</v>
      </c>
      <c r="B936" t="s">
        <v>414</v>
      </c>
      <c r="C936" t="s">
        <v>415</v>
      </c>
      <c r="E936" s="1">
        <v>45571</v>
      </c>
      <c r="F936" t="s">
        <v>416</v>
      </c>
      <c r="G936">
        <f>VLOOKUP(entregas[[#This Row],[id_pedido]],pedidos[[id]:[id_cliente]],2,0)</f>
        <v>17</v>
      </c>
      <c r="H936" t="str">
        <f>VLOOKUP(entregas[[#This Row],[id_cliente]],clientes[],2,0)</f>
        <v>Ana Beatriz Freitas</v>
      </c>
      <c r="I936" t="str">
        <f>VLOOKUP(entregas[[#This Row],[id_cliente]],clientes[],7,0)</f>
        <v>Norte</v>
      </c>
      <c r="J936">
        <f>VLOOKUP(entregas[[#This Row],[id_cliente]],nps[],3,0)</f>
        <v>4</v>
      </c>
      <c r="K936" t="str">
        <f>IF(entregas[[#This Row],[status]]="Entregue","Não","Sim")</f>
        <v>Sim</v>
      </c>
      <c r="L936">
        <f>VLOOKUP(entregas[[#This Row],[id_cliente]],pedidos[[#All],[id_cliente]:[Recompra?]],5,0)</f>
        <v>1</v>
      </c>
      <c r="M936">
        <f>IF(entregas[[#This Row],[data_entrega]]=""=TRUE,0,MAX(entregas[[#This Row],[data_entrega]]-entregas[[#This Row],[prazo_estimado]],0))</f>
        <v>0</v>
      </c>
    </row>
    <row r="937" spans="1:13" x14ac:dyDescent="0.35">
      <c r="A937" s="2">
        <v>936</v>
      </c>
      <c r="B937" t="s">
        <v>411</v>
      </c>
      <c r="C937" t="s">
        <v>415</v>
      </c>
      <c r="E937" s="1">
        <v>45585</v>
      </c>
      <c r="F937" t="s">
        <v>416</v>
      </c>
      <c r="G937">
        <f>VLOOKUP(entregas[[#This Row],[id_pedido]],pedidos[[id]:[id_cliente]],2,0)</f>
        <v>160</v>
      </c>
      <c r="H937" t="str">
        <f>VLOOKUP(entregas[[#This Row],[id_cliente]],clientes[],2,0)</f>
        <v>Lara Rocha</v>
      </c>
      <c r="I937" t="str">
        <f>VLOOKUP(entregas[[#This Row],[id_cliente]],clientes[],7,0)</f>
        <v>Centro-Oeste</v>
      </c>
      <c r="J937">
        <f>VLOOKUP(entregas[[#This Row],[id_cliente]],nps[],3,0)</f>
        <v>9</v>
      </c>
      <c r="K937" t="str">
        <f>IF(entregas[[#This Row],[status]]="Entregue","Não","Sim")</f>
        <v>Sim</v>
      </c>
      <c r="L937">
        <f>VLOOKUP(entregas[[#This Row],[id_cliente]],pedidos[[#All],[id_cliente]:[Recompra?]],5,0)</f>
        <v>1</v>
      </c>
      <c r="M937">
        <f>IF(entregas[[#This Row],[data_entrega]]=""=TRUE,0,MAX(entregas[[#This Row],[data_entrega]]-entregas[[#This Row],[prazo_estimado]],0))</f>
        <v>0</v>
      </c>
    </row>
    <row r="938" spans="1:13" x14ac:dyDescent="0.35">
      <c r="A938" s="2">
        <v>937</v>
      </c>
      <c r="B938" t="s">
        <v>414</v>
      </c>
      <c r="C938" t="s">
        <v>412</v>
      </c>
      <c r="D938" s="1">
        <v>45788</v>
      </c>
      <c r="E938" s="1">
        <v>45787</v>
      </c>
      <c r="F938" t="s">
        <v>413</v>
      </c>
      <c r="G938">
        <f>VLOOKUP(entregas[[#This Row],[id_pedido]],pedidos[[id]:[id_cliente]],2,0)</f>
        <v>169</v>
      </c>
      <c r="H938" t="str">
        <f>VLOOKUP(entregas[[#This Row],[id_cliente]],clientes[],2,0)</f>
        <v>Dra. Maria Vitória Lopes</v>
      </c>
      <c r="I938" t="str">
        <f>VLOOKUP(entregas[[#This Row],[id_cliente]],clientes[],7,0)</f>
        <v>Norte</v>
      </c>
      <c r="J938">
        <f>VLOOKUP(entregas[[#This Row],[id_cliente]],nps[],3,0)</f>
        <v>0</v>
      </c>
      <c r="K938" t="str">
        <f>IF(entregas[[#This Row],[status]]="Entregue","Não","Sim")</f>
        <v>Não</v>
      </c>
      <c r="L938">
        <f>VLOOKUP(entregas[[#This Row],[id_cliente]],pedidos[[#All],[id_cliente]:[Recompra?]],5,0)</f>
        <v>1</v>
      </c>
      <c r="M938">
        <f>IF(entregas[[#This Row],[data_entrega]]=""=TRUE,0,MAX(entregas[[#This Row],[data_entrega]]-entregas[[#This Row],[prazo_estimado]],0))</f>
        <v>1</v>
      </c>
    </row>
    <row r="939" spans="1:13" x14ac:dyDescent="0.35">
      <c r="A939" s="2">
        <v>938</v>
      </c>
      <c r="B939" t="s">
        <v>419</v>
      </c>
      <c r="C939" t="s">
        <v>412</v>
      </c>
      <c r="D939" s="1">
        <v>45508</v>
      </c>
      <c r="E939" s="1">
        <v>45506</v>
      </c>
      <c r="F939" t="s">
        <v>413</v>
      </c>
      <c r="G939">
        <f>VLOOKUP(entregas[[#This Row],[id_pedido]],pedidos[[id]:[id_cliente]],2,0)</f>
        <v>63</v>
      </c>
      <c r="H939" t="str">
        <f>VLOOKUP(entregas[[#This Row],[id_cliente]],clientes[],2,0)</f>
        <v>Dr. Murilo Costa</v>
      </c>
      <c r="I939" t="str">
        <f>VLOOKUP(entregas[[#This Row],[id_cliente]],clientes[],7,0)</f>
        <v>Centro-Oeste</v>
      </c>
      <c r="J939">
        <f>VLOOKUP(entregas[[#This Row],[id_cliente]],nps[],3,0)</f>
        <v>4</v>
      </c>
      <c r="K939" t="str">
        <f>IF(entregas[[#This Row],[status]]="Entregue","Não","Sim")</f>
        <v>Não</v>
      </c>
      <c r="L939">
        <f>VLOOKUP(entregas[[#This Row],[id_cliente]],pedidos[[#All],[id_cliente]:[Recompra?]],5,0)</f>
        <v>1</v>
      </c>
      <c r="M939">
        <f>IF(entregas[[#This Row],[data_entrega]]=""=TRUE,0,MAX(entregas[[#This Row],[data_entrega]]-entregas[[#This Row],[prazo_estimado]],0))</f>
        <v>2</v>
      </c>
    </row>
    <row r="940" spans="1:13" x14ac:dyDescent="0.35">
      <c r="A940" s="2">
        <v>939</v>
      </c>
      <c r="B940" t="s">
        <v>408</v>
      </c>
      <c r="C940" t="s">
        <v>417</v>
      </c>
      <c r="E940" s="1">
        <v>45541</v>
      </c>
      <c r="F940" t="s">
        <v>418</v>
      </c>
      <c r="G940">
        <f>VLOOKUP(entregas[[#This Row],[id_pedido]],pedidos[[id]:[id_cliente]],2,0)</f>
        <v>81</v>
      </c>
      <c r="H940" t="str">
        <f>VLOOKUP(entregas[[#This Row],[id_cliente]],clientes[],2,0)</f>
        <v>Nathan Pinto</v>
      </c>
      <c r="I940" t="str">
        <f>VLOOKUP(entregas[[#This Row],[id_cliente]],clientes[],7,0)</f>
        <v>Nordeste</v>
      </c>
      <c r="J940">
        <f>VLOOKUP(entregas[[#This Row],[id_cliente]],nps[],3,0)</f>
        <v>3</v>
      </c>
      <c r="K940" t="str">
        <f>IF(entregas[[#This Row],[status]]="Entregue","Não","Sim")</f>
        <v>Sim</v>
      </c>
      <c r="L940">
        <f>VLOOKUP(entregas[[#This Row],[id_cliente]],pedidos[[#All],[id_cliente]:[Recompra?]],5,0)</f>
        <v>1</v>
      </c>
      <c r="M940">
        <f>IF(entregas[[#This Row],[data_entrega]]=""=TRUE,0,MAX(entregas[[#This Row],[data_entrega]]-entregas[[#This Row],[prazo_estimado]],0))</f>
        <v>0</v>
      </c>
    </row>
    <row r="941" spans="1:13" x14ac:dyDescent="0.35">
      <c r="A941" s="2">
        <v>940</v>
      </c>
      <c r="B941" t="s">
        <v>414</v>
      </c>
      <c r="C941" t="s">
        <v>412</v>
      </c>
      <c r="D941" s="1">
        <v>45676</v>
      </c>
      <c r="E941" s="1">
        <v>45673</v>
      </c>
      <c r="F941" t="s">
        <v>413</v>
      </c>
      <c r="G941">
        <f>VLOOKUP(entregas[[#This Row],[id_pedido]],pedidos[[id]:[id_cliente]],2,0)</f>
        <v>81</v>
      </c>
      <c r="H941" t="str">
        <f>VLOOKUP(entregas[[#This Row],[id_cliente]],clientes[],2,0)</f>
        <v>Nathan Pinto</v>
      </c>
      <c r="I941" t="str">
        <f>VLOOKUP(entregas[[#This Row],[id_cliente]],clientes[],7,0)</f>
        <v>Nordeste</v>
      </c>
      <c r="J941">
        <f>VLOOKUP(entregas[[#This Row],[id_cliente]],nps[],3,0)</f>
        <v>3</v>
      </c>
      <c r="K941" t="str">
        <f>IF(entregas[[#This Row],[status]]="Entregue","Não","Sim")</f>
        <v>Não</v>
      </c>
      <c r="L941">
        <f>VLOOKUP(entregas[[#This Row],[id_cliente]],pedidos[[#All],[id_cliente]:[Recompra?]],5,0)</f>
        <v>1</v>
      </c>
      <c r="M941">
        <f>IF(entregas[[#This Row],[data_entrega]]=""=TRUE,0,MAX(entregas[[#This Row],[data_entrega]]-entregas[[#This Row],[prazo_estimado]],0))</f>
        <v>3</v>
      </c>
    </row>
    <row r="942" spans="1:13" x14ac:dyDescent="0.35">
      <c r="A942" s="2">
        <v>941</v>
      </c>
      <c r="B942" t="s">
        <v>408</v>
      </c>
      <c r="C942" t="s">
        <v>412</v>
      </c>
      <c r="D942" s="1">
        <v>45749</v>
      </c>
      <c r="E942" s="1">
        <v>45744</v>
      </c>
      <c r="F942" t="s">
        <v>413</v>
      </c>
      <c r="G942">
        <f>VLOOKUP(entregas[[#This Row],[id_pedido]],pedidos[[id]:[id_cliente]],2,0)</f>
        <v>83</v>
      </c>
      <c r="H942" t="str">
        <f>VLOOKUP(entregas[[#This Row],[id_cliente]],clientes[],2,0)</f>
        <v>Dra. Larissa Vieira</v>
      </c>
      <c r="I942" t="str">
        <f>VLOOKUP(entregas[[#This Row],[id_cliente]],clientes[],7,0)</f>
        <v>Nordeste</v>
      </c>
      <c r="J942">
        <f>VLOOKUP(entregas[[#This Row],[id_cliente]],nps[],3,0)</f>
        <v>3</v>
      </c>
      <c r="K942" t="str">
        <f>IF(entregas[[#This Row],[status]]="Entregue","Não","Sim")</f>
        <v>Não</v>
      </c>
      <c r="L942">
        <f>VLOOKUP(entregas[[#This Row],[id_cliente]],pedidos[[#All],[id_cliente]:[Recompra?]],5,0)</f>
        <v>1</v>
      </c>
      <c r="M942">
        <f>IF(entregas[[#This Row],[data_entrega]]=""=TRUE,0,MAX(entregas[[#This Row],[data_entrega]]-entregas[[#This Row],[prazo_estimado]],0))</f>
        <v>5</v>
      </c>
    </row>
    <row r="943" spans="1:13" x14ac:dyDescent="0.35">
      <c r="A943" s="2">
        <v>942</v>
      </c>
      <c r="B943" t="s">
        <v>411</v>
      </c>
      <c r="C943" t="s">
        <v>417</v>
      </c>
      <c r="E943" s="1">
        <v>45491</v>
      </c>
      <c r="F943" t="s">
        <v>418</v>
      </c>
      <c r="G943">
        <f>VLOOKUP(entregas[[#This Row],[id_pedido]],pedidos[[id]:[id_cliente]],2,0)</f>
        <v>12</v>
      </c>
      <c r="H943" t="str">
        <f>VLOOKUP(entregas[[#This Row],[id_cliente]],clientes[],2,0)</f>
        <v>Arthur Moura</v>
      </c>
      <c r="I943" t="str">
        <f>VLOOKUP(entregas[[#This Row],[id_cliente]],clientes[],7,0)</f>
        <v>Nordeste</v>
      </c>
      <c r="J943">
        <f>VLOOKUP(entregas[[#This Row],[id_cliente]],nps[],3,0)</f>
        <v>6</v>
      </c>
      <c r="K943" t="str">
        <f>IF(entregas[[#This Row],[status]]="Entregue","Não","Sim")</f>
        <v>Sim</v>
      </c>
      <c r="L943">
        <f>VLOOKUP(entregas[[#This Row],[id_cliente]],pedidos[[#All],[id_cliente]:[Recompra?]],5,0)</f>
        <v>1</v>
      </c>
      <c r="M943">
        <f>IF(entregas[[#This Row],[data_entrega]]=""=TRUE,0,MAX(entregas[[#This Row],[data_entrega]]-entregas[[#This Row],[prazo_estimado]],0))</f>
        <v>0</v>
      </c>
    </row>
    <row r="944" spans="1:13" x14ac:dyDescent="0.35">
      <c r="A944" s="2">
        <v>943</v>
      </c>
      <c r="B944" t="s">
        <v>411</v>
      </c>
      <c r="C944" t="s">
        <v>412</v>
      </c>
      <c r="D944" s="1">
        <v>45797</v>
      </c>
      <c r="E944" s="1">
        <v>45792</v>
      </c>
      <c r="F944" t="s">
        <v>413</v>
      </c>
      <c r="G944">
        <f>VLOOKUP(entregas[[#This Row],[id_pedido]],pedidos[[id]:[id_cliente]],2,0)</f>
        <v>53</v>
      </c>
      <c r="H944" t="str">
        <f>VLOOKUP(entregas[[#This Row],[id_cliente]],clientes[],2,0)</f>
        <v>Beatriz Pinto</v>
      </c>
      <c r="I944" t="str">
        <f>VLOOKUP(entregas[[#This Row],[id_cliente]],clientes[],7,0)</f>
        <v>Nordeste</v>
      </c>
      <c r="J944">
        <f>VLOOKUP(entregas[[#This Row],[id_cliente]],nps[],3,0)</f>
        <v>10</v>
      </c>
      <c r="K944" t="str">
        <f>IF(entregas[[#This Row],[status]]="Entregue","Não","Sim")</f>
        <v>Não</v>
      </c>
      <c r="L944">
        <f>VLOOKUP(entregas[[#This Row],[id_cliente]],pedidos[[#All],[id_cliente]:[Recompra?]],5,0)</f>
        <v>1</v>
      </c>
      <c r="M944">
        <f>IF(entregas[[#This Row],[data_entrega]]=""=TRUE,0,MAX(entregas[[#This Row],[data_entrega]]-entregas[[#This Row],[prazo_estimado]],0))</f>
        <v>5</v>
      </c>
    </row>
    <row r="945" spans="1:13" x14ac:dyDescent="0.35">
      <c r="A945" s="2">
        <v>944</v>
      </c>
      <c r="B945" t="s">
        <v>408</v>
      </c>
      <c r="C945" t="s">
        <v>412</v>
      </c>
      <c r="D945" s="1">
        <v>45621</v>
      </c>
      <c r="E945" s="1">
        <v>45616</v>
      </c>
      <c r="F945" t="s">
        <v>413</v>
      </c>
      <c r="G945">
        <f>VLOOKUP(entregas[[#This Row],[id_pedido]],pedidos[[id]:[id_cliente]],2,0)</f>
        <v>90</v>
      </c>
      <c r="H945" t="str">
        <f>VLOOKUP(entregas[[#This Row],[id_cliente]],clientes[],2,0)</f>
        <v>Ryan da Paz</v>
      </c>
      <c r="I945" t="str">
        <f>VLOOKUP(entregas[[#This Row],[id_cliente]],clientes[],7,0)</f>
        <v>Norte</v>
      </c>
      <c r="J945">
        <f>VLOOKUP(entregas[[#This Row],[id_cliente]],nps[],3,0)</f>
        <v>10</v>
      </c>
      <c r="K945" t="str">
        <f>IF(entregas[[#This Row],[status]]="Entregue","Não","Sim")</f>
        <v>Não</v>
      </c>
      <c r="L945">
        <f>VLOOKUP(entregas[[#This Row],[id_cliente]],pedidos[[#All],[id_cliente]:[Recompra?]],5,0)</f>
        <v>1</v>
      </c>
      <c r="M945">
        <f>IF(entregas[[#This Row],[data_entrega]]=""=TRUE,0,MAX(entregas[[#This Row],[data_entrega]]-entregas[[#This Row],[prazo_estimado]],0))</f>
        <v>5</v>
      </c>
    </row>
    <row r="946" spans="1:13" x14ac:dyDescent="0.35">
      <c r="A946" s="2">
        <v>945</v>
      </c>
      <c r="B946" t="s">
        <v>408</v>
      </c>
      <c r="C946" t="s">
        <v>415</v>
      </c>
      <c r="E946" s="1">
        <v>45796</v>
      </c>
      <c r="F946" t="s">
        <v>416</v>
      </c>
      <c r="G946">
        <f>VLOOKUP(entregas[[#This Row],[id_pedido]],pedidos[[id]:[id_cliente]],2,0)</f>
        <v>118</v>
      </c>
      <c r="H946" t="str">
        <f>VLOOKUP(entregas[[#This Row],[id_cliente]],clientes[],2,0)</f>
        <v>Carlos Eduardo Barbosa</v>
      </c>
      <c r="I946" t="str">
        <f>VLOOKUP(entregas[[#This Row],[id_cliente]],clientes[],7,0)</f>
        <v>Nordeste</v>
      </c>
      <c r="J946">
        <f>VLOOKUP(entregas[[#This Row],[id_cliente]],nps[],3,0)</f>
        <v>4</v>
      </c>
      <c r="K946" t="str">
        <f>IF(entregas[[#This Row],[status]]="Entregue","Não","Sim")</f>
        <v>Sim</v>
      </c>
      <c r="L946">
        <f>VLOOKUP(entregas[[#This Row],[id_cliente]],pedidos[[#All],[id_cliente]:[Recompra?]],5,0)</f>
        <v>1</v>
      </c>
      <c r="M946">
        <f>IF(entregas[[#This Row],[data_entrega]]=""=TRUE,0,MAX(entregas[[#This Row],[data_entrega]]-entregas[[#This Row],[prazo_estimado]],0))</f>
        <v>0</v>
      </c>
    </row>
    <row r="947" spans="1:13" x14ac:dyDescent="0.35">
      <c r="A947" s="2">
        <v>946</v>
      </c>
      <c r="B947" t="s">
        <v>408</v>
      </c>
      <c r="C947" t="s">
        <v>412</v>
      </c>
      <c r="D947" s="1">
        <v>45764</v>
      </c>
      <c r="E947" s="1">
        <v>45762</v>
      </c>
      <c r="F947" t="s">
        <v>413</v>
      </c>
      <c r="G947">
        <f>VLOOKUP(entregas[[#This Row],[id_pedido]],pedidos[[id]:[id_cliente]],2,0)</f>
        <v>79</v>
      </c>
      <c r="H947" t="str">
        <f>VLOOKUP(entregas[[#This Row],[id_cliente]],clientes[],2,0)</f>
        <v>Vicente Fogaça</v>
      </c>
      <c r="I947" t="str">
        <f>VLOOKUP(entregas[[#This Row],[id_cliente]],clientes[],7,0)</f>
        <v>Nordeste</v>
      </c>
      <c r="J947">
        <f>VLOOKUP(entregas[[#This Row],[id_cliente]],nps[],3,0)</f>
        <v>5</v>
      </c>
      <c r="K947" t="str">
        <f>IF(entregas[[#This Row],[status]]="Entregue","Não","Sim")</f>
        <v>Não</v>
      </c>
      <c r="L947">
        <f>VLOOKUP(entregas[[#This Row],[id_cliente]],pedidos[[#All],[id_cliente]:[Recompra?]],5,0)</f>
        <v>1</v>
      </c>
      <c r="M947">
        <f>IF(entregas[[#This Row],[data_entrega]]=""=TRUE,0,MAX(entregas[[#This Row],[data_entrega]]-entregas[[#This Row],[prazo_estimado]],0))</f>
        <v>2</v>
      </c>
    </row>
    <row r="948" spans="1:13" x14ac:dyDescent="0.35">
      <c r="A948" s="2">
        <v>947</v>
      </c>
      <c r="B948" t="s">
        <v>408</v>
      </c>
      <c r="C948" t="s">
        <v>415</v>
      </c>
      <c r="E948" s="1">
        <v>45559</v>
      </c>
      <c r="F948" t="s">
        <v>416</v>
      </c>
      <c r="G948">
        <f>VLOOKUP(entregas[[#This Row],[id_pedido]],pedidos[[id]:[id_cliente]],2,0)</f>
        <v>39</v>
      </c>
      <c r="H948" t="str">
        <f>VLOOKUP(entregas[[#This Row],[id_cliente]],clientes[],2,0)</f>
        <v>Luiz Henrique Peixoto</v>
      </c>
      <c r="I948" t="str">
        <f>VLOOKUP(entregas[[#This Row],[id_cliente]],clientes[],7,0)</f>
        <v>Nordeste</v>
      </c>
      <c r="J948">
        <f>VLOOKUP(entregas[[#This Row],[id_cliente]],nps[],3,0)</f>
        <v>7</v>
      </c>
      <c r="K948" t="str">
        <f>IF(entregas[[#This Row],[status]]="Entregue","Não","Sim")</f>
        <v>Sim</v>
      </c>
      <c r="L948">
        <f>VLOOKUP(entregas[[#This Row],[id_cliente]],pedidos[[#All],[id_cliente]:[Recompra?]],5,0)</f>
        <v>1</v>
      </c>
      <c r="M948">
        <f>IF(entregas[[#This Row],[data_entrega]]=""=TRUE,0,MAX(entregas[[#This Row],[data_entrega]]-entregas[[#This Row],[prazo_estimado]],0))</f>
        <v>0</v>
      </c>
    </row>
    <row r="949" spans="1:13" x14ac:dyDescent="0.35">
      <c r="A949" s="2">
        <v>948</v>
      </c>
      <c r="B949" t="s">
        <v>408</v>
      </c>
      <c r="C949" t="s">
        <v>412</v>
      </c>
      <c r="D949" s="1">
        <v>45557</v>
      </c>
      <c r="E949" s="1">
        <v>45557</v>
      </c>
      <c r="F949" t="s">
        <v>413</v>
      </c>
      <c r="G949">
        <f>VLOOKUP(entregas[[#This Row],[id_pedido]],pedidos[[id]:[id_cliente]],2,0)</f>
        <v>40</v>
      </c>
      <c r="H949" t="str">
        <f>VLOOKUP(entregas[[#This Row],[id_cliente]],clientes[],2,0)</f>
        <v>Juliana Almeida</v>
      </c>
      <c r="I949" t="str">
        <f>VLOOKUP(entregas[[#This Row],[id_cliente]],clientes[],7,0)</f>
        <v>Centro-Oeste</v>
      </c>
      <c r="J949">
        <f>VLOOKUP(entregas[[#This Row],[id_cliente]],nps[],3,0)</f>
        <v>4</v>
      </c>
      <c r="K949" t="str">
        <f>IF(entregas[[#This Row],[status]]="Entregue","Não","Sim")</f>
        <v>Não</v>
      </c>
      <c r="L949">
        <f>VLOOKUP(entregas[[#This Row],[id_cliente]],pedidos[[#All],[id_cliente]:[Recompra?]],5,0)</f>
        <v>1</v>
      </c>
      <c r="M949">
        <f>IF(entregas[[#This Row],[data_entrega]]=""=TRUE,0,MAX(entregas[[#This Row],[data_entrega]]-entregas[[#This Row],[prazo_estimado]],0))</f>
        <v>0</v>
      </c>
    </row>
    <row r="950" spans="1:13" x14ac:dyDescent="0.35">
      <c r="A950" s="2">
        <v>949</v>
      </c>
      <c r="B950" t="s">
        <v>414</v>
      </c>
      <c r="C950" t="s">
        <v>412</v>
      </c>
      <c r="D950" s="1">
        <v>45632</v>
      </c>
      <c r="E950" s="1">
        <v>45631</v>
      </c>
      <c r="F950" t="s">
        <v>413</v>
      </c>
      <c r="G950">
        <f>VLOOKUP(entregas[[#This Row],[id_pedido]],pedidos[[id]:[id_cliente]],2,0)</f>
        <v>74</v>
      </c>
      <c r="H950" t="str">
        <f>VLOOKUP(entregas[[#This Row],[id_cliente]],clientes[],2,0)</f>
        <v>Milena Farias</v>
      </c>
      <c r="I950" t="str">
        <f>VLOOKUP(entregas[[#This Row],[id_cliente]],clientes[],7,0)</f>
        <v>Norte</v>
      </c>
      <c r="J950">
        <f>VLOOKUP(entregas[[#This Row],[id_cliente]],nps[],3,0)</f>
        <v>1</v>
      </c>
      <c r="K950" t="str">
        <f>IF(entregas[[#This Row],[status]]="Entregue","Não","Sim")</f>
        <v>Não</v>
      </c>
      <c r="L950">
        <f>VLOOKUP(entregas[[#This Row],[id_cliente]],pedidos[[#All],[id_cliente]:[Recompra?]],5,0)</f>
        <v>1</v>
      </c>
      <c r="M950">
        <f>IF(entregas[[#This Row],[data_entrega]]=""=TRUE,0,MAX(entregas[[#This Row],[data_entrega]]-entregas[[#This Row],[prazo_estimado]],0))</f>
        <v>1</v>
      </c>
    </row>
    <row r="951" spans="1:13" x14ac:dyDescent="0.35">
      <c r="A951" s="2">
        <v>950</v>
      </c>
      <c r="B951" t="s">
        <v>414</v>
      </c>
      <c r="C951" t="s">
        <v>412</v>
      </c>
      <c r="D951" s="1">
        <v>45621</v>
      </c>
      <c r="E951" s="1">
        <v>45617</v>
      </c>
      <c r="F951" t="s">
        <v>413</v>
      </c>
      <c r="G951">
        <f>VLOOKUP(entregas[[#This Row],[id_pedido]],pedidos[[id]:[id_cliente]],2,0)</f>
        <v>60</v>
      </c>
      <c r="H951" t="str">
        <f>VLOOKUP(entregas[[#This Row],[id_cliente]],clientes[],2,0)</f>
        <v>Gustavo Novaes</v>
      </c>
      <c r="I951" t="str">
        <f>VLOOKUP(entregas[[#This Row],[id_cliente]],clientes[],7,0)</f>
        <v>Centro-Oeste</v>
      </c>
      <c r="J951">
        <f>VLOOKUP(entregas[[#This Row],[id_cliente]],nps[],3,0)</f>
        <v>3</v>
      </c>
      <c r="K951" t="str">
        <f>IF(entregas[[#This Row],[status]]="Entregue","Não","Sim")</f>
        <v>Não</v>
      </c>
      <c r="L951">
        <f>VLOOKUP(entregas[[#This Row],[id_cliente]],pedidos[[#All],[id_cliente]:[Recompra?]],5,0)</f>
        <v>1</v>
      </c>
      <c r="M951">
        <f>IF(entregas[[#This Row],[data_entrega]]=""=TRUE,0,MAX(entregas[[#This Row],[data_entrega]]-entregas[[#This Row],[prazo_estimado]],0))</f>
        <v>4</v>
      </c>
    </row>
    <row r="952" spans="1:13" x14ac:dyDescent="0.35">
      <c r="A952" s="2">
        <v>951</v>
      </c>
      <c r="B952" t="s">
        <v>411</v>
      </c>
      <c r="C952" t="s">
        <v>412</v>
      </c>
      <c r="D952" s="1">
        <v>45501</v>
      </c>
      <c r="E952" s="1">
        <v>45503</v>
      </c>
      <c r="F952" t="s">
        <v>413</v>
      </c>
      <c r="G952">
        <f>VLOOKUP(entregas[[#This Row],[id_pedido]],pedidos[[id]:[id_cliente]],2,0)</f>
        <v>14</v>
      </c>
      <c r="H952" t="str">
        <f>VLOOKUP(entregas[[#This Row],[id_cliente]],clientes[],2,0)</f>
        <v>Cauã Alves</v>
      </c>
      <c r="I952" t="str">
        <f>VLOOKUP(entregas[[#This Row],[id_cliente]],clientes[],7,0)</f>
        <v>Sudeste</v>
      </c>
      <c r="J952">
        <f>VLOOKUP(entregas[[#This Row],[id_cliente]],nps[],3,0)</f>
        <v>10</v>
      </c>
      <c r="K952" t="str">
        <f>IF(entregas[[#This Row],[status]]="Entregue","Não","Sim")</f>
        <v>Não</v>
      </c>
      <c r="L952">
        <f>VLOOKUP(entregas[[#This Row],[id_cliente]],pedidos[[#All],[id_cliente]:[Recompra?]],5,0)</f>
        <v>1</v>
      </c>
      <c r="M952">
        <f>IF(entregas[[#This Row],[data_entrega]]=""=TRUE,0,MAX(entregas[[#This Row],[data_entrega]]-entregas[[#This Row],[prazo_estimado]],0))</f>
        <v>0</v>
      </c>
    </row>
    <row r="953" spans="1:13" x14ac:dyDescent="0.35">
      <c r="A953" s="2">
        <v>952</v>
      </c>
      <c r="B953" t="s">
        <v>408</v>
      </c>
      <c r="C953" t="s">
        <v>412</v>
      </c>
      <c r="D953" s="1">
        <v>45703</v>
      </c>
      <c r="E953" s="1">
        <v>45699</v>
      </c>
      <c r="F953" t="s">
        <v>413</v>
      </c>
      <c r="G953">
        <f>VLOOKUP(entregas[[#This Row],[id_pedido]],pedidos[[id]:[id_cliente]],2,0)</f>
        <v>108</v>
      </c>
      <c r="H953" t="str">
        <f>VLOOKUP(entregas[[#This Row],[id_cliente]],clientes[],2,0)</f>
        <v>Vitor Hugo Ramos</v>
      </c>
      <c r="I953" t="str">
        <f>VLOOKUP(entregas[[#This Row],[id_cliente]],clientes[],7,0)</f>
        <v>Norte</v>
      </c>
      <c r="J953">
        <f>VLOOKUP(entregas[[#This Row],[id_cliente]],nps[],3,0)</f>
        <v>1</v>
      </c>
      <c r="K953" t="str">
        <f>IF(entregas[[#This Row],[status]]="Entregue","Não","Sim")</f>
        <v>Não</v>
      </c>
      <c r="L953">
        <f>VLOOKUP(entregas[[#This Row],[id_cliente]],pedidos[[#All],[id_cliente]:[Recompra?]],5,0)</f>
        <v>1</v>
      </c>
      <c r="M953">
        <f>IF(entregas[[#This Row],[data_entrega]]=""=TRUE,0,MAX(entregas[[#This Row],[data_entrega]]-entregas[[#This Row],[prazo_estimado]],0))</f>
        <v>4</v>
      </c>
    </row>
    <row r="954" spans="1:13" x14ac:dyDescent="0.35">
      <c r="A954" s="2">
        <v>953</v>
      </c>
      <c r="B954" t="s">
        <v>419</v>
      </c>
      <c r="C954" t="s">
        <v>412</v>
      </c>
      <c r="D954" s="1">
        <v>45717</v>
      </c>
      <c r="E954" s="1">
        <v>45715</v>
      </c>
      <c r="F954" t="s">
        <v>413</v>
      </c>
      <c r="G954">
        <f>VLOOKUP(entregas[[#This Row],[id_pedido]],pedidos[[id]:[id_cliente]],2,0)</f>
        <v>42</v>
      </c>
      <c r="H954" t="str">
        <f>VLOOKUP(entregas[[#This Row],[id_cliente]],clientes[],2,0)</f>
        <v>Elisa Moura</v>
      </c>
      <c r="I954" t="str">
        <f>VLOOKUP(entregas[[#This Row],[id_cliente]],clientes[],7,0)</f>
        <v>Sudeste</v>
      </c>
      <c r="J954">
        <f>VLOOKUP(entregas[[#This Row],[id_cliente]],nps[],3,0)</f>
        <v>9</v>
      </c>
      <c r="K954" t="str">
        <f>IF(entregas[[#This Row],[status]]="Entregue","Não","Sim")</f>
        <v>Não</v>
      </c>
      <c r="L954">
        <f>VLOOKUP(entregas[[#This Row],[id_cliente]],pedidos[[#All],[id_cliente]:[Recompra?]],5,0)</f>
        <v>1</v>
      </c>
      <c r="M954">
        <f>IF(entregas[[#This Row],[data_entrega]]=""=TRUE,0,MAX(entregas[[#This Row],[data_entrega]]-entregas[[#This Row],[prazo_estimado]],0))</f>
        <v>2</v>
      </c>
    </row>
    <row r="955" spans="1:13" x14ac:dyDescent="0.35">
      <c r="A955" s="2">
        <v>954</v>
      </c>
      <c r="B955" t="s">
        <v>411</v>
      </c>
      <c r="C955" t="s">
        <v>417</v>
      </c>
      <c r="E955" s="1">
        <v>45568</v>
      </c>
      <c r="F955" t="s">
        <v>418</v>
      </c>
      <c r="G955">
        <f>VLOOKUP(entregas[[#This Row],[id_pedido]],pedidos[[id]:[id_cliente]],2,0)</f>
        <v>166</v>
      </c>
      <c r="H955" t="str">
        <f>VLOOKUP(entregas[[#This Row],[id_cliente]],clientes[],2,0)</f>
        <v>Gustavo Oliveira</v>
      </c>
      <c r="I955" t="str">
        <f>VLOOKUP(entregas[[#This Row],[id_cliente]],clientes[],7,0)</f>
        <v>Nordeste</v>
      </c>
      <c r="J955">
        <f>VLOOKUP(entregas[[#This Row],[id_cliente]],nps[],3,0)</f>
        <v>5</v>
      </c>
      <c r="K955" t="str">
        <f>IF(entregas[[#This Row],[status]]="Entregue","Não","Sim")</f>
        <v>Sim</v>
      </c>
      <c r="L955">
        <f>VLOOKUP(entregas[[#This Row],[id_cliente]],pedidos[[#All],[id_cliente]:[Recompra?]],5,0)</f>
        <v>1</v>
      </c>
      <c r="M955">
        <f>IF(entregas[[#This Row],[data_entrega]]=""=TRUE,0,MAX(entregas[[#This Row],[data_entrega]]-entregas[[#This Row],[prazo_estimado]],0))</f>
        <v>0</v>
      </c>
    </row>
    <row r="956" spans="1:13" x14ac:dyDescent="0.35">
      <c r="A956" s="2">
        <v>955</v>
      </c>
      <c r="B956" t="s">
        <v>414</v>
      </c>
      <c r="C956" t="s">
        <v>412</v>
      </c>
      <c r="D956" s="1">
        <v>45670</v>
      </c>
      <c r="E956" s="1">
        <v>45665</v>
      </c>
      <c r="F956" t="s">
        <v>413</v>
      </c>
      <c r="G956">
        <f>VLOOKUP(entregas[[#This Row],[id_pedido]],pedidos[[id]:[id_cliente]],2,0)</f>
        <v>8</v>
      </c>
      <c r="H956" t="str">
        <f>VLOOKUP(entregas[[#This Row],[id_cliente]],clientes[],2,0)</f>
        <v>Marina Caldeira</v>
      </c>
      <c r="I956" t="str">
        <f>VLOOKUP(entregas[[#This Row],[id_cliente]],clientes[],7,0)</f>
        <v>Nordeste</v>
      </c>
      <c r="J956">
        <f>VLOOKUP(entregas[[#This Row],[id_cliente]],nps[],3,0)</f>
        <v>6</v>
      </c>
      <c r="K956" t="str">
        <f>IF(entregas[[#This Row],[status]]="Entregue","Não","Sim")</f>
        <v>Não</v>
      </c>
      <c r="L956">
        <f>VLOOKUP(entregas[[#This Row],[id_cliente]],pedidos[[#All],[id_cliente]:[Recompra?]],5,0)</f>
        <v>1</v>
      </c>
      <c r="M956">
        <f>IF(entregas[[#This Row],[data_entrega]]=""=TRUE,0,MAX(entregas[[#This Row],[data_entrega]]-entregas[[#This Row],[prazo_estimado]],0))</f>
        <v>5</v>
      </c>
    </row>
    <row r="957" spans="1:13" x14ac:dyDescent="0.35">
      <c r="A957" s="2">
        <v>956</v>
      </c>
      <c r="B957" t="s">
        <v>414</v>
      </c>
      <c r="C957" t="s">
        <v>412</v>
      </c>
      <c r="D957" s="1">
        <v>45687</v>
      </c>
      <c r="E957" s="1">
        <v>45686</v>
      </c>
      <c r="F957" t="s">
        <v>413</v>
      </c>
      <c r="G957">
        <f>VLOOKUP(entregas[[#This Row],[id_pedido]],pedidos[[id]:[id_cliente]],2,0)</f>
        <v>138</v>
      </c>
      <c r="H957" t="str">
        <f>VLOOKUP(entregas[[#This Row],[id_cliente]],clientes[],2,0)</f>
        <v>Maria Fernanda Vieira</v>
      </c>
      <c r="I957" t="str">
        <f>VLOOKUP(entregas[[#This Row],[id_cliente]],clientes[],7,0)</f>
        <v>Norte</v>
      </c>
      <c r="J957">
        <f>VLOOKUP(entregas[[#This Row],[id_cliente]],nps[],3,0)</f>
        <v>6</v>
      </c>
      <c r="K957" t="str">
        <f>IF(entregas[[#This Row],[status]]="Entregue","Não","Sim")</f>
        <v>Não</v>
      </c>
      <c r="L957">
        <f>VLOOKUP(entregas[[#This Row],[id_cliente]],pedidos[[#All],[id_cliente]:[Recompra?]],5,0)</f>
        <v>1</v>
      </c>
      <c r="M957">
        <f>IF(entregas[[#This Row],[data_entrega]]=""=TRUE,0,MAX(entregas[[#This Row],[data_entrega]]-entregas[[#This Row],[prazo_estimado]],0))</f>
        <v>1</v>
      </c>
    </row>
    <row r="958" spans="1:13" x14ac:dyDescent="0.35">
      <c r="A958" s="2">
        <v>957</v>
      </c>
      <c r="B958" t="s">
        <v>419</v>
      </c>
      <c r="C958" t="s">
        <v>412</v>
      </c>
      <c r="D958" s="1">
        <v>45766</v>
      </c>
      <c r="E958" s="1">
        <v>45766</v>
      </c>
      <c r="F958" t="s">
        <v>413</v>
      </c>
      <c r="G958">
        <f>VLOOKUP(entregas[[#This Row],[id_pedido]],pedidos[[id]:[id_cliente]],2,0)</f>
        <v>93</v>
      </c>
      <c r="H958" t="str">
        <f>VLOOKUP(entregas[[#This Row],[id_cliente]],clientes[],2,0)</f>
        <v>Nina Ferreira</v>
      </c>
      <c r="I958" t="str">
        <f>VLOOKUP(entregas[[#This Row],[id_cliente]],clientes[],7,0)</f>
        <v>Sul</v>
      </c>
      <c r="J958">
        <f>VLOOKUP(entregas[[#This Row],[id_cliente]],nps[],3,0)</f>
        <v>2</v>
      </c>
      <c r="K958" t="str">
        <f>IF(entregas[[#This Row],[status]]="Entregue","Não","Sim")</f>
        <v>Não</v>
      </c>
      <c r="L958">
        <f>VLOOKUP(entregas[[#This Row],[id_cliente]],pedidos[[#All],[id_cliente]:[Recompra?]],5,0)</f>
        <v>1</v>
      </c>
      <c r="M958">
        <f>IF(entregas[[#This Row],[data_entrega]]=""=TRUE,0,MAX(entregas[[#This Row],[data_entrega]]-entregas[[#This Row],[prazo_estimado]],0))</f>
        <v>0</v>
      </c>
    </row>
    <row r="959" spans="1:13" x14ac:dyDescent="0.35">
      <c r="A959" s="2">
        <v>958</v>
      </c>
      <c r="B959" t="s">
        <v>414</v>
      </c>
      <c r="C959" t="s">
        <v>412</v>
      </c>
      <c r="D959" s="1">
        <v>45778</v>
      </c>
      <c r="E959" s="1">
        <v>45775</v>
      </c>
      <c r="F959" t="s">
        <v>413</v>
      </c>
      <c r="G959">
        <f>VLOOKUP(entregas[[#This Row],[id_pedido]],pedidos[[id]:[id_cliente]],2,0)</f>
        <v>115</v>
      </c>
      <c r="H959" t="str">
        <f>VLOOKUP(entregas[[#This Row],[id_cliente]],clientes[],2,0)</f>
        <v>Laís Nunes</v>
      </c>
      <c r="I959" t="str">
        <f>VLOOKUP(entregas[[#This Row],[id_cliente]],clientes[],7,0)</f>
        <v>Norte</v>
      </c>
      <c r="J959">
        <f>VLOOKUP(entregas[[#This Row],[id_cliente]],nps[],3,0)</f>
        <v>4</v>
      </c>
      <c r="K959" t="str">
        <f>IF(entregas[[#This Row],[status]]="Entregue","Não","Sim")</f>
        <v>Não</v>
      </c>
      <c r="L959">
        <f>VLOOKUP(entregas[[#This Row],[id_cliente]],pedidos[[#All],[id_cliente]:[Recompra?]],5,0)</f>
        <v>1</v>
      </c>
      <c r="M959">
        <f>IF(entregas[[#This Row],[data_entrega]]=""=TRUE,0,MAX(entregas[[#This Row],[data_entrega]]-entregas[[#This Row],[prazo_estimado]],0))</f>
        <v>3</v>
      </c>
    </row>
    <row r="960" spans="1:13" x14ac:dyDescent="0.35">
      <c r="A960" s="2">
        <v>959</v>
      </c>
      <c r="B960" t="s">
        <v>419</v>
      </c>
      <c r="C960" t="s">
        <v>415</v>
      </c>
      <c r="E960" s="1">
        <v>45588</v>
      </c>
      <c r="F960" t="s">
        <v>416</v>
      </c>
      <c r="G960">
        <f>VLOOKUP(entregas[[#This Row],[id_pedido]],pedidos[[id]:[id_cliente]],2,0)</f>
        <v>158</v>
      </c>
      <c r="H960" t="str">
        <f>VLOOKUP(entregas[[#This Row],[id_cliente]],clientes[],2,0)</f>
        <v>Milena Pereira</v>
      </c>
      <c r="I960" t="str">
        <f>VLOOKUP(entregas[[#This Row],[id_cliente]],clientes[],7,0)</f>
        <v>Norte</v>
      </c>
      <c r="J960">
        <f>VLOOKUP(entregas[[#This Row],[id_cliente]],nps[],3,0)</f>
        <v>4</v>
      </c>
      <c r="K960" t="str">
        <f>IF(entregas[[#This Row],[status]]="Entregue","Não","Sim")</f>
        <v>Sim</v>
      </c>
      <c r="L960">
        <f>VLOOKUP(entregas[[#This Row],[id_cliente]],pedidos[[#All],[id_cliente]:[Recompra?]],5,0)</f>
        <v>1</v>
      </c>
      <c r="M960">
        <f>IF(entregas[[#This Row],[data_entrega]]=""=TRUE,0,MAX(entregas[[#This Row],[data_entrega]]-entregas[[#This Row],[prazo_estimado]],0))</f>
        <v>0</v>
      </c>
    </row>
    <row r="961" spans="1:13" x14ac:dyDescent="0.35">
      <c r="A961" s="2">
        <v>960</v>
      </c>
      <c r="B961" t="s">
        <v>419</v>
      </c>
      <c r="C961" t="s">
        <v>409</v>
      </c>
      <c r="E961" s="1">
        <v>45597</v>
      </c>
      <c r="F961" t="s">
        <v>410</v>
      </c>
      <c r="G961">
        <f>VLOOKUP(entregas[[#This Row],[id_pedido]],pedidos[[id]:[id_cliente]],2,0)</f>
        <v>144</v>
      </c>
      <c r="H961" t="str">
        <f>VLOOKUP(entregas[[#This Row],[id_cliente]],clientes[],2,0)</f>
        <v>Srta. Evelyn Rodrigues</v>
      </c>
      <c r="I961" t="str">
        <f>VLOOKUP(entregas[[#This Row],[id_cliente]],clientes[],7,0)</f>
        <v>Sul</v>
      </c>
      <c r="J961">
        <f>VLOOKUP(entregas[[#This Row],[id_cliente]],nps[],3,0)</f>
        <v>5</v>
      </c>
      <c r="K961" t="str">
        <f>IF(entregas[[#This Row],[status]]="Entregue","Não","Sim")</f>
        <v>Sim</v>
      </c>
      <c r="L961">
        <f>VLOOKUP(entregas[[#This Row],[id_cliente]],pedidos[[#All],[id_cliente]:[Recompra?]],5,0)</f>
        <v>1</v>
      </c>
      <c r="M961">
        <f>IF(entregas[[#This Row],[data_entrega]]=""=TRUE,0,MAX(entregas[[#This Row],[data_entrega]]-entregas[[#This Row],[prazo_estimado]],0))</f>
        <v>0</v>
      </c>
    </row>
    <row r="962" spans="1:13" x14ac:dyDescent="0.35">
      <c r="A962" s="2">
        <v>961</v>
      </c>
      <c r="B962" t="s">
        <v>414</v>
      </c>
      <c r="C962" t="s">
        <v>412</v>
      </c>
      <c r="D962" s="1">
        <v>45576</v>
      </c>
      <c r="E962" s="1">
        <v>45578</v>
      </c>
      <c r="F962" t="s">
        <v>413</v>
      </c>
      <c r="G962">
        <f>VLOOKUP(entregas[[#This Row],[id_pedido]],pedidos[[id]:[id_cliente]],2,0)</f>
        <v>111</v>
      </c>
      <c r="H962" t="str">
        <f>VLOOKUP(entregas[[#This Row],[id_cliente]],clientes[],2,0)</f>
        <v>Nathan da Rocha</v>
      </c>
      <c r="I962" t="str">
        <f>VLOOKUP(entregas[[#This Row],[id_cliente]],clientes[],7,0)</f>
        <v>Nordeste</v>
      </c>
      <c r="J962">
        <f>VLOOKUP(entregas[[#This Row],[id_cliente]],nps[],3,0)</f>
        <v>10</v>
      </c>
      <c r="K962" t="str">
        <f>IF(entregas[[#This Row],[status]]="Entregue","Não","Sim")</f>
        <v>Não</v>
      </c>
      <c r="L962">
        <f>VLOOKUP(entregas[[#This Row],[id_cliente]],pedidos[[#All],[id_cliente]:[Recompra?]],5,0)</f>
        <v>1</v>
      </c>
      <c r="M962">
        <f>IF(entregas[[#This Row],[data_entrega]]=""=TRUE,0,MAX(entregas[[#This Row],[data_entrega]]-entregas[[#This Row],[prazo_estimado]],0))</f>
        <v>0</v>
      </c>
    </row>
    <row r="963" spans="1:13" x14ac:dyDescent="0.35">
      <c r="A963" s="2">
        <v>962</v>
      </c>
      <c r="B963" t="s">
        <v>414</v>
      </c>
      <c r="C963" t="s">
        <v>412</v>
      </c>
      <c r="D963" s="1">
        <v>45639</v>
      </c>
      <c r="E963" s="1">
        <v>45637</v>
      </c>
      <c r="F963" t="s">
        <v>413</v>
      </c>
      <c r="G963">
        <f>VLOOKUP(entregas[[#This Row],[id_pedido]],pedidos[[id]:[id_cliente]],2,0)</f>
        <v>77</v>
      </c>
      <c r="H963" t="str">
        <f>VLOOKUP(entregas[[#This Row],[id_cliente]],clientes[],2,0)</f>
        <v>Clara Caldeira</v>
      </c>
      <c r="I963" t="str">
        <f>VLOOKUP(entregas[[#This Row],[id_cliente]],clientes[],7,0)</f>
        <v>Sul</v>
      </c>
      <c r="J963">
        <f>VLOOKUP(entregas[[#This Row],[id_cliente]],nps[],3,0)</f>
        <v>10</v>
      </c>
      <c r="K963" t="str">
        <f>IF(entregas[[#This Row],[status]]="Entregue","Não","Sim")</f>
        <v>Não</v>
      </c>
      <c r="L963">
        <f>VLOOKUP(entregas[[#This Row],[id_cliente]],pedidos[[#All],[id_cliente]:[Recompra?]],5,0)</f>
        <v>1</v>
      </c>
      <c r="M963">
        <f>IF(entregas[[#This Row],[data_entrega]]=""=TRUE,0,MAX(entregas[[#This Row],[data_entrega]]-entregas[[#This Row],[prazo_estimado]],0))</f>
        <v>2</v>
      </c>
    </row>
    <row r="964" spans="1:13" x14ac:dyDescent="0.35">
      <c r="A964" s="2">
        <v>963</v>
      </c>
      <c r="B964" t="s">
        <v>414</v>
      </c>
      <c r="C964" t="s">
        <v>412</v>
      </c>
      <c r="D964" s="1">
        <v>45667</v>
      </c>
      <c r="E964" s="1">
        <v>45667</v>
      </c>
      <c r="F964" t="s">
        <v>413</v>
      </c>
      <c r="G964">
        <f>VLOOKUP(entregas[[#This Row],[id_pedido]],pedidos[[id]:[id_cliente]],2,0)</f>
        <v>161</v>
      </c>
      <c r="H964" t="str">
        <f>VLOOKUP(entregas[[#This Row],[id_cliente]],clientes[],2,0)</f>
        <v>Sr. João Vitor Costela</v>
      </c>
      <c r="I964" t="str">
        <f>VLOOKUP(entregas[[#This Row],[id_cliente]],clientes[],7,0)</f>
        <v>Sul</v>
      </c>
      <c r="J964">
        <f>VLOOKUP(entregas[[#This Row],[id_cliente]],nps[],3,0)</f>
        <v>6</v>
      </c>
      <c r="K964" t="str">
        <f>IF(entregas[[#This Row],[status]]="Entregue","Não","Sim")</f>
        <v>Não</v>
      </c>
      <c r="L964">
        <f>VLOOKUP(entregas[[#This Row],[id_cliente]],pedidos[[#All],[id_cliente]:[Recompra?]],5,0)</f>
        <v>1</v>
      </c>
      <c r="M964">
        <f>IF(entregas[[#This Row],[data_entrega]]=""=TRUE,0,MAX(entregas[[#This Row],[data_entrega]]-entregas[[#This Row],[prazo_estimado]],0))</f>
        <v>0</v>
      </c>
    </row>
    <row r="965" spans="1:13" x14ac:dyDescent="0.35">
      <c r="A965" s="2">
        <v>964</v>
      </c>
      <c r="B965" t="s">
        <v>414</v>
      </c>
      <c r="C965" t="s">
        <v>412</v>
      </c>
      <c r="D965" s="1">
        <v>45484</v>
      </c>
      <c r="E965" s="1">
        <v>45481</v>
      </c>
      <c r="F965" t="s">
        <v>413</v>
      </c>
      <c r="G965">
        <f>VLOOKUP(entregas[[#This Row],[id_pedido]],pedidos[[id]:[id_cliente]],2,0)</f>
        <v>190</v>
      </c>
      <c r="H965" t="str">
        <f>VLOOKUP(entregas[[#This Row],[id_cliente]],clientes[],2,0)</f>
        <v>João Miguel Pinto</v>
      </c>
      <c r="I965" t="str">
        <f>VLOOKUP(entregas[[#This Row],[id_cliente]],clientes[],7,0)</f>
        <v>Nordeste</v>
      </c>
      <c r="J965">
        <f>VLOOKUP(entregas[[#This Row],[id_cliente]],nps[],3,0)</f>
        <v>6</v>
      </c>
      <c r="K965" t="str">
        <f>IF(entregas[[#This Row],[status]]="Entregue","Não","Sim")</f>
        <v>Não</v>
      </c>
      <c r="L965">
        <f>VLOOKUP(entregas[[#This Row],[id_cliente]],pedidos[[#All],[id_cliente]:[Recompra?]],5,0)</f>
        <v>1</v>
      </c>
      <c r="M965">
        <f>IF(entregas[[#This Row],[data_entrega]]=""=TRUE,0,MAX(entregas[[#This Row],[data_entrega]]-entregas[[#This Row],[prazo_estimado]],0))</f>
        <v>3</v>
      </c>
    </row>
    <row r="966" spans="1:13" x14ac:dyDescent="0.35">
      <c r="A966" s="2">
        <v>965</v>
      </c>
      <c r="B966" t="s">
        <v>414</v>
      </c>
      <c r="C966" t="s">
        <v>412</v>
      </c>
      <c r="D966" s="1">
        <v>45789</v>
      </c>
      <c r="E966" s="1">
        <v>45790</v>
      </c>
      <c r="F966" t="s">
        <v>413</v>
      </c>
      <c r="G966">
        <f>VLOOKUP(entregas[[#This Row],[id_pedido]],pedidos[[id]:[id_cliente]],2,0)</f>
        <v>153</v>
      </c>
      <c r="H966" t="str">
        <f>VLOOKUP(entregas[[#This Row],[id_cliente]],clientes[],2,0)</f>
        <v>Theo da Paz</v>
      </c>
      <c r="I966" t="str">
        <f>VLOOKUP(entregas[[#This Row],[id_cliente]],clientes[],7,0)</f>
        <v>Norte</v>
      </c>
      <c r="J966">
        <f>VLOOKUP(entregas[[#This Row],[id_cliente]],nps[],3,0)</f>
        <v>10</v>
      </c>
      <c r="K966" t="str">
        <f>IF(entregas[[#This Row],[status]]="Entregue","Não","Sim")</f>
        <v>Não</v>
      </c>
      <c r="L966">
        <f>VLOOKUP(entregas[[#This Row],[id_cliente]],pedidos[[#All],[id_cliente]:[Recompra?]],5,0)</f>
        <v>1</v>
      </c>
      <c r="M966">
        <f>IF(entregas[[#This Row],[data_entrega]]=""=TRUE,0,MAX(entregas[[#This Row],[data_entrega]]-entregas[[#This Row],[prazo_estimado]],0))</f>
        <v>0</v>
      </c>
    </row>
    <row r="967" spans="1:13" x14ac:dyDescent="0.35">
      <c r="A967" s="2">
        <v>966</v>
      </c>
      <c r="B967" t="s">
        <v>419</v>
      </c>
      <c r="C967" t="s">
        <v>412</v>
      </c>
      <c r="D967" s="1">
        <v>45667</v>
      </c>
      <c r="E967" s="1">
        <v>45665</v>
      </c>
      <c r="F967" t="s">
        <v>413</v>
      </c>
      <c r="G967">
        <f>VLOOKUP(entregas[[#This Row],[id_pedido]],pedidos[[id]:[id_cliente]],2,0)</f>
        <v>164</v>
      </c>
      <c r="H967" t="str">
        <f>VLOOKUP(entregas[[#This Row],[id_cliente]],clientes[],2,0)</f>
        <v>Cecília Costela</v>
      </c>
      <c r="I967" t="str">
        <f>VLOOKUP(entregas[[#This Row],[id_cliente]],clientes[],7,0)</f>
        <v>Nordeste</v>
      </c>
      <c r="J967">
        <f>VLOOKUP(entregas[[#This Row],[id_cliente]],nps[],3,0)</f>
        <v>7</v>
      </c>
      <c r="K967" t="str">
        <f>IF(entregas[[#This Row],[status]]="Entregue","Não","Sim")</f>
        <v>Não</v>
      </c>
      <c r="L967">
        <f>VLOOKUP(entregas[[#This Row],[id_cliente]],pedidos[[#All],[id_cliente]:[Recompra?]],5,0)</f>
        <v>1</v>
      </c>
      <c r="M967">
        <f>IF(entregas[[#This Row],[data_entrega]]=""=TRUE,0,MAX(entregas[[#This Row],[data_entrega]]-entregas[[#This Row],[prazo_estimado]],0))</f>
        <v>2</v>
      </c>
    </row>
    <row r="968" spans="1:13" x14ac:dyDescent="0.35">
      <c r="A968" s="2">
        <v>967</v>
      </c>
      <c r="B968" t="s">
        <v>419</v>
      </c>
      <c r="C968" t="s">
        <v>415</v>
      </c>
      <c r="E968" s="1">
        <v>45604</v>
      </c>
      <c r="F968" t="s">
        <v>416</v>
      </c>
      <c r="G968">
        <f>VLOOKUP(entregas[[#This Row],[id_pedido]],pedidos[[id]:[id_cliente]],2,0)</f>
        <v>79</v>
      </c>
      <c r="H968" t="str">
        <f>VLOOKUP(entregas[[#This Row],[id_cliente]],clientes[],2,0)</f>
        <v>Vicente Fogaça</v>
      </c>
      <c r="I968" t="str">
        <f>VLOOKUP(entregas[[#This Row],[id_cliente]],clientes[],7,0)</f>
        <v>Nordeste</v>
      </c>
      <c r="J968">
        <f>VLOOKUP(entregas[[#This Row],[id_cliente]],nps[],3,0)</f>
        <v>5</v>
      </c>
      <c r="K968" t="str">
        <f>IF(entregas[[#This Row],[status]]="Entregue","Não","Sim")</f>
        <v>Sim</v>
      </c>
      <c r="L968">
        <f>VLOOKUP(entregas[[#This Row],[id_cliente]],pedidos[[#All],[id_cliente]:[Recompra?]],5,0)</f>
        <v>1</v>
      </c>
      <c r="M968">
        <f>IF(entregas[[#This Row],[data_entrega]]=""=TRUE,0,MAX(entregas[[#This Row],[data_entrega]]-entregas[[#This Row],[prazo_estimado]],0))</f>
        <v>0</v>
      </c>
    </row>
    <row r="969" spans="1:13" x14ac:dyDescent="0.35">
      <c r="A969" s="2">
        <v>968</v>
      </c>
      <c r="B969" t="s">
        <v>408</v>
      </c>
      <c r="C969" t="s">
        <v>412</v>
      </c>
      <c r="D969" s="1">
        <v>45668</v>
      </c>
      <c r="E969" s="1">
        <v>45669</v>
      </c>
      <c r="F969" t="s">
        <v>413</v>
      </c>
      <c r="G969">
        <f>VLOOKUP(entregas[[#This Row],[id_pedido]],pedidos[[id]:[id_cliente]],2,0)</f>
        <v>103</v>
      </c>
      <c r="H969" t="str">
        <f>VLOOKUP(entregas[[#This Row],[id_cliente]],clientes[],2,0)</f>
        <v>Bruno Cunha</v>
      </c>
      <c r="I969" t="str">
        <f>VLOOKUP(entregas[[#This Row],[id_cliente]],clientes[],7,0)</f>
        <v>Nordeste</v>
      </c>
      <c r="J969">
        <f>VLOOKUP(entregas[[#This Row],[id_cliente]],nps[],3,0)</f>
        <v>0</v>
      </c>
      <c r="K969" t="str">
        <f>IF(entregas[[#This Row],[status]]="Entregue","Não","Sim")</f>
        <v>Não</v>
      </c>
      <c r="L969">
        <f>VLOOKUP(entregas[[#This Row],[id_cliente]],pedidos[[#All],[id_cliente]:[Recompra?]],5,0)</f>
        <v>1</v>
      </c>
      <c r="M969">
        <f>IF(entregas[[#This Row],[data_entrega]]=""=TRUE,0,MAX(entregas[[#This Row],[data_entrega]]-entregas[[#This Row],[prazo_estimado]],0))</f>
        <v>0</v>
      </c>
    </row>
    <row r="970" spans="1:13" x14ac:dyDescent="0.35">
      <c r="A970" s="2">
        <v>969</v>
      </c>
      <c r="B970" t="s">
        <v>419</v>
      </c>
      <c r="C970" t="s">
        <v>412</v>
      </c>
      <c r="D970" s="1">
        <v>45726</v>
      </c>
      <c r="E970" s="1">
        <v>45722</v>
      </c>
      <c r="F970" t="s">
        <v>413</v>
      </c>
      <c r="G970">
        <f>VLOOKUP(entregas[[#This Row],[id_pedido]],pedidos[[id]:[id_cliente]],2,0)</f>
        <v>24</v>
      </c>
      <c r="H970" t="str">
        <f>VLOOKUP(entregas[[#This Row],[id_cliente]],clientes[],2,0)</f>
        <v>Gabriela Martins</v>
      </c>
      <c r="I970" t="str">
        <f>VLOOKUP(entregas[[#This Row],[id_cliente]],clientes[],7,0)</f>
        <v>Norte</v>
      </c>
      <c r="J970">
        <f>VLOOKUP(entregas[[#This Row],[id_cliente]],nps[],3,0)</f>
        <v>5</v>
      </c>
      <c r="K970" t="str">
        <f>IF(entregas[[#This Row],[status]]="Entregue","Não","Sim")</f>
        <v>Não</v>
      </c>
      <c r="L970">
        <f>VLOOKUP(entregas[[#This Row],[id_cliente]],pedidos[[#All],[id_cliente]:[Recompra?]],5,0)</f>
        <v>1</v>
      </c>
      <c r="M970">
        <f>IF(entregas[[#This Row],[data_entrega]]=""=TRUE,0,MAX(entregas[[#This Row],[data_entrega]]-entregas[[#This Row],[prazo_estimado]],0))</f>
        <v>4</v>
      </c>
    </row>
    <row r="971" spans="1:13" x14ac:dyDescent="0.35">
      <c r="A971" s="2">
        <v>970</v>
      </c>
      <c r="B971" t="s">
        <v>414</v>
      </c>
      <c r="C971" t="s">
        <v>412</v>
      </c>
      <c r="D971" s="1">
        <v>45450</v>
      </c>
      <c r="E971" s="1">
        <v>45451</v>
      </c>
      <c r="F971" t="s">
        <v>413</v>
      </c>
      <c r="G971">
        <f>VLOOKUP(entregas[[#This Row],[id_pedido]],pedidos[[id]:[id_cliente]],2,0)</f>
        <v>87</v>
      </c>
      <c r="H971" t="str">
        <f>VLOOKUP(entregas[[#This Row],[id_cliente]],clientes[],2,0)</f>
        <v>Ana Clara Oliveira</v>
      </c>
      <c r="I971" t="str">
        <f>VLOOKUP(entregas[[#This Row],[id_cliente]],clientes[],7,0)</f>
        <v>Nordeste</v>
      </c>
      <c r="J971">
        <f>VLOOKUP(entregas[[#This Row],[id_cliente]],nps[],3,0)</f>
        <v>8</v>
      </c>
      <c r="K971" t="str">
        <f>IF(entregas[[#This Row],[status]]="Entregue","Não","Sim")</f>
        <v>Não</v>
      </c>
      <c r="L971">
        <f>VLOOKUP(entregas[[#This Row],[id_cliente]],pedidos[[#All],[id_cliente]:[Recompra?]],5,0)</f>
        <v>1</v>
      </c>
      <c r="M971">
        <f>IF(entregas[[#This Row],[data_entrega]]=""=TRUE,0,MAX(entregas[[#This Row],[data_entrega]]-entregas[[#This Row],[prazo_estimado]],0))</f>
        <v>0</v>
      </c>
    </row>
    <row r="972" spans="1:13" x14ac:dyDescent="0.35">
      <c r="A972" s="2">
        <v>971</v>
      </c>
      <c r="B972" t="s">
        <v>411</v>
      </c>
      <c r="C972" t="s">
        <v>412</v>
      </c>
      <c r="D972" s="1">
        <v>45717</v>
      </c>
      <c r="E972" s="1">
        <v>45712</v>
      </c>
      <c r="F972" t="s">
        <v>413</v>
      </c>
      <c r="G972">
        <f>VLOOKUP(entregas[[#This Row],[id_pedido]],pedidos[[id]:[id_cliente]],2,0)</f>
        <v>195</v>
      </c>
      <c r="H972" t="str">
        <f>VLOOKUP(entregas[[#This Row],[id_cliente]],clientes[],2,0)</f>
        <v>Letícia Nogueira</v>
      </c>
      <c r="I972" t="str">
        <f>VLOOKUP(entregas[[#This Row],[id_cliente]],clientes[],7,0)</f>
        <v>Norte</v>
      </c>
      <c r="J972">
        <f>VLOOKUP(entregas[[#This Row],[id_cliente]],nps[],3,0)</f>
        <v>7</v>
      </c>
      <c r="K972" t="str">
        <f>IF(entregas[[#This Row],[status]]="Entregue","Não","Sim")</f>
        <v>Não</v>
      </c>
      <c r="L972">
        <f>VLOOKUP(entregas[[#This Row],[id_cliente]],pedidos[[#All],[id_cliente]:[Recompra?]],5,0)</f>
        <v>1</v>
      </c>
      <c r="M972">
        <f>IF(entregas[[#This Row],[data_entrega]]=""=TRUE,0,MAX(entregas[[#This Row],[data_entrega]]-entregas[[#This Row],[prazo_estimado]],0))</f>
        <v>5</v>
      </c>
    </row>
    <row r="973" spans="1:13" x14ac:dyDescent="0.35">
      <c r="A973" s="2">
        <v>972</v>
      </c>
      <c r="B973" t="s">
        <v>414</v>
      </c>
      <c r="C973" t="s">
        <v>417</v>
      </c>
      <c r="E973" s="1">
        <v>45689</v>
      </c>
      <c r="F973" t="s">
        <v>418</v>
      </c>
      <c r="G973">
        <f>VLOOKUP(entregas[[#This Row],[id_pedido]],pedidos[[id]:[id_cliente]],2,0)</f>
        <v>198</v>
      </c>
      <c r="H973" t="str">
        <f>VLOOKUP(entregas[[#This Row],[id_cliente]],clientes[],2,0)</f>
        <v>Srta. Sarah Nogueira</v>
      </c>
      <c r="I973" t="str">
        <f>VLOOKUP(entregas[[#This Row],[id_cliente]],clientes[],7,0)</f>
        <v>Sul</v>
      </c>
      <c r="J973">
        <f>VLOOKUP(entregas[[#This Row],[id_cliente]],nps[],3,0)</f>
        <v>3</v>
      </c>
      <c r="K973" t="str">
        <f>IF(entregas[[#This Row],[status]]="Entregue","Não","Sim")</f>
        <v>Sim</v>
      </c>
      <c r="L973">
        <f>VLOOKUP(entregas[[#This Row],[id_cliente]],pedidos[[#All],[id_cliente]:[Recompra?]],5,0)</f>
        <v>1</v>
      </c>
      <c r="M973">
        <f>IF(entregas[[#This Row],[data_entrega]]=""=TRUE,0,MAX(entregas[[#This Row],[data_entrega]]-entregas[[#This Row],[prazo_estimado]],0))</f>
        <v>0</v>
      </c>
    </row>
    <row r="974" spans="1:13" x14ac:dyDescent="0.35">
      <c r="A974" s="2">
        <v>973</v>
      </c>
      <c r="B974" t="s">
        <v>408</v>
      </c>
      <c r="C974" t="s">
        <v>409</v>
      </c>
      <c r="E974" s="1">
        <v>45630</v>
      </c>
      <c r="F974" t="s">
        <v>410</v>
      </c>
      <c r="G974">
        <f>VLOOKUP(entregas[[#This Row],[id_pedido]],pedidos[[id]:[id_cliente]],2,0)</f>
        <v>5</v>
      </c>
      <c r="H974" t="str">
        <f>VLOOKUP(entregas[[#This Row],[id_cliente]],clientes[],2,0)</f>
        <v>Yuri Mendes</v>
      </c>
      <c r="I974" t="str">
        <f>VLOOKUP(entregas[[#This Row],[id_cliente]],clientes[],7,0)</f>
        <v>Nordeste</v>
      </c>
      <c r="J974">
        <f>VLOOKUP(entregas[[#This Row],[id_cliente]],nps[],3,0)</f>
        <v>7</v>
      </c>
      <c r="K974" t="str">
        <f>IF(entregas[[#This Row],[status]]="Entregue","Não","Sim")</f>
        <v>Sim</v>
      </c>
      <c r="L974">
        <f>VLOOKUP(entregas[[#This Row],[id_cliente]],pedidos[[#All],[id_cliente]:[Recompra?]],5,0)</f>
        <v>1</v>
      </c>
      <c r="M974">
        <f>IF(entregas[[#This Row],[data_entrega]]=""=TRUE,0,MAX(entregas[[#This Row],[data_entrega]]-entregas[[#This Row],[prazo_estimado]],0))</f>
        <v>0</v>
      </c>
    </row>
    <row r="975" spans="1:13" x14ac:dyDescent="0.35">
      <c r="A975" s="2">
        <v>974</v>
      </c>
      <c r="B975" t="s">
        <v>414</v>
      </c>
      <c r="C975" t="s">
        <v>415</v>
      </c>
      <c r="E975" s="1">
        <v>45681</v>
      </c>
      <c r="F975" t="s">
        <v>416</v>
      </c>
      <c r="G975">
        <f>VLOOKUP(entregas[[#This Row],[id_pedido]],pedidos[[id]:[id_cliente]],2,0)</f>
        <v>186</v>
      </c>
      <c r="H975" t="str">
        <f>VLOOKUP(entregas[[#This Row],[id_cliente]],clientes[],2,0)</f>
        <v>Srta. Laura Fernandes</v>
      </c>
      <c r="I975" t="str">
        <f>VLOOKUP(entregas[[#This Row],[id_cliente]],clientes[],7,0)</f>
        <v>Nordeste</v>
      </c>
      <c r="J975">
        <f>VLOOKUP(entregas[[#This Row],[id_cliente]],nps[],3,0)</f>
        <v>10</v>
      </c>
      <c r="K975" t="str">
        <f>IF(entregas[[#This Row],[status]]="Entregue","Não","Sim")</f>
        <v>Sim</v>
      </c>
      <c r="L975">
        <f>VLOOKUP(entregas[[#This Row],[id_cliente]],pedidos[[#All],[id_cliente]:[Recompra?]],5,0)</f>
        <v>1</v>
      </c>
      <c r="M975">
        <f>IF(entregas[[#This Row],[data_entrega]]=""=TRUE,0,MAX(entregas[[#This Row],[data_entrega]]-entregas[[#This Row],[prazo_estimado]],0))</f>
        <v>0</v>
      </c>
    </row>
    <row r="976" spans="1:13" x14ac:dyDescent="0.35">
      <c r="A976" s="2">
        <v>975</v>
      </c>
      <c r="B976" t="s">
        <v>419</v>
      </c>
      <c r="C976" t="s">
        <v>412</v>
      </c>
      <c r="D976" s="1">
        <v>45445</v>
      </c>
      <c r="E976" s="1">
        <v>45440</v>
      </c>
      <c r="F976" t="s">
        <v>413</v>
      </c>
      <c r="G976">
        <f>VLOOKUP(entregas[[#This Row],[id_pedido]],pedidos[[id]:[id_cliente]],2,0)</f>
        <v>95</v>
      </c>
      <c r="H976" t="str">
        <f>VLOOKUP(entregas[[#This Row],[id_cliente]],clientes[],2,0)</f>
        <v>Heloísa Pinto</v>
      </c>
      <c r="I976" t="str">
        <f>VLOOKUP(entregas[[#This Row],[id_cliente]],clientes[],7,0)</f>
        <v>Sudeste</v>
      </c>
      <c r="J976">
        <f>VLOOKUP(entregas[[#This Row],[id_cliente]],nps[],3,0)</f>
        <v>8</v>
      </c>
      <c r="K976" t="str">
        <f>IF(entregas[[#This Row],[status]]="Entregue","Não","Sim")</f>
        <v>Não</v>
      </c>
      <c r="L976">
        <f>VLOOKUP(entregas[[#This Row],[id_cliente]],pedidos[[#All],[id_cliente]:[Recompra?]],5,0)</f>
        <v>1</v>
      </c>
      <c r="M976">
        <f>IF(entregas[[#This Row],[data_entrega]]=""=TRUE,0,MAX(entregas[[#This Row],[data_entrega]]-entregas[[#This Row],[prazo_estimado]],0))</f>
        <v>5</v>
      </c>
    </row>
    <row r="977" spans="1:13" x14ac:dyDescent="0.35">
      <c r="A977" s="2">
        <v>976</v>
      </c>
      <c r="B977" t="s">
        <v>411</v>
      </c>
      <c r="C977" t="s">
        <v>412</v>
      </c>
      <c r="D977" s="1">
        <v>45726</v>
      </c>
      <c r="E977" s="1">
        <v>45724</v>
      </c>
      <c r="F977" t="s">
        <v>413</v>
      </c>
      <c r="G977">
        <f>VLOOKUP(entregas[[#This Row],[id_pedido]],pedidos[[id]:[id_cliente]],2,0)</f>
        <v>36</v>
      </c>
      <c r="H977" t="str">
        <f>VLOOKUP(entregas[[#This Row],[id_cliente]],clientes[],2,0)</f>
        <v>Milena Nascimento</v>
      </c>
      <c r="I977" t="str">
        <f>VLOOKUP(entregas[[#This Row],[id_cliente]],clientes[],7,0)</f>
        <v>Sul</v>
      </c>
      <c r="J977">
        <f>VLOOKUP(entregas[[#This Row],[id_cliente]],nps[],3,0)</f>
        <v>1</v>
      </c>
      <c r="K977" t="str">
        <f>IF(entregas[[#This Row],[status]]="Entregue","Não","Sim")</f>
        <v>Não</v>
      </c>
      <c r="L977">
        <f>VLOOKUP(entregas[[#This Row],[id_cliente]],pedidos[[#All],[id_cliente]:[Recompra?]],5,0)</f>
        <v>1</v>
      </c>
      <c r="M977">
        <f>IF(entregas[[#This Row],[data_entrega]]=""=TRUE,0,MAX(entregas[[#This Row],[data_entrega]]-entregas[[#This Row],[prazo_estimado]],0))</f>
        <v>2</v>
      </c>
    </row>
    <row r="978" spans="1:13" x14ac:dyDescent="0.35">
      <c r="A978" s="2">
        <v>977</v>
      </c>
      <c r="B978" t="s">
        <v>419</v>
      </c>
      <c r="C978" t="s">
        <v>415</v>
      </c>
      <c r="E978" s="1">
        <v>45633</v>
      </c>
      <c r="F978" t="s">
        <v>416</v>
      </c>
      <c r="G978">
        <f>VLOOKUP(entregas[[#This Row],[id_pedido]],pedidos[[id]:[id_cliente]],2,0)</f>
        <v>79</v>
      </c>
      <c r="H978" t="str">
        <f>VLOOKUP(entregas[[#This Row],[id_cliente]],clientes[],2,0)</f>
        <v>Vicente Fogaça</v>
      </c>
      <c r="I978" t="str">
        <f>VLOOKUP(entregas[[#This Row],[id_cliente]],clientes[],7,0)</f>
        <v>Nordeste</v>
      </c>
      <c r="J978">
        <f>VLOOKUP(entregas[[#This Row],[id_cliente]],nps[],3,0)</f>
        <v>5</v>
      </c>
      <c r="K978" t="str">
        <f>IF(entregas[[#This Row],[status]]="Entregue","Não","Sim")</f>
        <v>Sim</v>
      </c>
      <c r="L978">
        <f>VLOOKUP(entregas[[#This Row],[id_cliente]],pedidos[[#All],[id_cliente]:[Recompra?]],5,0)</f>
        <v>1</v>
      </c>
      <c r="M978">
        <f>IF(entregas[[#This Row],[data_entrega]]=""=TRUE,0,MAX(entregas[[#This Row],[data_entrega]]-entregas[[#This Row],[prazo_estimado]],0))</f>
        <v>0</v>
      </c>
    </row>
    <row r="979" spans="1:13" x14ac:dyDescent="0.35">
      <c r="A979" s="2">
        <v>978</v>
      </c>
      <c r="B979" t="s">
        <v>408</v>
      </c>
      <c r="C979" t="s">
        <v>412</v>
      </c>
      <c r="D979" s="1">
        <v>45776</v>
      </c>
      <c r="E979" s="1">
        <v>45777</v>
      </c>
      <c r="F979" t="s">
        <v>413</v>
      </c>
      <c r="G979">
        <f>VLOOKUP(entregas[[#This Row],[id_pedido]],pedidos[[id]:[id_cliente]],2,0)</f>
        <v>129</v>
      </c>
      <c r="H979" t="str">
        <f>VLOOKUP(entregas[[#This Row],[id_cliente]],clientes[],2,0)</f>
        <v>Sr. Rafael Nascimento</v>
      </c>
      <c r="I979" t="str">
        <f>VLOOKUP(entregas[[#This Row],[id_cliente]],clientes[],7,0)</f>
        <v>Norte</v>
      </c>
      <c r="J979">
        <f>VLOOKUP(entregas[[#This Row],[id_cliente]],nps[],3,0)</f>
        <v>7</v>
      </c>
      <c r="K979" t="str">
        <f>IF(entregas[[#This Row],[status]]="Entregue","Não","Sim")</f>
        <v>Não</v>
      </c>
      <c r="L979">
        <f>VLOOKUP(entregas[[#This Row],[id_cliente]],pedidos[[#All],[id_cliente]:[Recompra?]],5,0)</f>
        <v>1</v>
      </c>
      <c r="M979">
        <f>IF(entregas[[#This Row],[data_entrega]]=""=TRUE,0,MAX(entregas[[#This Row],[data_entrega]]-entregas[[#This Row],[prazo_estimado]],0))</f>
        <v>0</v>
      </c>
    </row>
    <row r="980" spans="1:13" x14ac:dyDescent="0.35">
      <c r="A980" s="2">
        <v>979</v>
      </c>
      <c r="B980" t="s">
        <v>411</v>
      </c>
      <c r="C980" t="s">
        <v>415</v>
      </c>
      <c r="E980" s="1">
        <v>45729</v>
      </c>
      <c r="F980" t="s">
        <v>416</v>
      </c>
      <c r="G980">
        <f>VLOOKUP(entregas[[#This Row],[id_pedido]],pedidos[[id]:[id_cliente]],2,0)</f>
        <v>42</v>
      </c>
      <c r="H980" t="str">
        <f>VLOOKUP(entregas[[#This Row],[id_cliente]],clientes[],2,0)</f>
        <v>Elisa Moura</v>
      </c>
      <c r="I980" t="str">
        <f>VLOOKUP(entregas[[#This Row],[id_cliente]],clientes[],7,0)</f>
        <v>Sudeste</v>
      </c>
      <c r="J980">
        <f>VLOOKUP(entregas[[#This Row],[id_cliente]],nps[],3,0)</f>
        <v>9</v>
      </c>
      <c r="K980" t="str">
        <f>IF(entregas[[#This Row],[status]]="Entregue","Não","Sim")</f>
        <v>Sim</v>
      </c>
      <c r="L980">
        <f>VLOOKUP(entregas[[#This Row],[id_cliente]],pedidos[[#All],[id_cliente]:[Recompra?]],5,0)</f>
        <v>1</v>
      </c>
      <c r="M980">
        <f>IF(entregas[[#This Row],[data_entrega]]=""=TRUE,0,MAX(entregas[[#This Row],[data_entrega]]-entregas[[#This Row],[prazo_estimado]],0))</f>
        <v>0</v>
      </c>
    </row>
    <row r="981" spans="1:13" x14ac:dyDescent="0.35">
      <c r="A981" s="2">
        <v>980</v>
      </c>
      <c r="B981" t="s">
        <v>411</v>
      </c>
      <c r="C981" t="s">
        <v>412</v>
      </c>
      <c r="D981" s="1">
        <v>45543</v>
      </c>
      <c r="E981" s="1">
        <v>45540</v>
      </c>
      <c r="F981" t="s">
        <v>413</v>
      </c>
      <c r="G981">
        <f>VLOOKUP(entregas[[#This Row],[id_pedido]],pedidos[[id]:[id_cliente]],2,0)</f>
        <v>85</v>
      </c>
      <c r="H981" t="str">
        <f>VLOOKUP(entregas[[#This Row],[id_cliente]],clientes[],2,0)</f>
        <v>Yuri da Costa</v>
      </c>
      <c r="I981" t="str">
        <f>VLOOKUP(entregas[[#This Row],[id_cliente]],clientes[],7,0)</f>
        <v>Nordeste</v>
      </c>
      <c r="J981">
        <f>VLOOKUP(entregas[[#This Row],[id_cliente]],nps[],3,0)</f>
        <v>8</v>
      </c>
      <c r="K981" t="str">
        <f>IF(entregas[[#This Row],[status]]="Entregue","Não","Sim")</f>
        <v>Não</v>
      </c>
      <c r="L981">
        <f>VLOOKUP(entregas[[#This Row],[id_cliente]],pedidos[[#All],[id_cliente]:[Recompra?]],5,0)</f>
        <v>1</v>
      </c>
      <c r="M981">
        <f>IF(entregas[[#This Row],[data_entrega]]=""=TRUE,0,MAX(entregas[[#This Row],[data_entrega]]-entregas[[#This Row],[prazo_estimado]],0))</f>
        <v>3</v>
      </c>
    </row>
    <row r="982" spans="1:13" x14ac:dyDescent="0.35">
      <c r="A982" s="2">
        <v>981</v>
      </c>
      <c r="B982" t="s">
        <v>414</v>
      </c>
      <c r="C982" t="s">
        <v>412</v>
      </c>
      <c r="D982" s="1">
        <v>45570</v>
      </c>
      <c r="E982" s="1">
        <v>45568</v>
      </c>
      <c r="F982" t="s">
        <v>413</v>
      </c>
      <c r="G982">
        <f>VLOOKUP(entregas[[#This Row],[id_pedido]],pedidos[[id]:[id_cliente]],2,0)</f>
        <v>81</v>
      </c>
      <c r="H982" t="str">
        <f>VLOOKUP(entregas[[#This Row],[id_cliente]],clientes[],2,0)</f>
        <v>Nathan Pinto</v>
      </c>
      <c r="I982" t="str">
        <f>VLOOKUP(entregas[[#This Row],[id_cliente]],clientes[],7,0)</f>
        <v>Nordeste</v>
      </c>
      <c r="J982">
        <f>VLOOKUP(entregas[[#This Row],[id_cliente]],nps[],3,0)</f>
        <v>3</v>
      </c>
      <c r="K982" t="str">
        <f>IF(entregas[[#This Row],[status]]="Entregue","Não","Sim")</f>
        <v>Não</v>
      </c>
      <c r="L982">
        <f>VLOOKUP(entregas[[#This Row],[id_cliente]],pedidos[[#All],[id_cliente]:[Recompra?]],5,0)</f>
        <v>1</v>
      </c>
      <c r="M982">
        <f>IF(entregas[[#This Row],[data_entrega]]=""=TRUE,0,MAX(entregas[[#This Row],[data_entrega]]-entregas[[#This Row],[prazo_estimado]],0))</f>
        <v>2</v>
      </c>
    </row>
    <row r="983" spans="1:13" x14ac:dyDescent="0.35">
      <c r="A983" s="2">
        <v>982</v>
      </c>
      <c r="B983" t="s">
        <v>408</v>
      </c>
      <c r="C983" t="s">
        <v>412</v>
      </c>
      <c r="D983" s="1">
        <v>45469</v>
      </c>
      <c r="E983" s="1">
        <v>45470</v>
      </c>
      <c r="F983" t="s">
        <v>413</v>
      </c>
      <c r="G983">
        <f>VLOOKUP(entregas[[#This Row],[id_pedido]],pedidos[[id]:[id_cliente]],2,0)</f>
        <v>184</v>
      </c>
      <c r="H983" t="str">
        <f>VLOOKUP(entregas[[#This Row],[id_cliente]],clientes[],2,0)</f>
        <v>Bernardo da Luz</v>
      </c>
      <c r="I983" t="str">
        <f>VLOOKUP(entregas[[#This Row],[id_cliente]],clientes[],7,0)</f>
        <v>Nordeste</v>
      </c>
      <c r="J983">
        <f>VLOOKUP(entregas[[#This Row],[id_cliente]],nps[],3,0)</f>
        <v>4</v>
      </c>
      <c r="K983" t="str">
        <f>IF(entregas[[#This Row],[status]]="Entregue","Não","Sim")</f>
        <v>Não</v>
      </c>
      <c r="L983">
        <f>VLOOKUP(entregas[[#This Row],[id_cliente]],pedidos[[#All],[id_cliente]:[Recompra?]],5,0)</f>
        <v>1</v>
      </c>
      <c r="M983">
        <f>IF(entregas[[#This Row],[data_entrega]]=""=TRUE,0,MAX(entregas[[#This Row],[data_entrega]]-entregas[[#This Row],[prazo_estimado]],0))</f>
        <v>0</v>
      </c>
    </row>
    <row r="984" spans="1:13" x14ac:dyDescent="0.35">
      <c r="A984" s="2">
        <v>983</v>
      </c>
      <c r="B984" t="s">
        <v>419</v>
      </c>
      <c r="C984" t="s">
        <v>412</v>
      </c>
      <c r="D984" s="1">
        <v>45697</v>
      </c>
      <c r="E984" s="1">
        <v>45698</v>
      </c>
      <c r="F984" t="s">
        <v>413</v>
      </c>
      <c r="G984">
        <f>VLOOKUP(entregas[[#This Row],[id_pedido]],pedidos[[id]:[id_cliente]],2,0)</f>
        <v>43</v>
      </c>
      <c r="H984" t="str">
        <f>VLOOKUP(entregas[[#This Row],[id_cliente]],clientes[],2,0)</f>
        <v>Bryan Peixoto</v>
      </c>
      <c r="I984" t="str">
        <f>VLOOKUP(entregas[[#This Row],[id_cliente]],clientes[],7,0)</f>
        <v>Nordeste</v>
      </c>
      <c r="J984">
        <f>VLOOKUP(entregas[[#This Row],[id_cliente]],nps[],3,0)</f>
        <v>4</v>
      </c>
      <c r="K984" t="str">
        <f>IF(entregas[[#This Row],[status]]="Entregue","Não","Sim")</f>
        <v>Não</v>
      </c>
      <c r="L984">
        <f>VLOOKUP(entregas[[#This Row],[id_cliente]],pedidos[[#All],[id_cliente]:[Recompra?]],5,0)</f>
        <v>1</v>
      </c>
      <c r="M984">
        <f>IF(entregas[[#This Row],[data_entrega]]=""=TRUE,0,MAX(entregas[[#This Row],[data_entrega]]-entregas[[#This Row],[prazo_estimado]],0))</f>
        <v>0</v>
      </c>
    </row>
    <row r="985" spans="1:13" x14ac:dyDescent="0.35">
      <c r="A985" s="2">
        <v>984</v>
      </c>
      <c r="B985" t="s">
        <v>419</v>
      </c>
      <c r="C985" t="s">
        <v>412</v>
      </c>
      <c r="D985" s="1">
        <v>45540</v>
      </c>
      <c r="E985" s="1">
        <v>45539</v>
      </c>
      <c r="F985" t="s">
        <v>413</v>
      </c>
      <c r="G985">
        <f>VLOOKUP(entregas[[#This Row],[id_pedido]],pedidos[[id]:[id_cliente]],2,0)</f>
        <v>91</v>
      </c>
      <c r="H985" t="str">
        <f>VLOOKUP(entregas[[#This Row],[id_cliente]],clientes[],2,0)</f>
        <v>Dr. Leandro da Cunha</v>
      </c>
      <c r="I985" t="str">
        <f>VLOOKUP(entregas[[#This Row],[id_cliente]],clientes[],7,0)</f>
        <v>Nordeste</v>
      </c>
      <c r="J985">
        <f>VLOOKUP(entregas[[#This Row],[id_cliente]],nps[],3,0)</f>
        <v>2</v>
      </c>
      <c r="K985" t="str">
        <f>IF(entregas[[#This Row],[status]]="Entregue","Não","Sim")</f>
        <v>Não</v>
      </c>
      <c r="L985">
        <f>VLOOKUP(entregas[[#This Row],[id_cliente]],pedidos[[#All],[id_cliente]:[Recompra?]],5,0)</f>
        <v>1</v>
      </c>
      <c r="M985">
        <f>IF(entregas[[#This Row],[data_entrega]]=""=TRUE,0,MAX(entregas[[#This Row],[data_entrega]]-entregas[[#This Row],[prazo_estimado]],0))</f>
        <v>1</v>
      </c>
    </row>
    <row r="986" spans="1:13" x14ac:dyDescent="0.35">
      <c r="A986" s="2">
        <v>985</v>
      </c>
      <c r="B986" t="s">
        <v>408</v>
      </c>
      <c r="C986" t="s">
        <v>412</v>
      </c>
      <c r="D986" s="1">
        <v>45558</v>
      </c>
      <c r="E986" s="1">
        <v>45557</v>
      </c>
      <c r="F986" t="s">
        <v>413</v>
      </c>
      <c r="G986">
        <f>VLOOKUP(entregas[[#This Row],[id_pedido]],pedidos[[id]:[id_cliente]],2,0)</f>
        <v>175</v>
      </c>
      <c r="H986" t="str">
        <f>VLOOKUP(entregas[[#This Row],[id_cliente]],clientes[],2,0)</f>
        <v>Emanuel da Cunha</v>
      </c>
      <c r="I986" t="str">
        <f>VLOOKUP(entregas[[#This Row],[id_cliente]],clientes[],7,0)</f>
        <v>Norte</v>
      </c>
      <c r="J986">
        <f>VLOOKUP(entregas[[#This Row],[id_cliente]],nps[],3,0)</f>
        <v>4</v>
      </c>
      <c r="K986" t="str">
        <f>IF(entregas[[#This Row],[status]]="Entregue","Não","Sim")</f>
        <v>Não</v>
      </c>
      <c r="L986">
        <f>VLOOKUP(entregas[[#This Row],[id_cliente]],pedidos[[#All],[id_cliente]:[Recompra?]],5,0)</f>
        <v>1</v>
      </c>
      <c r="M986">
        <f>IF(entregas[[#This Row],[data_entrega]]=""=TRUE,0,MAX(entregas[[#This Row],[data_entrega]]-entregas[[#This Row],[prazo_estimado]],0))</f>
        <v>1</v>
      </c>
    </row>
    <row r="987" spans="1:13" x14ac:dyDescent="0.35">
      <c r="A987" s="2">
        <v>986</v>
      </c>
      <c r="B987" t="s">
        <v>414</v>
      </c>
      <c r="C987" t="s">
        <v>412</v>
      </c>
      <c r="D987" s="1">
        <v>45658</v>
      </c>
      <c r="E987" s="1">
        <v>45655</v>
      </c>
      <c r="F987" t="s">
        <v>413</v>
      </c>
      <c r="G987">
        <f>VLOOKUP(entregas[[#This Row],[id_pedido]],pedidos[[id]:[id_cliente]],2,0)</f>
        <v>187</v>
      </c>
      <c r="H987" t="str">
        <f>VLOOKUP(entregas[[#This Row],[id_cliente]],clientes[],2,0)</f>
        <v>Srta. Olivia da Rocha</v>
      </c>
      <c r="I987" t="str">
        <f>VLOOKUP(entregas[[#This Row],[id_cliente]],clientes[],7,0)</f>
        <v>Sul</v>
      </c>
      <c r="J987">
        <f>VLOOKUP(entregas[[#This Row],[id_cliente]],nps[],3,0)</f>
        <v>8</v>
      </c>
      <c r="K987" t="str">
        <f>IF(entregas[[#This Row],[status]]="Entregue","Não","Sim")</f>
        <v>Não</v>
      </c>
      <c r="L987">
        <f>VLOOKUP(entregas[[#This Row],[id_cliente]],pedidos[[#All],[id_cliente]:[Recompra?]],5,0)</f>
        <v>1</v>
      </c>
      <c r="M987">
        <f>IF(entregas[[#This Row],[data_entrega]]=""=TRUE,0,MAX(entregas[[#This Row],[data_entrega]]-entregas[[#This Row],[prazo_estimado]],0))</f>
        <v>3</v>
      </c>
    </row>
    <row r="988" spans="1:13" x14ac:dyDescent="0.35">
      <c r="A988" s="2">
        <v>987</v>
      </c>
      <c r="B988" t="s">
        <v>414</v>
      </c>
      <c r="C988" t="s">
        <v>415</v>
      </c>
      <c r="E988" s="1">
        <v>45724</v>
      </c>
      <c r="F988" t="s">
        <v>416</v>
      </c>
      <c r="G988">
        <f>VLOOKUP(entregas[[#This Row],[id_pedido]],pedidos[[id]:[id_cliente]],2,0)</f>
        <v>78</v>
      </c>
      <c r="H988" t="str">
        <f>VLOOKUP(entregas[[#This Row],[id_cliente]],clientes[],2,0)</f>
        <v>Raul Costela</v>
      </c>
      <c r="I988" t="str">
        <f>VLOOKUP(entregas[[#This Row],[id_cliente]],clientes[],7,0)</f>
        <v>Sudeste</v>
      </c>
      <c r="J988">
        <f>VLOOKUP(entregas[[#This Row],[id_cliente]],nps[],3,0)</f>
        <v>9</v>
      </c>
      <c r="K988" t="str">
        <f>IF(entregas[[#This Row],[status]]="Entregue","Não","Sim")</f>
        <v>Sim</v>
      </c>
      <c r="L988">
        <f>VLOOKUP(entregas[[#This Row],[id_cliente]],pedidos[[#All],[id_cliente]:[Recompra?]],5,0)</f>
        <v>1</v>
      </c>
      <c r="M988">
        <f>IF(entregas[[#This Row],[data_entrega]]=""=TRUE,0,MAX(entregas[[#This Row],[data_entrega]]-entregas[[#This Row],[prazo_estimado]],0))</f>
        <v>0</v>
      </c>
    </row>
    <row r="989" spans="1:13" x14ac:dyDescent="0.35">
      <c r="A989" s="2">
        <v>988</v>
      </c>
      <c r="B989" t="s">
        <v>419</v>
      </c>
      <c r="C989" t="s">
        <v>412</v>
      </c>
      <c r="D989" s="1">
        <v>45504</v>
      </c>
      <c r="E989" s="1">
        <v>45500</v>
      </c>
      <c r="F989" t="s">
        <v>413</v>
      </c>
      <c r="G989">
        <f>VLOOKUP(entregas[[#This Row],[id_pedido]],pedidos[[id]:[id_cliente]],2,0)</f>
        <v>22</v>
      </c>
      <c r="H989" t="str">
        <f>VLOOKUP(entregas[[#This Row],[id_cliente]],clientes[],2,0)</f>
        <v>Ana Sophia Caldeira</v>
      </c>
      <c r="I989" t="str">
        <f>VLOOKUP(entregas[[#This Row],[id_cliente]],clientes[],7,0)</f>
        <v>Nordeste</v>
      </c>
      <c r="J989">
        <f>VLOOKUP(entregas[[#This Row],[id_cliente]],nps[],3,0)</f>
        <v>9</v>
      </c>
      <c r="K989" t="str">
        <f>IF(entregas[[#This Row],[status]]="Entregue","Não","Sim")</f>
        <v>Não</v>
      </c>
      <c r="L989">
        <f>VLOOKUP(entregas[[#This Row],[id_cliente]],pedidos[[#All],[id_cliente]:[Recompra?]],5,0)</f>
        <v>1</v>
      </c>
      <c r="M989">
        <f>IF(entregas[[#This Row],[data_entrega]]=""=TRUE,0,MAX(entregas[[#This Row],[data_entrega]]-entregas[[#This Row],[prazo_estimado]],0))</f>
        <v>4</v>
      </c>
    </row>
    <row r="990" spans="1:13" x14ac:dyDescent="0.35">
      <c r="A990" s="2">
        <v>989</v>
      </c>
      <c r="B990" t="s">
        <v>414</v>
      </c>
      <c r="C990" t="s">
        <v>412</v>
      </c>
      <c r="D990" s="1">
        <v>45606</v>
      </c>
      <c r="E990" s="1">
        <v>45604</v>
      </c>
      <c r="F990" t="s">
        <v>413</v>
      </c>
      <c r="G990">
        <f>VLOOKUP(entregas[[#This Row],[id_pedido]],pedidos[[id]:[id_cliente]],2,0)</f>
        <v>21</v>
      </c>
      <c r="H990" t="str">
        <f>VLOOKUP(entregas[[#This Row],[id_cliente]],clientes[],2,0)</f>
        <v>Alice Martins</v>
      </c>
      <c r="I990" t="str">
        <f>VLOOKUP(entregas[[#This Row],[id_cliente]],clientes[],7,0)</f>
        <v>Nordeste</v>
      </c>
      <c r="J990">
        <f>VLOOKUP(entregas[[#This Row],[id_cliente]],nps[],3,0)</f>
        <v>3</v>
      </c>
      <c r="K990" t="str">
        <f>IF(entregas[[#This Row],[status]]="Entregue","Não","Sim")</f>
        <v>Não</v>
      </c>
      <c r="L990">
        <f>VLOOKUP(entregas[[#This Row],[id_cliente]],pedidos[[#All],[id_cliente]:[Recompra?]],5,0)</f>
        <v>1</v>
      </c>
      <c r="M990">
        <f>IF(entregas[[#This Row],[data_entrega]]=""=TRUE,0,MAX(entregas[[#This Row],[data_entrega]]-entregas[[#This Row],[prazo_estimado]],0))</f>
        <v>2</v>
      </c>
    </row>
    <row r="991" spans="1:13" x14ac:dyDescent="0.35">
      <c r="A991" s="2">
        <v>990</v>
      </c>
      <c r="B991" t="s">
        <v>414</v>
      </c>
      <c r="C991" t="s">
        <v>412</v>
      </c>
      <c r="D991" s="1">
        <v>45707</v>
      </c>
      <c r="E991" s="1">
        <v>45704</v>
      </c>
      <c r="F991" t="s">
        <v>413</v>
      </c>
      <c r="G991">
        <f>VLOOKUP(entregas[[#This Row],[id_pedido]],pedidos[[id]:[id_cliente]],2,0)</f>
        <v>167</v>
      </c>
      <c r="H991" t="str">
        <f>VLOOKUP(entregas[[#This Row],[id_cliente]],clientes[],2,0)</f>
        <v>Mirella das Neves</v>
      </c>
      <c r="I991" t="str">
        <f>VLOOKUP(entregas[[#This Row],[id_cliente]],clientes[],7,0)</f>
        <v>Norte</v>
      </c>
      <c r="J991">
        <f>VLOOKUP(entregas[[#This Row],[id_cliente]],nps[],3,0)</f>
        <v>9</v>
      </c>
      <c r="K991" t="str">
        <f>IF(entregas[[#This Row],[status]]="Entregue","Não","Sim")</f>
        <v>Não</v>
      </c>
      <c r="L991">
        <f>VLOOKUP(entregas[[#This Row],[id_cliente]],pedidos[[#All],[id_cliente]:[Recompra?]],5,0)</f>
        <v>1</v>
      </c>
      <c r="M991">
        <f>IF(entregas[[#This Row],[data_entrega]]=""=TRUE,0,MAX(entregas[[#This Row],[data_entrega]]-entregas[[#This Row],[prazo_estimado]],0))</f>
        <v>3</v>
      </c>
    </row>
    <row r="992" spans="1:13" x14ac:dyDescent="0.35">
      <c r="A992" s="2">
        <v>991</v>
      </c>
      <c r="B992" t="s">
        <v>408</v>
      </c>
      <c r="C992" t="s">
        <v>412</v>
      </c>
      <c r="D992" s="1">
        <v>45595</v>
      </c>
      <c r="E992" s="1">
        <v>45593</v>
      </c>
      <c r="F992" t="s">
        <v>413</v>
      </c>
      <c r="G992">
        <f>VLOOKUP(entregas[[#This Row],[id_pedido]],pedidos[[id]:[id_cliente]],2,0)</f>
        <v>74</v>
      </c>
      <c r="H992" t="str">
        <f>VLOOKUP(entregas[[#This Row],[id_cliente]],clientes[],2,0)</f>
        <v>Milena Farias</v>
      </c>
      <c r="I992" t="str">
        <f>VLOOKUP(entregas[[#This Row],[id_cliente]],clientes[],7,0)</f>
        <v>Norte</v>
      </c>
      <c r="J992">
        <f>VLOOKUP(entregas[[#This Row],[id_cliente]],nps[],3,0)</f>
        <v>1</v>
      </c>
      <c r="K992" t="str">
        <f>IF(entregas[[#This Row],[status]]="Entregue","Não","Sim")</f>
        <v>Não</v>
      </c>
      <c r="L992">
        <f>VLOOKUP(entregas[[#This Row],[id_cliente]],pedidos[[#All],[id_cliente]:[Recompra?]],5,0)</f>
        <v>1</v>
      </c>
      <c r="M992">
        <f>IF(entregas[[#This Row],[data_entrega]]=""=TRUE,0,MAX(entregas[[#This Row],[data_entrega]]-entregas[[#This Row],[prazo_estimado]],0))</f>
        <v>2</v>
      </c>
    </row>
    <row r="993" spans="1:13" x14ac:dyDescent="0.35">
      <c r="A993" s="2">
        <v>992</v>
      </c>
      <c r="B993" t="s">
        <v>411</v>
      </c>
      <c r="C993" t="s">
        <v>409</v>
      </c>
      <c r="E993" s="1">
        <v>45521</v>
      </c>
      <c r="F993" t="s">
        <v>410</v>
      </c>
      <c r="G993">
        <f>VLOOKUP(entregas[[#This Row],[id_pedido]],pedidos[[id]:[id_cliente]],2,0)</f>
        <v>124</v>
      </c>
      <c r="H993" t="str">
        <f>VLOOKUP(entregas[[#This Row],[id_cliente]],clientes[],2,0)</f>
        <v>Carlos Eduardo Farias</v>
      </c>
      <c r="I993" t="str">
        <f>VLOOKUP(entregas[[#This Row],[id_cliente]],clientes[],7,0)</f>
        <v>Nordeste</v>
      </c>
      <c r="J993">
        <f>VLOOKUP(entregas[[#This Row],[id_cliente]],nps[],3,0)</f>
        <v>2</v>
      </c>
      <c r="K993" t="str">
        <f>IF(entregas[[#This Row],[status]]="Entregue","Não","Sim")</f>
        <v>Sim</v>
      </c>
      <c r="L993">
        <f>VLOOKUP(entregas[[#This Row],[id_cliente]],pedidos[[#All],[id_cliente]:[Recompra?]],5,0)</f>
        <v>1</v>
      </c>
      <c r="M993">
        <f>IF(entregas[[#This Row],[data_entrega]]=""=TRUE,0,MAX(entregas[[#This Row],[data_entrega]]-entregas[[#This Row],[prazo_estimado]],0))</f>
        <v>0</v>
      </c>
    </row>
    <row r="994" spans="1:13" x14ac:dyDescent="0.35">
      <c r="A994" s="2">
        <v>993</v>
      </c>
      <c r="B994" t="s">
        <v>419</v>
      </c>
      <c r="C994" t="s">
        <v>409</v>
      </c>
      <c r="E994" s="1">
        <v>45644</v>
      </c>
      <c r="F994" t="s">
        <v>410</v>
      </c>
      <c r="G994">
        <f>VLOOKUP(entregas[[#This Row],[id_pedido]],pedidos[[id]:[id_cliente]],2,0)</f>
        <v>190</v>
      </c>
      <c r="H994" t="str">
        <f>VLOOKUP(entregas[[#This Row],[id_cliente]],clientes[],2,0)</f>
        <v>João Miguel Pinto</v>
      </c>
      <c r="I994" t="str">
        <f>VLOOKUP(entregas[[#This Row],[id_cliente]],clientes[],7,0)</f>
        <v>Nordeste</v>
      </c>
      <c r="J994">
        <f>VLOOKUP(entregas[[#This Row],[id_cliente]],nps[],3,0)</f>
        <v>6</v>
      </c>
      <c r="K994" t="str">
        <f>IF(entregas[[#This Row],[status]]="Entregue","Não","Sim")</f>
        <v>Sim</v>
      </c>
      <c r="L994">
        <f>VLOOKUP(entregas[[#This Row],[id_cliente]],pedidos[[#All],[id_cliente]:[Recompra?]],5,0)</f>
        <v>1</v>
      </c>
      <c r="M994">
        <f>IF(entregas[[#This Row],[data_entrega]]=""=TRUE,0,MAX(entregas[[#This Row],[data_entrega]]-entregas[[#This Row],[prazo_estimado]],0))</f>
        <v>0</v>
      </c>
    </row>
    <row r="995" spans="1:13" x14ac:dyDescent="0.35">
      <c r="A995" s="2">
        <v>994</v>
      </c>
      <c r="B995" t="s">
        <v>411</v>
      </c>
      <c r="C995" t="s">
        <v>412</v>
      </c>
      <c r="D995" s="1">
        <v>45724</v>
      </c>
      <c r="E995" s="1">
        <v>45722</v>
      </c>
      <c r="F995" t="s">
        <v>413</v>
      </c>
      <c r="G995">
        <f>VLOOKUP(entregas[[#This Row],[id_pedido]],pedidos[[id]:[id_cliente]],2,0)</f>
        <v>11</v>
      </c>
      <c r="H995" t="str">
        <f>VLOOKUP(entregas[[#This Row],[id_cliente]],clientes[],2,0)</f>
        <v>Eduarda Porto</v>
      </c>
      <c r="I995" t="str">
        <f>VLOOKUP(entregas[[#This Row],[id_cliente]],clientes[],7,0)</f>
        <v>Nordeste</v>
      </c>
      <c r="J995">
        <f>VLOOKUP(entregas[[#This Row],[id_cliente]],nps[],3,0)</f>
        <v>4</v>
      </c>
      <c r="K995" t="str">
        <f>IF(entregas[[#This Row],[status]]="Entregue","Não","Sim")</f>
        <v>Não</v>
      </c>
      <c r="L995">
        <f>VLOOKUP(entregas[[#This Row],[id_cliente]],pedidos[[#All],[id_cliente]:[Recompra?]],5,0)</f>
        <v>1</v>
      </c>
      <c r="M995">
        <f>IF(entregas[[#This Row],[data_entrega]]=""=TRUE,0,MAX(entregas[[#This Row],[data_entrega]]-entregas[[#This Row],[prazo_estimado]],0))</f>
        <v>2</v>
      </c>
    </row>
    <row r="996" spans="1:13" x14ac:dyDescent="0.35">
      <c r="A996" s="2">
        <v>995</v>
      </c>
      <c r="B996" t="s">
        <v>419</v>
      </c>
      <c r="C996" t="s">
        <v>415</v>
      </c>
      <c r="E996" s="1">
        <v>45590</v>
      </c>
      <c r="F996" t="s">
        <v>416</v>
      </c>
      <c r="G996">
        <f>VLOOKUP(entregas[[#This Row],[id_pedido]],pedidos[[id]:[id_cliente]],2,0)</f>
        <v>17</v>
      </c>
      <c r="H996" t="str">
        <f>VLOOKUP(entregas[[#This Row],[id_cliente]],clientes[],2,0)</f>
        <v>Ana Beatriz Freitas</v>
      </c>
      <c r="I996" t="str">
        <f>VLOOKUP(entregas[[#This Row],[id_cliente]],clientes[],7,0)</f>
        <v>Norte</v>
      </c>
      <c r="J996">
        <f>VLOOKUP(entregas[[#This Row],[id_cliente]],nps[],3,0)</f>
        <v>4</v>
      </c>
      <c r="K996" t="str">
        <f>IF(entregas[[#This Row],[status]]="Entregue","Não","Sim")</f>
        <v>Sim</v>
      </c>
      <c r="L996">
        <f>VLOOKUP(entregas[[#This Row],[id_cliente]],pedidos[[#All],[id_cliente]:[Recompra?]],5,0)</f>
        <v>1</v>
      </c>
      <c r="M996">
        <f>IF(entregas[[#This Row],[data_entrega]]=""=TRUE,0,MAX(entregas[[#This Row],[data_entrega]]-entregas[[#This Row],[prazo_estimado]],0))</f>
        <v>0</v>
      </c>
    </row>
    <row r="997" spans="1:13" x14ac:dyDescent="0.35">
      <c r="A997" s="2">
        <v>996</v>
      </c>
      <c r="B997" t="s">
        <v>411</v>
      </c>
      <c r="C997" t="s">
        <v>409</v>
      </c>
      <c r="E997" s="1">
        <v>45510</v>
      </c>
      <c r="F997" t="s">
        <v>410</v>
      </c>
      <c r="G997">
        <f>VLOOKUP(entregas[[#This Row],[id_pedido]],pedidos[[id]:[id_cliente]],2,0)</f>
        <v>133</v>
      </c>
      <c r="H997" t="str">
        <f>VLOOKUP(entregas[[#This Row],[id_cliente]],clientes[],2,0)</f>
        <v>Luiz Felipe Silva</v>
      </c>
      <c r="I997" t="str">
        <f>VLOOKUP(entregas[[#This Row],[id_cliente]],clientes[],7,0)</f>
        <v>Nordeste</v>
      </c>
      <c r="J997">
        <f>VLOOKUP(entregas[[#This Row],[id_cliente]],nps[],3,0)</f>
        <v>0</v>
      </c>
      <c r="K997" t="str">
        <f>IF(entregas[[#This Row],[status]]="Entregue","Não","Sim")</f>
        <v>Sim</v>
      </c>
      <c r="L997">
        <f>VLOOKUP(entregas[[#This Row],[id_cliente]],pedidos[[#All],[id_cliente]:[Recompra?]],5,0)</f>
        <v>1</v>
      </c>
      <c r="M997">
        <f>IF(entregas[[#This Row],[data_entrega]]=""=TRUE,0,MAX(entregas[[#This Row],[data_entrega]]-entregas[[#This Row],[prazo_estimado]],0))</f>
        <v>0</v>
      </c>
    </row>
    <row r="998" spans="1:13" x14ac:dyDescent="0.35">
      <c r="A998" s="2">
        <v>997</v>
      </c>
      <c r="B998" t="s">
        <v>408</v>
      </c>
      <c r="C998" t="s">
        <v>412</v>
      </c>
      <c r="D998" s="1">
        <v>45575</v>
      </c>
      <c r="E998" s="1">
        <v>45571</v>
      </c>
      <c r="F998" t="s">
        <v>413</v>
      </c>
      <c r="G998">
        <f>VLOOKUP(entregas[[#This Row],[id_pedido]],pedidos[[id]:[id_cliente]],2,0)</f>
        <v>69</v>
      </c>
      <c r="H998" t="str">
        <f>VLOOKUP(entregas[[#This Row],[id_cliente]],clientes[],2,0)</f>
        <v>João Felipe Cunha</v>
      </c>
      <c r="I998" t="str">
        <f>VLOOKUP(entregas[[#This Row],[id_cliente]],clientes[],7,0)</f>
        <v>Sudeste</v>
      </c>
      <c r="J998">
        <f>VLOOKUP(entregas[[#This Row],[id_cliente]],nps[],3,0)</f>
        <v>2</v>
      </c>
      <c r="K998" t="str">
        <f>IF(entregas[[#This Row],[status]]="Entregue","Não","Sim")</f>
        <v>Não</v>
      </c>
      <c r="L998">
        <f>VLOOKUP(entregas[[#This Row],[id_cliente]],pedidos[[#All],[id_cliente]:[Recompra?]],5,0)</f>
        <v>1</v>
      </c>
      <c r="M998">
        <f>IF(entregas[[#This Row],[data_entrega]]=""=TRUE,0,MAX(entregas[[#This Row],[data_entrega]]-entregas[[#This Row],[prazo_estimado]],0))</f>
        <v>4</v>
      </c>
    </row>
    <row r="999" spans="1:13" x14ac:dyDescent="0.35">
      <c r="A999" s="2">
        <v>998</v>
      </c>
      <c r="B999" t="s">
        <v>414</v>
      </c>
      <c r="C999" t="s">
        <v>415</v>
      </c>
      <c r="E999" s="1">
        <v>45712</v>
      </c>
      <c r="F999" t="s">
        <v>416</v>
      </c>
      <c r="G999">
        <f>VLOOKUP(entregas[[#This Row],[id_pedido]],pedidos[[id]:[id_cliente]],2,0)</f>
        <v>120</v>
      </c>
      <c r="H999" t="str">
        <f>VLOOKUP(entregas[[#This Row],[id_cliente]],clientes[],2,0)</f>
        <v>Lucas Gabriel Vieira</v>
      </c>
      <c r="I999" t="str">
        <f>VLOOKUP(entregas[[#This Row],[id_cliente]],clientes[],7,0)</f>
        <v>Nordeste</v>
      </c>
      <c r="J999">
        <f>VLOOKUP(entregas[[#This Row],[id_cliente]],nps[],3,0)</f>
        <v>5</v>
      </c>
      <c r="K999" t="str">
        <f>IF(entregas[[#This Row],[status]]="Entregue","Não","Sim")</f>
        <v>Sim</v>
      </c>
      <c r="L999">
        <f>VLOOKUP(entregas[[#This Row],[id_cliente]],pedidos[[#All],[id_cliente]:[Recompra?]],5,0)</f>
        <v>1</v>
      </c>
      <c r="M999">
        <f>IF(entregas[[#This Row],[data_entrega]]=""=TRUE,0,MAX(entregas[[#This Row],[data_entrega]]-entregas[[#This Row],[prazo_estimado]],0))</f>
        <v>0</v>
      </c>
    </row>
    <row r="1000" spans="1:13" x14ac:dyDescent="0.35">
      <c r="A1000" s="2">
        <v>999</v>
      </c>
      <c r="B1000" t="s">
        <v>419</v>
      </c>
      <c r="C1000" t="s">
        <v>417</v>
      </c>
      <c r="E1000" s="1">
        <v>45715</v>
      </c>
      <c r="F1000" t="s">
        <v>418</v>
      </c>
      <c r="G1000">
        <f>VLOOKUP(entregas[[#This Row],[id_pedido]],pedidos[[id]:[id_cliente]],2,0)</f>
        <v>53</v>
      </c>
      <c r="H1000" t="str">
        <f>VLOOKUP(entregas[[#This Row],[id_cliente]],clientes[],2,0)</f>
        <v>Beatriz Pinto</v>
      </c>
      <c r="I1000" t="str">
        <f>VLOOKUP(entregas[[#This Row],[id_cliente]],clientes[],7,0)</f>
        <v>Nordeste</v>
      </c>
      <c r="J1000">
        <f>VLOOKUP(entregas[[#This Row],[id_cliente]],nps[],3,0)</f>
        <v>10</v>
      </c>
      <c r="K1000" t="str">
        <f>IF(entregas[[#This Row],[status]]="Entregue","Não","Sim")</f>
        <v>Sim</v>
      </c>
      <c r="L1000">
        <f>VLOOKUP(entregas[[#This Row],[id_cliente]],pedidos[[#All],[id_cliente]:[Recompra?]],5,0)</f>
        <v>1</v>
      </c>
      <c r="M1000">
        <f>IF(entregas[[#This Row],[data_entrega]]=""=TRUE,0,MAX(entregas[[#This Row],[data_entrega]]-entregas[[#This Row],[prazo_estimado]],0))</f>
        <v>0</v>
      </c>
    </row>
    <row r="1001" spans="1:13" x14ac:dyDescent="0.35">
      <c r="A1001" s="2">
        <v>1000</v>
      </c>
      <c r="B1001" t="s">
        <v>419</v>
      </c>
      <c r="C1001" t="s">
        <v>415</v>
      </c>
      <c r="E1001" s="1">
        <v>45783</v>
      </c>
      <c r="F1001" t="s">
        <v>416</v>
      </c>
      <c r="G1001">
        <f>VLOOKUP(entregas[[#This Row],[id_pedido]],pedidos[[id]:[id_cliente]],2,0)</f>
        <v>181</v>
      </c>
      <c r="H1001" t="str">
        <f>VLOOKUP(entregas[[#This Row],[id_cliente]],clientes[],2,0)</f>
        <v>Stella Pinto</v>
      </c>
      <c r="I1001" t="str">
        <f>VLOOKUP(entregas[[#This Row],[id_cliente]],clientes[],7,0)</f>
        <v>Nordeste</v>
      </c>
      <c r="J1001">
        <f>VLOOKUP(entregas[[#This Row],[id_cliente]],nps[],3,0)</f>
        <v>3</v>
      </c>
      <c r="K1001" t="str">
        <f>IF(entregas[[#This Row],[status]]="Entregue","Não","Sim")</f>
        <v>Sim</v>
      </c>
      <c r="L1001">
        <f>VLOOKUP(entregas[[#This Row],[id_cliente]],pedidos[[#All],[id_cliente]:[Recompra?]],5,0)</f>
        <v>1</v>
      </c>
      <c r="M1001">
        <f>IF(entregas[[#This Row],[data_entrega]]=""=TRUE,0,MAX(entregas[[#This Row],[data_entrega]]-entregas[[#This Row],[prazo_estimado]],0))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FD69-FE93-44BD-8437-F2B409E570EF}">
  <dimension ref="A1:D390"/>
  <sheetViews>
    <sheetView workbookViewId="0">
      <selection sqref="A1:A390"/>
    </sheetView>
  </sheetViews>
  <sheetFormatPr defaultRowHeight="14.5" x14ac:dyDescent="0.35"/>
  <cols>
    <col min="1" max="1" width="11.36328125" style="2" bestFit="1" customWidth="1"/>
    <col min="2" max="2" width="14.81640625" style="1" bestFit="1" customWidth="1"/>
    <col min="3" max="3" width="6.81640625" style="2" bestFit="1" customWidth="1"/>
    <col min="4" max="4" width="80.7265625" bestFit="1" customWidth="1"/>
  </cols>
  <sheetData>
    <row r="1" spans="1:4" x14ac:dyDescent="0.35">
      <c r="A1" s="2" t="s">
        <v>0</v>
      </c>
      <c r="B1" s="1" t="s">
        <v>420</v>
      </c>
      <c r="C1" s="2" t="s">
        <v>421</v>
      </c>
      <c r="D1" t="s">
        <v>422</v>
      </c>
    </row>
    <row r="2" spans="1:4" x14ac:dyDescent="0.35">
      <c r="A2" s="2">
        <v>1</v>
      </c>
      <c r="B2" s="1">
        <v>45472</v>
      </c>
      <c r="C2" s="2">
        <v>9</v>
      </c>
      <c r="D2" t="s">
        <v>423</v>
      </c>
    </row>
    <row r="3" spans="1:4" x14ac:dyDescent="0.35">
      <c r="A3" s="2">
        <v>2</v>
      </c>
      <c r="B3" s="1">
        <v>45456</v>
      </c>
      <c r="C3" s="2">
        <v>10</v>
      </c>
      <c r="D3" t="s">
        <v>424</v>
      </c>
    </row>
    <row r="4" spans="1:4" x14ac:dyDescent="0.35">
      <c r="A4" s="2">
        <v>2</v>
      </c>
      <c r="B4" s="1">
        <v>45732</v>
      </c>
      <c r="C4" s="2">
        <v>8</v>
      </c>
      <c r="D4" t="s">
        <v>425</v>
      </c>
    </row>
    <row r="5" spans="1:4" x14ac:dyDescent="0.35">
      <c r="A5" s="2">
        <v>3</v>
      </c>
      <c r="B5" s="1">
        <v>45542</v>
      </c>
      <c r="C5" s="2">
        <v>8</v>
      </c>
      <c r="D5" t="s">
        <v>426</v>
      </c>
    </row>
    <row r="6" spans="1:4" x14ac:dyDescent="0.35">
      <c r="A6" s="2">
        <v>3</v>
      </c>
      <c r="B6" s="1">
        <v>45784</v>
      </c>
      <c r="C6" s="2">
        <v>0</v>
      </c>
      <c r="D6" t="s">
        <v>427</v>
      </c>
    </row>
    <row r="7" spans="1:4" x14ac:dyDescent="0.35">
      <c r="A7" s="2">
        <v>4</v>
      </c>
      <c r="B7" s="1">
        <v>45450</v>
      </c>
      <c r="C7" s="2">
        <v>10</v>
      </c>
      <c r="D7" t="s">
        <v>428</v>
      </c>
    </row>
    <row r="8" spans="1:4" x14ac:dyDescent="0.35">
      <c r="A8" s="2">
        <v>5</v>
      </c>
      <c r="B8" s="1">
        <v>45695</v>
      </c>
      <c r="C8" s="2">
        <v>7</v>
      </c>
      <c r="D8" t="s">
        <v>429</v>
      </c>
    </row>
    <row r="9" spans="1:4" x14ac:dyDescent="0.35">
      <c r="A9" s="2">
        <v>5</v>
      </c>
      <c r="B9" s="1">
        <v>45632</v>
      </c>
      <c r="C9" s="2">
        <v>1</v>
      </c>
      <c r="D9" t="s">
        <v>430</v>
      </c>
    </row>
    <row r="10" spans="1:4" x14ac:dyDescent="0.35">
      <c r="A10" s="2">
        <v>6</v>
      </c>
      <c r="B10" s="1">
        <v>45628</v>
      </c>
      <c r="C10" s="2">
        <v>0</v>
      </c>
      <c r="D10" t="s">
        <v>431</v>
      </c>
    </row>
    <row r="11" spans="1:4" x14ac:dyDescent="0.35">
      <c r="A11" s="2">
        <v>7</v>
      </c>
      <c r="B11" s="1">
        <v>45755</v>
      </c>
      <c r="C11" s="2">
        <v>9</v>
      </c>
      <c r="D11" t="s">
        <v>432</v>
      </c>
    </row>
    <row r="12" spans="1:4" x14ac:dyDescent="0.35">
      <c r="A12" s="2">
        <v>7</v>
      </c>
      <c r="B12" s="1">
        <v>45577</v>
      </c>
      <c r="C12" s="2">
        <v>8</v>
      </c>
      <c r="D12" t="s">
        <v>433</v>
      </c>
    </row>
    <row r="13" spans="1:4" x14ac:dyDescent="0.35">
      <c r="A13" s="2">
        <v>8</v>
      </c>
      <c r="B13" s="1">
        <v>45484</v>
      </c>
      <c r="C13" s="2">
        <v>6</v>
      </c>
      <c r="D13" t="s">
        <v>434</v>
      </c>
    </row>
    <row r="14" spans="1:4" x14ac:dyDescent="0.35">
      <c r="A14" s="2">
        <v>8</v>
      </c>
      <c r="B14" s="1">
        <v>45596</v>
      </c>
      <c r="C14" s="2">
        <v>3</v>
      </c>
      <c r="D14" t="s">
        <v>435</v>
      </c>
    </row>
    <row r="15" spans="1:4" x14ac:dyDescent="0.35">
      <c r="A15" s="2">
        <v>9</v>
      </c>
      <c r="B15" s="1">
        <v>45755</v>
      </c>
      <c r="C15" s="2">
        <v>5</v>
      </c>
      <c r="D15" t="s">
        <v>436</v>
      </c>
    </row>
    <row r="16" spans="1:4" x14ac:dyDescent="0.35">
      <c r="A16" s="2">
        <v>10</v>
      </c>
      <c r="B16" s="1">
        <v>45557</v>
      </c>
      <c r="C16" s="2">
        <v>6</v>
      </c>
      <c r="D16" t="s">
        <v>437</v>
      </c>
    </row>
    <row r="17" spans="1:4" x14ac:dyDescent="0.35">
      <c r="A17" s="2">
        <v>10</v>
      </c>
      <c r="B17" s="1">
        <v>45653</v>
      </c>
      <c r="C17" s="2">
        <v>5</v>
      </c>
      <c r="D17" t="s">
        <v>438</v>
      </c>
    </row>
    <row r="18" spans="1:4" x14ac:dyDescent="0.35">
      <c r="A18" s="2">
        <v>11</v>
      </c>
      <c r="B18" s="1">
        <v>45614</v>
      </c>
      <c r="C18" s="2">
        <v>4</v>
      </c>
      <c r="D18" t="s">
        <v>439</v>
      </c>
    </row>
    <row r="19" spans="1:4" x14ac:dyDescent="0.35">
      <c r="A19" s="2">
        <v>11</v>
      </c>
      <c r="B19" s="1">
        <v>45735</v>
      </c>
      <c r="C19" s="2">
        <v>8</v>
      </c>
      <c r="D19" t="s">
        <v>440</v>
      </c>
    </row>
    <row r="20" spans="1:4" x14ac:dyDescent="0.35">
      <c r="A20" s="2">
        <v>11</v>
      </c>
      <c r="B20" s="1">
        <v>45506</v>
      </c>
      <c r="C20" s="2">
        <v>2</v>
      </c>
      <c r="D20" t="s">
        <v>441</v>
      </c>
    </row>
    <row r="21" spans="1:4" x14ac:dyDescent="0.35">
      <c r="A21" s="2">
        <v>12</v>
      </c>
      <c r="B21" s="1">
        <v>45723</v>
      </c>
      <c r="C21" s="2">
        <v>6</v>
      </c>
      <c r="D21" t="s">
        <v>442</v>
      </c>
    </row>
    <row r="22" spans="1:4" x14ac:dyDescent="0.35">
      <c r="A22" s="2">
        <v>12</v>
      </c>
      <c r="B22" s="1">
        <v>45757</v>
      </c>
      <c r="C22" s="2">
        <v>1</v>
      </c>
      <c r="D22" t="s">
        <v>443</v>
      </c>
    </row>
    <row r="23" spans="1:4" x14ac:dyDescent="0.35">
      <c r="A23" s="2">
        <v>12</v>
      </c>
      <c r="B23" s="1">
        <v>45780</v>
      </c>
      <c r="C23" s="2">
        <v>3</v>
      </c>
      <c r="D23" t="s">
        <v>444</v>
      </c>
    </row>
    <row r="24" spans="1:4" x14ac:dyDescent="0.35">
      <c r="A24" s="2">
        <v>13</v>
      </c>
      <c r="B24" s="1">
        <v>45550</v>
      </c>
      <c r="C24" s="2">
        <v>1</v>
      </c>
      <c r="D24" t="s">
        <v>445</v>
      </c>
    </row>
    <row r="25" spans="1:4" x14ac:dyDescent="0.35">
      <c r="A25" s="2">
        <v>14</v>
      </c>
      <c r="B25" s="1">
        <v>45749</v>
      </c>
      <c r="C25" s="2">
        <v>10</v>
      </c>
      <c r="D25" t="s">
        <v>446</v>
      </c>
    </row>
    <row r="26" spans="1:4" x14ac:dyDescent="0.35">
      <c r="A26" s="2">
        <v>14</v>
      </c>
      <c r="B26" s="1">
        <v>45633</v>
      </c>
      <c r="C26" s="2">
        <v>2</v>
      </c>
      <c r="D26" t="s">
        <v>447</v>
      </c>
    </row>
    <row r="27" spans="1:4" x14ac:dyDescent="0.35">
      <c r="A27" s="2">
        <v>14</v>
      </c>
      <c r="B27" s="1">
        <v>45532</v>
      </c>
      <c r="C27" s="2">
        <v>9</v>
      </c>
      <c r="D27" t="s">
        <v>448</v>
      </c>
    </row>
    <row r="28" spans="1:4" x14ac:dyDescent="0.35">
      <c r="A28" s="2">
        <v>15</v>
      </c>
      <c r="B28" s="1">
        <v>45656</v>
      </c>
      <c r="C28" s="2">
        <v>3</v>
      </c>
      <c r="D28" t="s">
        <v>449</v>
      </c>
    </row>
    <row r="29" spans="1:4" x14ac:dyDescent="0.35">
      <c r="A29" s="2">
        <v>15</v>
      </c>
      <c r="B29" s="1">
        <v>45455</v>
      </c>
      <c r="C29" s="2">
        <v>3</v>
      </c>
      <c r="D29" t="s">
        <v>450</v>
      </c>
    </row>
    <row r="30" spans="1:4" x14ac:dyDescent="0.35">
      <c r="A30" s="2">
        <v>15</v>
      </c>
      <c r="B30" s="1">
        <v>45518</v>
      </c>
      <c r="C30" s="2">
        <v>10</v>
      </c>
      <c r="D30" t="s">
        <v>451</v>
      </c>
    </row>
    <row r="31" spans="1:4" x14ac:dyDescent="0.35">
      <c r="A31" s="2">
        <v>16</v>
      </c>
      <c r="B31" s="1">
        <v>45758</v>
      </c>
      <c r="C31" s="2">
        <v>5</v>
      </c>
      <c r="D31" t="s">
        <v>452</v>
      </c>
    </row>
    <row r="32" spans="1:4" x14ac:dyDescent="0.35">
      <c r="A32" s="2">
        <v>17</v>
      </c>
      <c r="B32" s="1">
        <v>45514</v>
      </c>
      <c r="C32" s="2">
        <v>4</v>
      </c>
      <c r="D32" t="s">
        <v>453</v>
      </c>
    </row>
    <row r="33" spans="1:4" x14ac:dyDescent="0.35">
      <c r="A33" s="2">
        <v>18</v>
      </c>
      <c r="B33" s="1">
        <v>45687</v>
      </c>
      <c r="C33" s="2">
        <v>2</v>
      </c>
      <c r="D33" t="s">
        <v>454</v>
      </c>
    </row>
    <row r="34" spans="1:4" x14ac:dyDescent="0.35">
      <c r="A34" s="2">
        <v>18</v>
      </c>
      <c r="B34" s="1">
        <v>45518</v>
      </c>
      <c r="C34" s="2">
        <v>8</v>
      </c>
      <c r="D34" t="s">
        <v>455</v>
      </c>
    </row>
    <row r="35" spans="1:4" x14ac:dyDescent="0.35">
      <c r="A35" s="2">
        <v>18</v>
      </c>
      <c r="B35" s="1">
        <v>45523</v>
      </c>
      <c r="C35" s="2">
        <v>10</v>
      </c>
      <c r="D35" t="s">
        <v>456</v>
      </c>
    </row>
    <row r="36" spans="1:4" x14ac:dyDescent="0.35">
      <c r="A36" s="2">
        <v>19</v>
      </c>
      <c r="B36" s="1">
        <v>45508</v>
      </c>
      <c r="C36" s="2">
        <v>9</v>
      </c>
      <c r="D36" t="s">
        <v>457</v>
      </c>
    </row>
    <row r="37" spans="1:4" x14ac:dyDescent="0.35">
      <c r="A37" s="2">
        <v>19</v>
      </c>
      <c r="B37" s="1">
        <v>45715</v>
      </c>
      <c r="C37" s="2">
        <v>3</v>
      </c>
      <c r="D37" t="s">
        <v>458</v>
      </c>
    </row>
    <row r="38" spans="1:4" x14ac:dyDescent="0.35">
      <c r="A38" s="2">
        <v>19</v>
      </c>
      <c r="B38" s="1">
        <v>45648</v>
      </c>
      <c r="C38" s="2">
        <v>4</v>
      </c>
      <c r="D38" t="s">
        <v>459</v>
      </c>
    </row>
    <row r="39" spans="1:4" x14ac:dyDescent="0.35">
      <c r="A39" s="2">
        <v>20</v>
      </c>
      <c r="B39" s="1">
        <v>45620</v>
      </c>
      <c r="C39" s="2">
        <v>9</v>
      </c>
      <c r="D39" t="s">
        <v>460</v>
      </c>
    </row>
    <row r="40" spans="1:4" x14ac:dyDescent="0.35">
      <c r="A40" s="2">
        <v>21</v>
      </c>
      <c r="B40" s="1">
        <v>45443</v>
      </c>
      <c r="C40" s="2">
        <v>3</v>
      </c>
      <c r="D40" t="s">
        <v>461</v>
      </c>
    </row>
    <row r="41" spans="1:4" x14ac:dyDescent="0.35">
      <c r="A41" s="2">
        <v>21</v>
      </c>
      <c r="B41" s="1">
        <v>45746</v>
      </c>
      <c r="C41" s="2">
        <v>1</v>
      </c>
      <c r="D41" t="s">
        <v>462</v>
      </c>
    </row>
    <row r="42" spans="1:4" x14ac:dyDescent="0.35">
      <c r="A42" s="2">
        <v>22</v>
      </c>
      <c r="B42" s="1">
        <v>45568</v>
      </c>
      <c r="C42" s="2">
        <v>9</v>
      </c>
      <c r="D42" t="s">
        <v>463</v>
      </c>
    </row>
    <row r="43" spans="1:4" x14ac:dyDescent="0.35">
      <c r="A43" s="2">
        <v>22</v>
      </c>
      <c r="B43" s="1">
        <v>45555</v>
      </c>
      <c r="C43" s="2">
        <v>6</v>
      </c>
      <c r="D43" t="s">
        <v>464</v>
      </c>
    </row>
    <row r="44" spans="1:4" x14ac:dyDescent="0.35">
      <c r="A44" s="2">
        <v>23</v>
      </c>
      <c r="B44" s="1">
        <v>45717</v>
      </c>
      <c r="C44" s="2">
        <v>10</v>
      </c>
      <c r="D44" t="s">
        <v>465</v>
      </c>
    </row>
    <row r="45" spans="1:4" x14ac:dyDescent="0.35">
      <c r="A45" s="2">
        <v>24</v>
      </c>
      <c r="B45" s="1">
        <v>45771</v>
      </c>
      <c r="C45" s="2">
        <v>5</v>
      </c>
      <c r="D45" t="s">
        <v>466</v>
      </c>
    </row>
    <row r="46" spans="1:4" x14ac:dyDescent="0.35">
      <c r="A46" s="2">
        <v>24</v>
      </c>
      <c r="B46" s="1">
        <v>45708</v>
      </c>
      <c r="C46" s="2">
        <v>3</v>
      </c>
      <c r="D46" t="s">
        <v>467</v>
      </c>
    </row>
    <row r="47" spans="1:4" x14ac:dyDescent="0.35">
      <c r="A47" s="2">
        <v>24</v>
      </c>
      <c r="B47" s="1">
        <v>45485</v>
      </c>
      <c r="C47" s="2">
        <v>6</v>
      </c>
      <c r="D47" t="s">
        <v>468</v>
      </c>
    </row>
    <row r="48" spans="1:4" x14ac:dyDescent="0.35">
      <c r="A48" s="2">
        <v>25</v>
      </c>
      <c r="B48" s="1">
        <v>45739</v>
      </c>
      <c r="C48" s="2">
        <v>6</v>
      </c>
      <c r="D48" t="s">
        <v>469</v>
      </c>
    </row>
    <row r="49" spans="1:4" x14ac:dyDescent="0.35">
      <c r="A49" s="2">
        <v>26</v>
      </c>
      <c r="B49" s="1">
        <v>45593</v>
      </c>
      <c r="C49" s="2">
        <v>9</v>
      </c>
      <c r="D49" t="s">
        <v>470</v>
      </c>
    </row>
    <row r="50" spans="1:4" x14ac:dyDescent="0.35">
      <c r="A50" s="2">
        <v>27</v>
      </c>
      <c r="B50" s="1">
        <v>45701</v>
      </c>
      <c r="C50" s="2">
        <v>9</v>
      </c>
      <c r="D50" t="s">
        <v>471</v>
      </c>
    </row>
    <row r="51" spans="1:4" x14ac:dyDescent="0.35">
      <c r="A51" s="2">
        <v>28</v>
      </c>
      <c r="B51" s="1">
        <v>45730</v>
      </c>
      <c r="C51" s="2">
        <v>1</v>
      </c>
      <c r="D51" t="s">
        <v>472</v>
      </c>
    </row>
    <row r="52" spans="1:4" x14ac:dyDescent="0.35">
      <c r="A52" s="2">
        <v>28</v>
      </c>
      <c r="B52" s="1">
        <v>45699</v>
      </c>
      <c r="C52" s="2">
        <v>9</v>
      </c>
      <c r="D52" t="s">
        <v>473</v>
      </c>
    </row>
    <row r="53" spans="1:4" x14ac:dyDescent="0.35">
      <c r="A53" s="2">
        <v>28</v>
      </c>
      <c r="B53" s="1">
        <v>45516</v>
      </c>
      <c r="C53" s="2">
        <v>0</v>
      </c>
      <c r="D53" t="s">
        <v>474</v>
      </c>
    </row>
    <row r="54" spans="1:4" x14ac:dyDescent="0.35">
      <c r="A54" s="2">
        <v>29</v>
      </c>
      <c r="B54" s="1">
        <v>45477</v>
      </c>
      <c r="C54" s="2">
        <v>2</v>
      </c>
      <c r="D54" t="s">
        <v>475</v>
      </c>
    </row>
    <row r="55" spans="1:4" x14ac:dyDescent="0.35">
      <c r="A55" s="2">
        <v>30</v>
      </c>
      <c r="B55" s="1">
        <v>45563</v>
      </c>
      <c r="C55" s="2">
        <v>4</v>
      </c>
      <c r="D55" t="s">
        <v>476</v>
      </c>
    </row>
    <row r="56" spans="1:4" x14ac:dyDescent="0.35">
      <c r="A56" s="2">
        <v>30</v>
      </c>
      <c r="B56" s="1">
        <v>45615</v>
      </c>
      <c r="C56" s="2">
        <v>2</v>
      </c>
      <c r="D56" t="s">
        <v>477</v>
      </c>
    </row>
    <row r="57" spans="1:4" x14ac:dyDescent="0.35">
      <c r="A57" s="2">
        <v>31</v>
      </c>
      <c r="B57" s="1">
        <v>45476</v>
      </c>
      <c r="C57" s="2">
        <v>4</v>
      </c>
      <c r="D57" t="s">
        <v>478</v>
      </c>
    </row>
    <row r="58" spans="1:4" x14ac:dyDescent="0.35">
      <c r="A58" s="2">
        <v>31</v>
      </c>
      <c r="B58" s="1">
        <v>45484</v>
      </c>
      <c r="C58" s="2">
        <v>0</v>
      </c>
      <c r="D58" t="s">
        <v>479</v>
      </c>
    </row>
    <row r="59" spans="1:4" x14ac:dyDescent="0.35">
      <c r="A59" s="2">
        <v>32</v>
      </c>
      <c r="B59" s="1">
        <v>45661</v>
      </c>
      <c r="C59" s="2">
        <v>6</v>
      </c>
      <c r="D59" t="s">
        <v>480</v>
      </c>
    </row>
    <row r="60" spans="1:4" x14ac:dyDescent="0.35">
      <c r="A60" s="2">
        <v>32</v>
      </c>
      <c r="B60" s="1">
        <v>45779</v>
      </c>
      <c r="C60" s="2">
        <v>4</v>
      </c>
      <c r="D60" t="s">
        <v>481</v>
      </c>
    </row>
    <row r="61" spans="1:4" x14ac:dyDescent="0.35">
      <c r="A61" s="2">
        <v>33</v>
      </c>
      <c r="B61" s="1">
        <v>45517</v>
      </c>
      <c r="C61" s="2">
        <v>10</v>
      </c>
      <c r="D61" t="s">
        <v>482</v>
      </c>
    </row>
    <row r="62" spans="1:4" x14ac:dyDescent="0.35">
      <c r="A62" s="2">
        <v>33</v>
      </c>
      <c r="B62" s="1">
        <v>45523</v>
      </c>
      <c r="C62" s="2">
        <v>0</v>
      </c>
      <c r="D62" t="s">
        <v>483</v>
      </c>
    </row>
    <row r="63" spans="1:4" x14ac:dyDescent="0.35">
      <c r="A63" s="2">
        <v>34</v>
      </c>
      <c r="B63" s="1">
        <v>45552</v>
      </c>
      <c r="C63" s="2">
        <v>8</v>
      </c>
      <c r="D63" t="s">
        <v>484</v>
      </c>
    </row>
    <row r="64" spans="1:4" x14ac:dyDescent="0.35">
      <c r="A64" s="2">
        <v>35</v>
      </c>
      <c r="B64" s="1">
        <v>45427</v>
      </c>
      <c r="C64" s="2">
        <v>4</v>
      </c>
      <c r="D64" t="s">
        <v>485</v>
      </c>
    </row>
    <row r="65" spans="1:4" x14ac:dyDescent="0.35">
      <c r="A65" s="2">
        <v>35</v>
      </c>
      <c r="B65" s="1">
        <v>45787</v>
      </c>
      <c r="C65" s="2">
        <v>9</v>
      </c>
      <c r="D65" t="s">
        <v>486</v>
      </c>
    </row>
    <row r="66" spans="1:4" x14ac:dyDescent="0.35">
      <c r="A66" s="2">
        <v>36</v>
      </c>
      <c r="B66" s="1">
        <v>45766</v>
      </c>
      <c r="C66" s="2">
        <v>1</v>
      </c>
      <c r="D66" t="s">
        <v>487</v>
      </c>
    </row>
    <row r="67" spans="1:4" x14ac:dyDescent="0.35">
      <c r="A67" s="2">
        <v>37</v>
      </c>
      <c r="B67" s="1">
        <v>45784</v>
      </c>
      <c r="C67" s="2">
        <v>4</v>
      </c>
      <c r="D67" t="s">
        <v>488</v>
      </c>
    </row>
    <row r="68" spans="1:4" x14ac:dyDescent="0.35">
      <c r="A68" s="2">
        <v>37</v>
      </c>
      <c r="B68" s="1">
        <v>45722</v>
      </c>
      <c r="C68" s="2">
        <v>9</v>
      </c>
      <c r="D68" t="s">
        <v>489</v>
      </c>
    </row>
    <row r="69" spans="1:4" x14ac:dyDescent="0.35">
      <c r="A69" s="2">
        <v>38</v>
      </c>
      <c r="B69" s="1">
        <v>45553</v>
      </c>
      <c r="C69" s="2">
        <v>2</v>
      </c>
      <c r="D69" t="s">
        <v>490</v>
      </c>
    </row>
    <row r="70" spans="1:4" x14ac:dyDescent="0.35">
      <c r="A70" s="2">
        <v>38</v>
      </c>
      <c r="B70" s="1">
        <v>45755</v>
      </c>
      <c r="C70" s="2">
        <v>9</v>
      </c>
      <c r="D70" t="s">
        <v>491</v>
      </c>
    </row>
    <row r="71" spans="1:4" x14ac:dyDescent="0.35">
      <c r="A71" s="2">
        <v>38</v>
      </c>
      <c r="B71" s="1">
        <v>45748</v>
      </c>
      <c r="C71" s="2">
        <v>8</v>
      </c>
      <c r="D71" t="s">
        <v>492</v>
      </c>
    </row>
    <row r="72" spans="1:4" x14ac:dyDescent="0.35">
      <c r="A72" s="2">
        <v>39</v>
      </c>
      <c r="B72" s="1">
        <v>45425</v>
      </c>
      <c r="C72" s="2">
        <v>7</v>
      </c>
      <c r="D72" t="s">
        <v>493</v>
      </c>
    </row>
    <row r="73" spans="1:4" x14ac:dyDescent="0.35">
      <c r="A73" s="2">
        <v>40</v>
      </c>
      <c r="B73" s="1">
        <v>45664</v>
      </c>
      <c r="C73" s="2">
        <v>4</v>
      </c>
      <c r="D73" t="s">
        <v>494</v>
      </c>
    </row>
    <row r="74" spans="1:4" x14ac:dyDescent="0.35">
      <c r="A74" s="2">
        <v>40</v>
      </c>
      <c r="B74" s="1">
        <v>45662</v>
      </c>
      <c r="C74" s="2">
        <v>1</v>
      </c>
      <c r="D74" t="s">
        <v>495</v>
      </c>
    </row>
    <row r="75" spans="1:4" x14ac:dyDescent="0.35">
      <c r="A75" s="2">
        <v>41</v>
      </c>
      <c r="B75" s="1">
        <v>45473</v>
      </c>
      <c r="C75" s="2">
        <v>1</v>
      </c>
      <c r="D75" t="s">
        <v>496</v>
      </c>
    </row>
    <row r="76" spans="1:4" x14ac:dyDescent="0.35">
      <c r="A76" s="2">
        <v>41</v>
      </c>
      <c r="B76" s="1">
        <v>45524</v>
      </c>
      <c r="C76" s="2">
        <v>7</v>
      </c>
      <c r="D76" t="s">
        <v>497</v>
      </c>
    </row>
    <row r="77" spans="1:4" x14ac:dyDescent="0.35">
      <c r="A77" s="2">
        <v>41</v>
      </c>
      <c r="B77" s="1">
        <v>45605</v>
      </c>
      <c r="C77" s="2">
        <v>4</v>
      </c>
      <c r="D77" t="s">
        <v>498</v>
      </c>
    </row>
    <row r="78" spans="1:4" x14ac:dyDescent="0.35">
      <c r="A78" s="2">
        <v>42</v>
      </c>
      <c r="B78" s="1">
        <v>45526</v>
      </c>
      <c r="C78" s="2">
        <v>9</v>
      </c>
      <c r="D78" t="s">
        <v>499</v>
      </c>
    </row>
    <row r="79" spans="1:4" x14ac:dyDescent="0.35">
      <c r="A79" s="2">
        <v>43</v>
      </c>
      <c r="B79" s="1">
        <v>45505</v>
      </c>
      <c r="C79" s="2">
        <v>4</v>
      </c>
      <c r="D79" t="s">
        <v>500</v>
      </c>
    </row>
    <row r="80" spans="1:4" x14ac:dyDescent="0.35">
      <c r="A80" s="2">
        <v>43</v>
      </c>
      <c r="B80" s="1">
        <v>45711</v>
      </c>
      <c r="C80" s="2">
        <v>2</v>
      </c>
      <c r="D80" t="s">
        <v>501</v>
      </c>
    </row>
    <row r="81" spans="1:4" x14ac:dyDescent="0.35">
      <c r="A81" s="2">
        <v>43</v>
      </c>
      <c r="B81" s="1">
        <v>45521</v>
      </c>
      <c r="C81" s="2">
        <v>6</v>
      </c>
      <c r="D81" t="s">
        <v>502</v>
      </c>
    </row>
    <row r="82" spans="1:4" x14ac:dyDescent="0.35">
      <c r="A82" s="2">
        <v>44</v>
      </c>
      <c r="B82" s="1">
        <v>45607</v>
      </c>
      <c r="C82" s="2">
        <v>6</v>
      </c>
      <c r="D82" t="s">
        <v>503</v>
      </c>
    </row>
    <row r="83" spans="1:4" x14ac:dyDescent="0.35">
      <c r="A83" s="2">
        <v>44</v>
      </c>
      <c r="B83" s="1">
        <v>45778</v>
      </c>
      <c r="C83" s="2">
        <v>4</v>
      </c>
      <c r="D83" t="s">
        <v>504</v>
      </c>
    </row>
    <row r="84" spans="1:4" x14ac:dyDescent="0.35">
      <c r="A84" s="2">
        <v>44</v>
      </c>
      <c r="B84" s="1">
        <v>45669</v>
      </c>
      <c r="C84" s="2">
        <v>4</v>
      </c>
      <c r="D84" t="s">
        <v>505</v>
      </c>
    </row>
    <row r="85" spans="1:4" x14ac:dyDescent="0.35">
      <c r="A85" s="2">
        <v>45</v>
      </c>
      <c r="B85" s="1">
        <v>45631</v>
      </c>
      <c r="C85" s="2">
        <v>1</v>
      </c>
      <c r="D85" t="s">
        <v>506</v>
      </c>
    </row>
    <row r="86" spans="1:4" x14ac:dyDescent="0.35">
      <c r="A86" s="2">
        <v>45</v>
      </c>
      <c r="B86" s="1">
        <v>45631</v>
      </c>
      <c r="C86" s="2">
        <v>8</v>
      </c>
      <c r="D86" t="s">
        <v>507</v>
      </c>
    </row>
    <row r="87" spans="1:4" x14ac:dyDescent="0.35">
      <c r="A87" s="2">
        <v>45</v>
      </c>
      <c r="B87" s="1">
        <v>45431</v>
      </c>
      <c r="C87" s="2">
        <v>1</v>
      </c>
      <c r="D87" t="s">
        <v>508</v>
      </c>
    </row>
    <row r="88" spans="1:4" x14ac:dyDescent="0.35">
      <c r="A88" s="2">
        <v>46</v>
      </c>
      <c r="B88" s="1">
        <v>45727</v>
      </c>
      <c r="C88" s="2">
        <v>2</v>
      </c>
      <c r="D88" t="s">
        <v>509</v>
      </c>
    </row>
    <row r="89" spans="1:4" x14ac:dyDescent="0.35">
      <c r="A89" s="2">
        <v>46</v>
      </c>
      <c r="B89" s="1">
        <v>45462</v>
      </c>
      <c r="C89" s="2">
        <v>9</v>
      </c>
      <c r="D89" t="s">
        <v>510</v>
      </c>
    </row>
    <row r="90" spans="1:4" x14ac:dyDescent="0.35">
      <c r="A90" s="2">
        <v>46</v>
      </c>
      <c r="B90" s="1">
        <v>45714</v>
      </c>
      <c r="C90" s="2">
        <v>10</v>
      </c>
      <c r="D90" t="s">
        <v>511</v>
      </c>
    </row>
    <row r="91" spans="1:4" x14ac:dyDescent="0.35">
      <c r="A91" s="2">
        <v>47</v>
      </c>
      <c r="B91" s="1">
        <v>45784</v>
      </c>
      <c r="C91" s="2">
        <v>2</v>
      </c>
      <c r="D91" t="s">
        <v>512</v>
      </c>
    </row>
    <row r="92" spans="1:4" x14ac:dyDescent="0.35">
      <c r="A92" s="2">
        <v>48</v>
      </c>
      <c r="B92" s="1">
        <v>45430</v>
      </c>
      <c r="C92" s="2">
        <v>1</v>
      </c>
      <c r="D92" t="s">
        <v>513</v>
      </c>
    </row>
    <row r="93" spans="1:4" x14ac:dyDescent="0.35">
      <c r="A93" s="2">
        <v>49</v>
      </c>
      <c r="B93" s="1">
        <v>45661</v>
      </c>
      <c r="C93" s="2">
        <v>2</v>
      </c>
      <c r="D93" t="s">
        <v>514</v>
      </c>
    </row>
    <row r="94" spans="1:4" x14ac:dyDescent="0.35">
      <c r="A94" s="2">
        <v>49</v>
      </c>
      <c r="B94" s="1">
        <v>45604</v>
      </c>
      <c r="C94" s="2">
        <v>3</v>
      </c>
      <c r="D94" t="s">
        <v>515</v>
      </c>
    </row>
    <row r="95" spans="1:4" x14ac:dyDescent="0.35">
      <c r="A95" s="2">
        <v>50</v>
      </c>
      <c r="B95" s="1">
        <v>45472</v>
      </c>
      <c r="C95" s="2">
        <v>1</v>
      </c>
      <c r="D95" t="s">
        <v>516</v>
      </c>
    </row>
    <row r="96" spans="1:4" x14ac:dyDescent="0.35">
      <c r="A96" s="2">
        <v>50</v>
      </c>
      <c r="B96" s="1">
        <v>45673</v>
      </c>
      <c r="C96" s="2">
        <v>4</v>
      </c>
      <c r="D96" t="s">
        <v>517</v>
      </c>
    </row>
    <row r="97" spans="1:4" x14ac:dyDescent="0.35">
      <c r="A97" s="2">
        <v>50</v>
      </c>
      <c r="B97" s="1">
        <v>45681</v>
      </c>
      <c r="C97" s="2">
        <v>7</v>
      </c>
      <c r="D97" t="s">
        <v>518</v>
      </c>
    </row>
    <row r="98" spans="1:4" x14ac:dyDescent="0.35">
      <c r="A98" s="2">
        <v>51</v>
      </c>
      <c r="B98" s="1">
        <v>45737</v>
      </c>
      <c r="C98" s="2">
        <v>0</v>
      </c>
      <c r="D98" t="s">
        <v>519</v>
      </c>
    </row>
    <row r="99" spans="1:4" x14ac:dyDescent="0.35">
      <c r="A99" s="2">
        <v>52</v>
      </c>
      <c r="B99" s="1">
        <v>45472</v>
      </c>
      <c r="C99" s="2">
        <v>10</v>
      </c>
      <c r="D99" t="s">
        <v>520</v>
      </c>
    </row>
    <row r="100" spans="1:4" x14ac:dyDescent="0.35">
      <c r="A100" s="2">
        <v>52</v>
      </c>
      <c r="B100" s="1">
        <v>45515</v>
      </c>
      <c r="C100" s="2">
        <v>2</v>
      </c>
      <c r="D100" t="s">
        <v>521</v>
      </c>
    </row>
    <row r="101" spans="1:4" x14ac:dyDescent="0.35">
      <c r="A101" s="2">
        <v>52</v>
      </c>
      <c r="B101" s="1">
        <v>45445</v>
      </c>
      <c r="C101" s="2">
        <v>10</v>
      </c>
      <c r="D101" t="s">
        <v>522</v>
      </c>
    </row>
    <row r="102" spans="1:4" x14ac:dyDescent="0.35">
      <c r="A102" s="2">
        <v>53</v>
      </c>
      <c r="B102" s="1">
        <v>45535</v>
      </c>
      <c r="C102" s="2">
        <v>10</v>
      </c>
      <c r="D102" t="s">
        <v>523</v>
      </c>
    </row>
    <row r="103" spans="1:4" x14ac:dyDescent="0.35">
      <c r="A103" s="2">
        <v>53</v>
      </c>
      <c r="B103" s="1">
        <v>45605</v>
      </c>
      <c r="C103" s="2">
        <v>5</v>
      </c>
      <c r="D103" t="s">
        <v>524</v>
      </c>
    </row>
    <row r="104" spans="1:4" x14ac:dyDescent="0.35">
      <c r="A104" s="2">
        <v>54</v>
      </c>
      <c r="B104" s="1">
        <v>45769</v>
      </c>
      <c r="C104" s="2">
        <v>10</v>
      </c>
      <c r="D104" t="s">
        <v>525</v>
      </c>
    </row>
    <row r="105" spans="1:4" x14ac:dyDescent="0.35">
      <c r="A105" s="2">
        <v>54</v>
      </c>
      <c r="B105" s="1">
        <v>45783</v>
      </c>
      <c r="C105" s="2">
        <v>9</v>
      </c>
      <c r="D105" t="s">
        <v>526</v>
      </c>
    </row>
    <row r="106" spans="1:4" x14ac:dyDescent="0.35">
      <c r="A106" s="2">
        <v>54</v>
      </c>
      <c r="B106" s="1">
        <v>45605</v>
      </c>
      <c r="C106" s="2">
        <v>10</v>
      </c>
      <c r="D106" t="s">
        <v>527</v>
      </c>
    </row>
    <row r="107" spans="1:4" x14ac:dyDescent="0.35">
      <c r="A107" s="2">
        <v>55</v>
      </c>
      <c r="B107" s="1">
        <v>45562</v>
      </c>
      <c r="C107" s="2">
        <v>6</v>
      </c>
      <c r="D107" t="s">
        <v>528</v>
      </c>
    </row>
    <row r="108" spans="1:4" x14ac:dyDescent="0.35">
      <c r="A108" s="2">
        <v>55</v>
      </c>
      <c r="B108" s="1">
        <v>45497</v>
      </c>
      <c r="C108" s="2">
        <v>3</v>
      </c>
      <c r="D108" t="s">
        <v>529</v>
      </c>
    </row>
    <row r="109" spans="1:4" x14ac:dyDescent="0.35">
      <c r="A109" s="2">
        <v>56</v>
      </c>
      <c r="B109" s="1">
        <v>45641</v>
      </c>
      <c r="C109" s="2">
        <v>3</v>
      </c>
      <c r="D109" t="s">
        <v>530</v>
      </c>
    </row>
    <row r="110" spans="1:4" x14ac:dyDescent="0.35">
      <c r="A110" s="2">
        <v>56</v>
      </c>
      <c r="B110" s="1">
        <v>45462</v>
      </c>
      <c r="C110" s="2">
        <v>8</v>
      </c>
      <c r="D110" t="s">
        <v>531</v>
      </c>
    </row>
    <row r="111" spans="1:4" x14ac:dyDescent="0.35">
      <c r="A111" s="2">
        <v>57</v>
      </c>
      <c r="B111" s="1">
        <v>45459</v>
      </c>
      <c r="C111" s="2">
        <v>10</v>
      </c>
      <c r="D111" t="s">
        <v>532</v>
      </c>
    </row>
    <row r="112" spans="1:4" x14ac:dyDescent="0.35">
      <c r="A112" s="2">
        <v>57</v>
      </c>
      <c r="B112" s="1">
        <v>45769</v>
      </c>
      <c r="C112" s="2">
        <v>6</v>
      </c>
      <c r="D112" t="s">
        <v>533</v>
      </c>
    </row>
    <row r="113" spans="1:4" x14ac:dyDescent="0.35">
      <c r="A113" s="2">
        <v>58</v>
      </c>
      <c r="B113" s="1">
        <v>45551</v>
      </c>
      <c r="C113" s="2">
        <v>9</v>
      </c>
      <c r="D113" t="s">
        <v>534</v>
      </c>
    </row>
    <row r="114" spans="1:4" x14ac:dyDescent="0.35">
      <c r="A114" s="2">
        <v>58</v>
      </c>
      <c r="B114" s="1">
        <v>45633</v>
      </c>
      <c r="C114" s="2">
        <v>1</v>
      </c>
      <c r="D114" t="s">
        <v>535</v>
      </c>
    </row>
    <row r="115" spans="1:4" x14ac:dyDescent="0.35">
      <c r="A115" s="2">
        <v>59</v>
      </c>
      <c r="B115" s="1">
        <v>45761</v>
      </c>
      <c r="C115" s="2">
        <v>7</v>
      </c>
      <c r="D115" t="s">
        <v>536</v>
      </c>
    </row>
    <row r="116" spans="1:4" x14ac:dyDescent="0.35">
      <c r="A116" s="2">
        <v>60</v>
      </c>
      <c r="B116" s="1">
        <v>45566</v>
      </c>
      <c r="C116" s="2">
        <v>3</v>
      </c>
      <c r="D116" t="s">
        <v>537</v>
      </c>
    </row>
    <row r="117" spans="1:4" x14ac:dyDescent="0.35">
      <c r="A117" s="2">
        <v>60</v>
      </c>
      <c r="B117" s="1">
        <v>45446</v>
      </c>
      <c r="C117" s="2">
        <v>1</v>
      </c>
      <c r="D117" t="s">
        <v>538</v>
      </c>
    </row>
    <row r="118" spans="1:4" x14ac:dyDescent="0.35">
      <c r="A118" s="2">
        <v>61</v>
      </c>
      <c r="B118" s="1">
        <v>45523</v>
      </c>
      <c r="C118" s="2">
        <v>2</v>
      </c>
      <c r="D118" t="s">
        <v>539</v>
      </c>
    </row>
    <row r="119" spans="1:4" x14ac:dyDescent="0.35">
      <c r="A119" s="2">
        <v>61</v>
      </c>
      <c r="B119" s="1">
        <v>45555</v>
      </c>
      <c r="C119" s="2">
        <v>2</v>
      </c>
      <c r="D119" t="s">
        <v>540</v>
      </c>
    </row>
    <row r="120" spans="1:4" x14ac:dyDescent="0.35">
      <c r="A120" s="2">
        <v>61</v>
      </c>
      <c r="B120" s="1">
        <v>45549</v>
      </c>
      <c r="C120" s="2">
        <v>5</v>
      </c>
      <c r="D120" t="s">
        <v>541</v>
      </c>
    </row>
    <row r="121" spans="1:4" x14ac:dyDescent="0.35">
      <c r="A121" s="2">
        <v>62</v>
      </c>
      <c r="B121" s="1">
        <v>45544</v>
      </c>
      <c r="C121" s="2">
        <v>5</v>
      </c>
      <c r="D121" t="s">
        <v>542</v>
      </c>
    </row>
    <row r="122" spans="1:4" x14ac:dyDescent="0.35">
      <c r="A122" s="2">
        <v>62</v>
      </c>
      <c r="B122" s="1">
        <v>45679</v>
      </c>
      <c r="C122" s="2">
        <v>5</v>
      </c>
      <c r="D122" t="s">
        <v>543</v>
      </c>
    </row>
    <row r="123" spans="1:4" x14ac:dyDescent="0.35">
      <c r="A123" s="2">
        <v>63</v>
      </c>
      <c r="B123" s="1">
        <v>45522</v>
      </c>
      <c r="C123" s="2">
        <v>4</v>
      </c>
      <c r="D123" t="s">
        <v>544</v>
      </c>
    </row>
    <row r="124" spans="1:4" x14ac:dyDescent="0.35">
      <c r="A124" s="2">
        <v>63</v>
      </c>
      <c r="B124" s="1">
        <v>45699</v>
      </c>
      <c r="C124" s="2">
        <v>7</v>
      </c>
      <c r="D124" t="s">
        <v>545</v>
      </c>
    </row>
    <row r="125" spans="1:4" x14ac:dyDescent="0.35">
      <c r="A125" s="2">
        <v>63</v>
      </c>
      <c r="B125" s="1">
        <v>45541</v>
      </c>
      <c r="C125" s="2">
        <v>6</v>
      </c>
      <c r="D125" t="s">
        <v>546</v>
      </c>
    </row>
    <row r="126" spans="1:4" x14ac:dyDescent="0.35">
      <c r="A126" s="2">
        <v>64</v>
      </c>
      <c r="B126" s="1">
        <v>45454</v>
      </c>
      <c r="C126" s="2">
        <v>0</v>
      </c>
      <c r="D126" t="s">
        <v>547</v>
      </c>
    </row>
    <row r="127" spans="1:4" x14ac:dyDescent="0.35">
      <c r="A127" s="2">
        <v>65</v>
      </c>
      <c r="B127" s="1">
        <v>45684</v>
      </c>
      <c r="C127" s="2">
        <v>8</v>
      </c>
      <c r="D127" t="s">
        <v>548</v>
      </c>
    </row>
    <row r="128" spans="1:4" x14ac:dyDescent="0.35">
      <c r="A128" s="2">
        <v>66</v>
      </c>
      <c r="B128" s="1">
        <v>45496</v>
      </c>
      <c r="C128" s="2">
        <v>3</v>
      </c>
      <c r="D128" t="s">
        <v>549</v>
      </c>
    </row>
    <row r="129" spans="1:4" x14ac:dyDescent="0.35">
      <c r="A129" s="2">
        <v>66</v>
      </c>
      <c r="B129" s="1">
        <v>45589</v>
      </c>
      <c r="C129" s="2">
        <v>9</v>
      </c>
      <c r="D129" t="s">
        <v>550</v>
      </c>
    </row>
    <row r="130" spans="1:4" x14ac:dyDescent="0.35">
      <c r="A130" s="2">
        <v>67</v>
      </c>
      <c r="B130" s="1">
        <v>45707</v>
      </c>
      <c r="C130" s="2">
        <v>3</v>
      </c>
      <c r="D130" t="s">
        <v>551</v>
      </c>
    </row>
    <row r="131" spans="1:4" x14ac:dyDescent="0.35">
      <c r="A131" s="2">
        <v>68</v>
      </c>
      <c r="B131" s="1">
        <v>45554</v>
      </c>
      <c r="C131" s="2">
        <v>8</v>
      </c>
      <c r="D131" t="s">
        <v>552</v>
      </c>
    </row>
    <row r="132" spans="1:4" x14ac:dyDescent="0.35">
      <c r="A132" s="2">
        <v>68</v>
      </c>
      <c r="B132" s="1">
        <v>45773</v>
      </c>
      <c r="C132" s="2">
        <v>6</v>
      </c>
      <c r="D132" t="s">
        <v>553</v>
      </c>
    </row>
    <row r="133" spans="1:4" x14ac:dyDescent="0.35">
      <c r="A133" s="2">
        <v>69</v>
      </c>
      <c r="B133" s="1">
        <v>45612</v>
      </c>
      <c r="C133" s="2">
        <v>2</v>
      </c>
      <c r="D133" t="s">
        <v>554</v>
      </c>
    </row>
    <row r="134" spans="1:4" x14ac:dyDescent="0.35">
      <c r="A134" s="2">
        <v>69</v>
      </c>
      <c r="B134" s="1">
        <v>45508</v>
      </c>
      <c r="C134" s="2">
        <v>7</v>
      </c>
      <c r="D134" t="s">
        <v>555</v>
      </c>
    </row>
    <row r="135" spans="1:4" x14ac:dyDescent="0.35">
      <c r="A135" s="2">
        <v>69</v>
      </c>
      <c r="B135" s="1">
        <v>45494</v>
      </c>
      <c r="C135" s="2">
        <v>5</v>
      </c>
      <c r="D135" t="s">
        <v>556</v>
      </c>
    </row>
    <row r="136" spans="1:4" x14ac:dyDescent="0.35">
      <c r="A136" s="2">
        <v>70</v>
      </c>
      <c r="B136" s="1">
        <v>45694</v>
      </c>
      <c r="C136" s="2">
        <v>10</v>
      </c>
      <c r="D136" t="s">
        <v>557</v>
      </c>
    </row>
    <row r="137" spans="1:4" x14ac:dyDescent="0.35">
      <c r="A137" s="2">
        <v>70</v>
      </c>
      <c r="B137" s="1">
        <v>45543</v>
      </c>
      <c r="C137" s="2">
        <v>6</v>
      </c>
      <c r="D137" t="s">
        <v>558</v>
      </c>
    </row>
    <row r="138" spans="1:4" x14ac:dyDescent="0.35">
      <c r="A138" s="2">
        <v>70</v>
      </c>
      <c r="B138" s="1">
        <v>45720</v>
      </c>
      <c r="C138" s="2">
        <v>5</v>
      </c>
      <c r="D138" t="s">
        <v>559</v>
      </c>
    </row>
    <row r="139" spans="1:4" x14ac:dyDescent="0.35">
      <c r="A139" s="2">
        <v>71</v>
      </c>
      <c r="B139" s="1">
        <v>45766</v>
      </c>
      <c r="C139" s="2">
        <v>7</v>
      </c>
      <c r="D139" t="s">
        <v>560</v>
      </c>
    </row>
    <row r="140" spans="1:4" x14ac:dyDescent="0.35">
      <c r="A140" s="2">
        <v>71</v>
      </c>
      <c r="B140" s="1">
        <v>45500</v>
      </c>
      <c r="C140" s="2">
        <v>3</v>
      </c>
      <c r="D140" t="s">
        <v>561</v>
      </c>
    </row>
    <row r="141" spans="1:4" x14ac:dyDescent="0.35">
      <c r="A141" s="2">
        <v>71</v>
      </c>
      <c r="B141" s="1">
        <v>45526</v>
      </c>
      <c r="C141" s="2">
        <v>10</v>
      </c>
      <c r="D141" t="s">
        <v>562</v>
      </c>
    </row>
    <row r="142" spans="1:4" x14ac:dyDescent="0.35">
      <c r="A142" s="2">
        <v>72</v>
      </c>
      <c r="B142" s="1">
        <v>45666</v>
      </c>
      <c r="C142" s="2">
        <v>10</v>
      </c>
      <c r="D142" t="s">
        <v>563</v>
      </c>
    </row>
    <row r="143" spans="1:4" x14ac:dyDescent="0.35">
      <c r="A143" s="2">
        <v>73</v>
      </c>
      <c r="B143" s="1">
        <v>45510</v>
      </c>
      <c r="C143" s="2">
        <v>7</v>
      </c>
      <c r="D143" t="s">
        <v>564</v>
      </c>
    </row>
    <row r="144" spans="1:4" x14ac:dyDescent="0.35">
      <c r="A144" s="2">
        <v>73</v>
      </c>
      <c r="B144" s="1">
        <v>45695</v>
      </c>
      <c r="C144" s="2">
        <v>2</v>
      </c>
      <c r="D144" t="s">
        <v>565</v>
      </c>
    </row>
    <row r="145" spans="1:4" x14ac:dyDescent="0.35">
      <c r="A145" s="2">
        <v>74</v>
      </c>
      <c r="B145" s="1">
        <v>45640</v>
      </c>
      <c r="C145" s="2">
        <v>1</v>
      </c>
      <c r="D145" t="s">
        <v>566</v>
      </c>
    </row>
    <row r="146" spans="1:4" x14ac:dyDescent="0.35">
      <c r="A146" s="2">
        <v>74</v>
      </c>
      <c r="B146" s="1">
        <v>45723</v>
      </c>
      <c r="C146" s="2">
        <v>1</v>
      </c>
      <c r="D146" t="s">
        <v>567</v>
      </c>
    </row>
    <row r="147" spans="1:4" x14ac:dyDescent="0.35">
      <c r="A147" s="2">
        <v>74</v>
      </c>
      <c r="B147" s="1">
        <v>45676</v>
      </c>
      <c r="C147" s="2">
        <v>6</v>
      </c>
      <c r="D147" t="s">
        <v>568</v>
      </c>
    </row>
    <row r="148" spans="1:4" x14ac:dyDescent="0.35">
      <c r="A148" s="2">
        <v>75</v>
      </c>
      <c r="B148" s="1">
        <v>45447</v>
      </c>
      <c r="C148" s="2">
        <v>6</v>
      </c>
      <c r="D148" t="s">
        <v>569</v>
      </c>
    </row>
    <row r="149" spans="1:4" x14ac:dyDescent="0.35">
      <c r="A149" s="2">
        <v>76</v>
      </c>
      <c r="B149" s="1">
        <v>45767</v>
      </c>
      <c r="C149" s="2">
        <v>2</v>
      </c>
      <c r="D149" t="s">
        <v>570</v>
      </c>
    </row>
    <row r="150" spans="1:4" x14ac:dyDescent="0.35">
      <c r="A150" s="2">
        <v>77</v>
      </c>
      <c r="B150" s="1">
        <v>45705</v>
      </c>
      <c r="C150" s="2">
        <v>10</v>
      </c>
      <c r="D150" t="s">
        <v>571</v>
      </c>
    </row>
    <row r="151" spans="1:4" x14ac:dyDescent="0.35">
      <c r="A151" s="2">
        <v>77</v>
      </c>
      <c r="B151" s="1">
        <v>45482</v>
      </c>
      <c r="C151" s="2">
        <v>7</v>
      </c>
      <c r="D151" t="s">
        <v>572</v>
      </c>
    </row>
    <row r="152" spans="1:4" x14ac:dyDescent="0.35">
      <c r="A152" s="2">
        <v>77</v>
      </c>
      <c r="B152" s="1">
        <v>45747</v>
      </c>
      <c r="C152" s="2">
        <v>8</v>
      </c>
      <c r="D152" t="s">
        <v>573</v>
      </c>
    </row>
    <row r="153" spans="1:4" x14ac:dyDescent="0.35">
      <c r="A153" s="2">
        <v>78</v>
      </c>
      <c r="B153" s="1">
        <v>45445</v>
      </c>
      <c r="C153" s="2">
        <v>9</v>
      </c>
      <c r="D153" t="s">
        <v>574</v>
      </c>
    </row>
    <row r="154" spans="1:4" x14ac:dyDescent="0.35">
      <c r="A154" s="2">
        <v>79</v>
      </c>
      <c r="B154" s="1">
        <v>45447</v>
      </c>
      <c r="C154" s="2">
        <v>5</v>
      </c>
      <c r="D154" t="s">
        <v>575</v>
      </c>
    </row>
    <row r="155" spans="1:4" x14ac:dyDescent="0.35">
      <c r="A155" s="2">
        <v>79</v>
      </c>
      <c r="B155" s="1">
        <v>45425</v>
      </c>
      <c r="C155" s="2">
        <v>9</v>
      </c>
      <c r="D155" t="s">
        <v>576</v>
      </c>
    </row>
    <row r="156" spans="1:4" x14ac:dyDescent="0.35">
      <c r="A156" s="2">
        <v>80</v>
      </c>
      <c r="B156" s="1">
        <v>45583</v>
      </c>
      <c r="C156" s="2">
        <v>10</v>
      </c>
      <c r="D156" t="s">
        <v>577</v>
      </c>
    </row>
    <row r="157" spans="1:4" x14ac:dyDescent="0.35">
      <c r="A157" s="2">
        <v>80</v>
      </c>
      <c r="B157" s="1">
        <v>45557</v>
      </c>
      <c r="C157" s="2">
        <v>2</v>
      </c>
      <c r="D157" t="s">
        <v>578</v>
      </c>
    </row>
    <row r="158" spans="1:4" x14ac:dyDescent="0.35">
      <c r="A158" s="2">
        <v>81</v>
      </c>
      <c r="B158" s="1">
        <v>45500</v>
      </c>
      <c r="C158" s="2">
        <v>3</v>
      </c>
      <c r="D158" t="s">
        <v>579</v>
      </c>
    </row>
    <row r="159" spans="1:4" x14ac:dyDescent="0.35">
      <c r="A159" s="2">
        <v>81</v>
      </c>
      <c r="B159" s="1">
        <v>45593</v>
      </c>
      <c r="C159" s="2">
        <v>9</v>
      </c>
      <c r="D159" t="s">
        <v>580</v>
      </c>
    </row>
    <row r="160" spans="1:4" x14ac:dyDescent="0.35">
      <c r="A160" s="2">
        <v>81</v>
      </c>
      <c r="B160" s="1">
        <v>45639</v>
      </c>
      <c r="C160" s="2">
        <v>8</v>
      </c>
      <c r="D160" t="s">
        <v>581</v>
      </c>
    </row>
    <row r="161" spans="1:4" x14ac:dyDescent="0.35">
      <c r="A161" s="2">
        <v>82</v>
      </c>
      <c r="B161" s="1">
        <v>45591</v>
      </c>
      <c r="C161" s="2">
        <v>10</v>
      </c>
      <c r="D161" t="s">
        <v>582</v>
      </c>
    </row>
    <row r="162" spans="1:4" x14ac:dyDescent="0.35">
      <c r="A162" s="2">
        <v>83</v>
      </c>
      <c r="B162" s="1">
        <v>45768</v>
      </c>
      <c r="C162" s="2">
        <v>3</v>
      </c>
      <c r="D162" t="s">
        <v>583</v>
      </c>
    </row>
    <row r="163" spans="1:4" x14ac:dyDescent="0.35">
      <c r="A163" s="2">
        <v>84</v>
      </c>
      <c r="B163" s="1">
        <v>45539</v>
      </c>
      <c r="C163" s="2">
        <v>10</v>
      </c>
      <c r="D163" t="s">
        <v>584</v>
      </c>
    </row>
    <row r="164" spans="1:4" x14ac:dyDescent="0.35">
      <c r="A164" s="2">
        <v>84</v>
      </c>
      <c r="B164" s="1">
        <v>45557</v>
      </c>
      <c r="C164" s="2">
        <v>5</v>
      </c>
      <c r="D164" t="s">
        <v>585</v>
      </c>
    </row>
    <row r="165" spans="1:4" x14ac:dyDescent="0.35">
      <c r="A165" s="2">
        <v>85</v>
      </c>
      <c r="B165" s="1">
        <v>45619</v>
      </c>
      <c r="C165" s="2">
        <v>8</v>
      </c>
      <c r="D165" t="s">
        <v>586</v>
      </c>
    </row>
    <row r="166" spans="1:4" x14ac:dyDescent="0.35">
      <c r="A166" s="2">
        <v>85</v>
      </c>
      <c r="B166" s="1">
        <v>45533</v>
      </c>
      <c r="C166" s="2">
        <v>7</v>
      </c>
      <c r="D166" t="s">
        <v>587</v>
      </c>
    </row>
    <row r="167" spans="1:4" x14ac:dyDescent="0.35">
      <c r="A167" s="2">
        <v>86</v>
      </c>
      <c r="B167" s="1">
        <v>45494</v>
      </c>
      <c r="C167" s="2">
        <v>3</v>
      </c>
      <c r="D167" t="s">
        <v>588</v>
      </c>
    </row>
    <row r="168" spans="1:4" x14ac:dyDescent="0.35">
      <c r="A168" s="2">
        <v>86</v>
      </c>
      <c r="B168" s="1">
        <v>45669</v>
      </c>
      <c r="C168" s="2">
        <v>8</v>
      </c>
      <c r="D168" t="s">
        <v>589</v>
      </c>
    </row>
    <row r="169" spans="1:4" x14ac:dyDescent="0.35">
      <c r="A169" s="2">
        <v>87</v>
      </c>
      <c r="B169" s="1">
        <v>45711</v>
      </c>
      <c r="C169" s="2">
        <v>8</v>
      </c>
      <c r="D169" t="s">
        <v>590</v>
      </c>
    </row>
    <row r="170" spans="1:4" x14ac:dyDescent="0.35">
      <c r="A170" s="2">
        <v>87</v>
      </c>
      <c r="B170" s="1">
        <v>45600</v>
      </c>
      <c r="C170" s="2">
        <v>3</v>
      </c>
      <c r="D170" t="s">
        <v>591</v>
      </c>
    </row>
    <row r="171" spans="1:4" x14ac:dyDescent="0.35">
      <c r="A171" s="2">
        <v>88</v>
      </c>
      <c r="B171" s="1">
        <v>45650</v>
      </c>
      <c r="C171" s="2">
        <v>4</v>
      </c>
      <c r="D171" t="s">
        <v>592</v>
      </c>
    </row>
    <row r="172" spans="1:4" x14ac:dyDescent="0.35">
      <c r="A172" s="2">
        <v>88</v>
      </c>
      <c r="B172" s="1">
        <v>45701</v>
      </c>
      <c r="C172" s="2">
        <v>5</v>
      </c>
      <c r="D172" t="s">
        <v>593</v>
      </c>
    </row>
    <row r="173" spans="1:4" x14ac:dyDescent="0.35">
      <c r="A173" s="2">
        <v>89</v>
      </c>
      <c r="B173" s="1">
        <v>45757</v>
      </c>
      <c r="C173" s="2">
        <v>6</v>
      </c>
      <c r="D173" t="s">
        <v>594</v>
      </c>
    </row>
    <row r="174" spans="1:4" x14ac:dyDescent="0.35">
      <c r="A174" s="2">
        <v>89</v>
      </c>
      <c r="B174" s="1">
        <v>45544</v>
      </c>
      <c r="C174" s="2">
        <v>8</v>
      </c>
      <c r="D174" t="s">
        <v>595</v>
      </c>
    </row>
    <row r="175" spans="1:4" x14ac:dyDescent="0.35">
      <c r="A175" s="2">
        <v>90</v>
      </c>
      <c r="B175" s="1">
        <v>45780</v>
      </c>
      <c r="C175" s="2">
        <v>10</v>
      </c>
      <c r="D175" t="s">
        <v>596</v>
      </c>
    </row>
    <row r="176" spans="1:4" x14ac:dyDescent="0.35">
      <c r="A176" s="2">
        <v>90</v>
      </c>
      <c r="B176" s="1">
        <v>45766</v>
      </c>
      <c r="C176" s="2">
        <v>3</v>
      </c>
      <c r="D176" t="s">
        <v>597</v>
      </c>
    </row>
    <row r="177" spans="1:4" x14ac:dyDescent="0.35">
      <c r="A177" s="2">
        <v>90</v>
      </c>
      <c r="B177" s="1">
        <v>45695</v>
      </c>
      <c r="C177" s="2">
        <v>4</v>
      </c>
      <c r="D177" t="s">
        <v>598</v>
      </c>
    </row>
    <row r="178" spans="1:4" x14ac:dyDescent="0.35">
      <c r="A178" s="2">
        <v>91</v>
      </c>
      <c r="B178" s="1">
        <v>45526</v>
      </c>
      <c r="C178" s="2">
        <v>2</v>
      </c>
      <c r="D178" t="s">
        <v>599</v>
      </c>
    </row>
    <row r="179" spans="1:4" x14ac:dyDescent="0.35">
      <c r="A179" s="2">
        <v>91</v>
      </c>
      <c r="B179" s="1">
        <v>45521</v>
      </c>
      <c r="C179" s="2">
        <v>4</v>
      </c>
      <c r="D179" t="s">
        <v>600</v>
      </c>
    </row>
    <row r="180" spans="1:4" x14ac:dyDescent="0.35">
      <c r="A180" s="2">
        <v>92</v>
      </c>
      <c r="B180" s="1">
        <v>45491</v>
      </c>
      <c r="C180" s="2">
        <v>2</v>
      </c>
      <c r="D180" t="s">
        <v>601</v>
      </c>
    </row>
    <row r="181" spans="1:4" x14ac:dyDescent="0.35">
      <c r="A181" s="2">
        <v>93</v>
      </c>
      <c r="B181" s="1">
        <v>45549</v>
      </c>
      <c r="C181" s="2">
        <v>2</v>
      </c>
      <c r="D181" t="s">
        <v>602</v>
      </c>
    </row>
    <row r="182" spans="1:4" x14ac:dyDescent="0.35">
      <c r="A182" s="2">
        <v>93</v>
      </c>
      <c r="B182" s="1">
        <v>45572</v>
      </c>
      <c r="C182" s="2">
        <v>0</v>
      </c>
      <c r="D182" t="s">
        <v>603</v>
      </c>
    </row>
    <row r="183" spans="1:4" x14ac:dyDescent="0.35">
      <c r="A183" s="2">
        <v>93</v>
      </c>
      <c r="B183" s="1">
        <v>45751</v>
      </c>
      <c r="C183" s="2">
        <v>1</v>
      </c>
      <c r="D183" t="s">
        <v>604</v>
      </c>
    </row>
    <row r="184" spans="1:4" x14ac:dyDescent="0.35">
      <c r="A184" s="2">
        <v>94</v>
      </c>
      <c r="B184" s="1">
        <v>45596</v>
      </c>
      <c r="C184" s="2">
        <v>5</v>
      </c>
      <c r="D184" t="s">
        <v>605</v>
      </c>
    </row>
    <row r="185" spans="1:4" x14ac:dyDescent="0.35">
      <c r="A185" s="2">
        <v>95</v>
      </c>
      <c r="B185" s="1">
        <v>45533</v>
      </c>
      <c r="C185" s="2">
        <v>8</v>
      </c>
      <c r="D185" t="s">
        <v>606</v>
      </c>
    </row>
    <row r="186" spans="1:4" x14ac:dyDescent="0.35">
      <c r="A186" s="2">
        <v>96</v>
      </c>
      <c r="B186" s="1">
        <v>45735</v>
      </c>
      <c r="C186" s="2">
        <v>0</v>
      </c>
      <c r="D186" t="s">
        <v>607</v>
      </c>
    </row>
    <row r="187" spans="1:4" x14ac:dyDescent="0.35">
      <c r="A187" s="2">
        <v>96</v>
      </c>
      <c r="B187" s="1">
        <v>45457</v>
      </c>
      <c r="C187" s="2">
        <v>3</v>
      </c>
      <c r="D187" t="s">
        <v>608</v>
      </c>
    </row>
    <row r="188" spans="1:4" x14ac:dyDescent="0.35">
      <c r="A188" s="2">
        <v>96</v>
      </c>
      <c r="B188" s="1">
        <v>45538</v>
      </c>
      <c r="C188" s="2">
        <v>2</v>
      </c>
      <c r="D188" t="s">
        <v>609</v>
      </c>
    </row>
    <row r="189" spans="1:4" x14ac:dyDescent="0.35">
      <c r="A189" s="2">
        <v>97</v>
      </c>
      <c r="B189" s="1">
        <v>45428</v>
      </c>
      <c r="C189" s="2">
        <v>4</v>
      </c>
      <c r="D189" t="s">
        <v>610</v>
      </c>
    </row>
    <row r="190" spans="1:4" x14ac:dyDescent="0.35">
      <c r="A190" s="2">
        <v>97</v>
      </c>
      <c r="B190" s="1">
        <v>45466</v>
      </c>
      <c r="C190" s="2">
        <v>6</v>
      </c>
      <c r="D190" t="s">
        <v>611</v>
      </c>
    </row>
    <row r="191" spans="1:4" x14ac:dyDescent="0.35">
      <c r="A191" s="2">
        <v>98</v>
      </c>
      <c r="B191" s="1">
        <v>45570</v>
      </c>
      <c r="C191" s="2">
        <v>3</v>
      </c>
      <c r="D191" t="s">
        <v>612</v>
      </c>
    </row>
    <row r="192" spans="1:4" x14ac:dyDescent="0.35">
      <c r="A192" s="2">
        <v>99</v>
      </c>
      <c r="B192" s="1">
        <v>45685</v>
      </c>
      <c r="C192" s="2">
        <v>10</v>
      </c>
      <c r="D192" t="s">
        <v>613</v>
      </c>
    </row>
    <row r="193" spans="1:4" x14ac:dyDescent="0.35">
      <c r="A193" s="2">
        <v>100</v>
      </c>
      <c r="B193" s="1">
        <v>45702</v>
      </c>
      <c r="C193" s="2">
        <v>5</v>
      </c>
      <c r="D193" t="s">
        <v>614</v>
      </c>
    </row>
    <row r="194" spans="1:4" x14ac:dyDescent="0.35">
      <c r="A194" s="2">
        <v>100</v>
      </c>
      <c r="B194" s="1">
        <v>45608</v>
      </c>
      <c r="C194" s="2">
        <v>6</v>
      </c>
      <c r="D194" t="s">
        <v>615</v>
      </c>
    </row>
    <row r="195" spans="1:4" x14ac:dyDescent="0.35">
      <c r="A195" s="2">
        <v>101</v>
      </c>
      <c r="B195" s="1">
        <v>45598</v>
      </c>
      <c r="C195" s="2">
        <v>2</v>
      </c>
      <c r="D195" t="s">
        <v>616</v>
      </c>
    </row>
    <row r="196" spans="1:4" x14ac:dyDescent="0.35">
      <c r="A196" s="2">
        <v>102</v>
      </c>
      <c r="B196" s="1">
        <v>45604</v>
      </c>
      <c r="C196" s="2">
        <v>7</v>
      </c>
      <c r="D196" t="s">
        <v>617</v>
      </c>
    </row>
    <row r="197" spans="1:4" x14ac:dyDescent="0.35">
      <c r="A197" s="2">
        <v>102</v>
      </c>
      <c r="B197" s="1">
        <v>45691</v>
      </c>
      <c r="C197" s="2">
        <v>4</v>
      </c>
      <c r="D197" t="s">
        <v>618</v>
      </c>
    </row>
    <row r="198" spans="1:4" x14ac:dyDescent="0.35">
      <c r="A198" s="2">
        <v>102</v>
      </c>
      <c r="B198" s="1">
        <v>45458</v>
      </c>
      <c r="C198" s="2">
        <v>2</v>
      </c>
      <c r="D198" t="s">
        <v>619</v>
      </c>
    </row>
    <row r="199" spans="1:4" x14ac:dyDescent="0.35">
      <c r="A199" s="2">
        <v>103</v>
      </c>
      <c r="B199" s="1">
        <v>45601</v>
      </c>
      <c r="C199" s="2">
        <v>0</v>
      </c>
      <c r="D199" t="s">
        <v>620</v>
      </c>
    </row>
    <row r="200" spans="1:4" x14ac:dyDescent="0.35">
      <c r="A200" s="2">
        <v>103</v>
      </c>
      <c r="B200" s="1">
        <v>45541</v>
      </c>
      <c r="C200" s="2">
        <v>6</v>
      </c>
      <c r="D200" t="s">
        <v>621</v>
      </c>
    </row>
    <row r="201" spans="1:4" x14ac:dyDescent="0.35">
      <c r="A201" s="2">
        <v>104</v>
      </c>
      <c r="B201" s="1">
        <v>45439</v>
      </c>
      <c r="C201" s="2">
        <v>6</v>
      </c>
      <c r="D201" t="s">
        <v>622</v>
      </c>
    </row>
    <row r="202" spans="1:4" x14ac:dyDescent="0.35">
      <c r="A202" s="2">
        <v>104</v>
      </c>
      <c r="B202" s="1">
        <v>45741</v>
      </c>
      <c r="C202" s="2">
        <v>7</v>
      </c>
      <c r="D202" t="s">
        <v>623</v>
      </c>
    </row>
    <row r="203" spans="1:4" x14ac:dyDescent="0.35">
      <c r="A203" s="2">
        <v>105</v>
      </c>
      <c r="B203" s="1">
        <v>45496</v>
      </c>
      <c r="C203" s="2">
        <v>8</v>
      </c>
      <c r="D203" t="s">
        <v>624</v>
      </c>
    </row>
    <row r="204" spans="1:4" x14ac:dyDescent="0.35">
      <c r="A204" s="2">
        <v>105</v>
      </c>
      <c r="B204" s="1">
        <v>45567</v>
      </c>
      <c r="C204" s="2">
        <v>0</v>
      </c>
      <c r="D204" t="s">
        <v>625</v>
      </c>
    </row>
    <row r="205" spans="1:4" x14ac:dyDescent="0.35">
      <c r="A205" s="2">
        <v>106</v>
      </c>
      <c r="B205" s="1">
        <v>45636</v>
      </c>
      <c r="C205" s="2">
        <v>6</v>
      </c>
      <c r="D205" t="s">
        <v>626</v>
      </c>
    </row>
    <row r="206" spans="1:4" x14ac:dyDescent="0.35">
      <c r="A206" s="2">
        <v>106</v>
      </c>
      <c r="B206" s="1">
        <v>45490</v>
      </c>
      <c r="C206" s="2">
        <v>6</v>
      </c>
      <c r="D206" t="s">
        <v>627</v>
      </c>
    </row>
    <row r="207" spans="1:4" x14ac:dyDescent="0.35">
      <c r="A207" s="2">
        <v>106</v>
      </c>
      <c r="B207" s="1">
        <v>45690</v>
      </c>
      <c r="C207" s="2">
        <v>0</v>
      </c>
      <c r="D207" t="s">
        <v>628</v>
      </c>
    </row>
    <row r="208" spans="1:4" x14ac:dyDescent="0.35">
      <c r="A208" s="2">
        <v>107</v>
      </c>
      <c r="B208" s="1">
        <v>45508</v>
      </c>
      <c r="C208" s="2">
        <v>3</v>
      </c>
      <c r="D208" t="s">
        <v>629</v>
      </c>
    </row>
    <row r="209" spans="1:4" x14ac:dyDescent="0.35">
      <c r="A209" s="2">
        <v>107</v>
      </c>
      <c r="B209" s="1">
        <v>45501</v>
      </c>
      <c r="C209" s="2">
        <v>2</v>
      </c>
      <c r="D209" t="s">
        <v>630</v>
      </c>
    </row>
    <row r="210" spans="1:4" x14ac:dyDescent="0.35">
      <c r="A210" s="2">
        <v>108</v>
      </c>
      <c r="B210" s="1">
        <v>45665</v>
      </c>
      <c r="C210" s="2">
        <v>1</v>
      </c>
      <c r="D210" t="s">
        <v>631</v>
      </c>
    </row>
    <row r="211" spans="1:4" x14ac:dyDescent="0.35">
      <c r="A211" s="2">
        <v>109</v>
      </c>
      <c r="B211" s="1">
        <v>45577</v>
      </c>
      <c r="C211" s="2">
        <v>9</v>
      </c>
      <c r="D211" t="s">
        <v>632</v>
      </c>
    </row>
    <row r="212" spans="1:4" x14ac:dyDescent="0.35">
      <c r="A212" s="2">
        <v>109</v>
      </c>
      <c r="B212" s="1">
        <v>45495</v>
      </c>
      <c r="C212" s="2">
        <v>1</v>
      </c>
      <c r="D212" t="s">
        <v>633</v>
      </c>
    </row>
    <row r="213" spans="1:4" x14ac:dyDescent="0.35">
      <c r="A213" s="2">
        <v>109</v>
      </c>
      <c r="B213" s="1">
        <v>45542</v>
      </c>
      <c r="C213" s="2">
        <v>0</v>
      </c>
      <c r="D213" t="s">
        <v>634</v>
      </c>
    </row>
    <row r="214" spans="1:4" x14ac:dyDescent="0.35">
      <c r="A214" s="2">
        <v>110</v>
      </c>
      <c r="B214" s="1">
        <v>45537</v>
      </c>
      <c r="C214" s="2">
        <v>1</v>
      </c>
      <c r="D214" t="s">
        <v>635</v>
      </c>
    </row>
    <row r="215" spans="1:4" x14ac:dyDescent="0.35">
      <c r="A215" s="2">
        <v>111</v>
      </c>
      <c r="B215" s="1">
        <v>45480</v>
      </c>
      <c r="C215" s="2">
        <v>10</v>
      </c>
      <c r="D215" t="s">
        <v>636</v>
      </c>
    </row>
    <row r="216" spans="1:4" x14ac:dyDescent="0.35">
      <c r="A216" s="2">
        <v>111</v>
      </c>
      <c r="B216" s="1">
        <v>45597</v>
      </c>
      <c r="C216" s="2">
        <v>0</v>
      </c>
      <c r="D216" t="s">
        <v>637</v>
      </c>
    </row>
    <row r="217" spans="1:4" x14ac:dyDescent="0.35">
      <c r="A217" s="2">
        <v>111</v>
      </c>
      <c r="B217" s="1">
        <v>45592</v>
      </c>
      <c r="C217" s="2">
        <v>8</v>
      </c>
      <c r="D217" t="s">
        <v>638</v>
      </c>
    </row>
    <row r="218" spans="1:4" x14ac:dyDescent="0.35">
      <c r="A218" s="2">
        <v>112</v>
      </c>
      <c r="B218" s="1">
        <v>45519</v>
      </c>
      <c r="C218" s="2">
        <v>9</v>
      </c>
      <c r="D218" t="s">
        <v>639</v>
      </c>
    </row>
    <row r="219" spans="1:4" x14ac:dyDescent="0.35">
      <c r="A219" s="2">
        <v>112</v>
      </c>
      <c r="B219" s="1">
        <v>45469</v>
      </c>
      <c r="C219" s="2">
        <v>0</v>
      </c>
      <c r="D219" t="s">
        <v>640</v>
      </c>
    </row>
    <row r="220" spans="1:4" x14ac:dyDescent="0.35">
      <c r="A220" s="2">
        <v>112</v>
      </c>
      <c r="B220" s="1">
        <v>45486</v>
      </c>
      <c r="C220" s="2">
        <v>9</v>
      </c>
      <c r="D220" t="s">
        <v>641</v>
      </c>
    </row>
    <row r="221" spans="1:4" x14ac:dyDescent="0.35">
      <c r="A221" s="2">
        <v>113</v>
      </c>
      <c r="B221" s="1">
        <v>45716</v>
      </c>
      <c r="C221" s="2">
        <v>9</v>
      </c>
      <c r="D221" t="s">
        <v>642</v>
      </c>
    </row>
    <row r="222" spans="1:4" x14ac:dyDescent="0.35">
      <c r="A222" s="2">
        <v>114</v>
      </c>
      <c r="B222" s="1">
        <v>45769</v>
      </c>
      <c r="C222" s="2">
        <v>8</v>
      </c>
      <c r="D222" t="s">
        <v>643</v>
      </c>
    </row>
    <row r="223" spans="1:4" x14ac:dyDescent="0.35">
      <c r="A223" s="2">
        <v>114</v>
      </c>
      <c r="B223" s="1">
        <v>45582</v>
      </c>
      <c r="C223" s="2">
        <v>9</v>
      </c>
      <c r="D223" t="s">
        <v>644</v>
      </c>
    </row>
    <row r="224" spans="1:4" x14ac:dyDescent="0.35">
      <c r="A224" s="2">
        <v>114</v>
      </c>
      <c r="B224" s="1">
        <v>45437</v>
      </c>
      <c r="C224" s="2">
        <v>1</v>
      </c>
      <c r="D224" t="s">
        <v>645</v>
      </c>
    </row>
    <row r="225" spans="1:4" x14ac:dyDescent="0.35">
      <c r="A225" s="2">
        <v>115</v>
      </c>
      <c r="B225" s="1">
        <v>45474</v>
      </c>
      <c r="C225" s="2">
        <v>4</v>
      </c>
      <c r="D225" t="s">
        <v>646</v>
      </c>
    </row>
    <row r="226" spans="1:4" x14ac:dyDescent="0.35">
      <c r="A226" s="2">
        <v>115</v>
      </c>
      <c r="B226" s="1">
        <v>45485</v>
      </c>
      <c r="C226" s="2">
        <v>3</v>
      </c>
      <c r="D226" t="s">
        <v>647</v>
      </c>
    </row>
    <row r="227" spans="1:4" x14ac:dyDescent="0.35">
      <c r="A227" s="2">
        <v>115</v>
      </c>
      <c r="B227" s="1">
        <v>45519</v>
      </c>
      <c r="C227" s="2">
        <v>1</v>
      </c>
      <c r="D227" t="s">
        <v>648</v>
      </c>
    </row>
    <row r="228" spans="1:4" x14ac:dyDescent="0.35">
      <c r="A228" s="2">
        <v>116</v>
      </c>
      <c r="B228" s="1">
        <v>45615</v>
      </c>
      <c r="C228" s="2">
        <v>4</v>
      </c>
      <c r="D228" t="s">
        <v>649</v>
      </c>
    </row>
    <row r="229" spans="1:4" x14ac:dyDescent="0.35">
      <c r="A229" s="2">
        <v>116</v>
      </c>
      <c r="B229" s="1">
        <v>45426</v>
      </c>
      <c r="C229" s="2">
        <v>8</v>
      </c>
      <c r="D229" t="s">
        <v>650</v>
      </c>
    </row>
    <row r="230" spans="1:4" x14ac:dyDescent="0.35">
      <c r="A230" s="2">
        <v>117</v>
      </c>
      <c r="B230" s="1">
        <v>45771</v>
      </c>
      <c r="C230" s="2">
        <v>8</v>
      </c>
      <c r="D230" t="s">
        <v>651</v>
      </c>
    </row>
    <row r="231" spans="1:4" x14ac:dyDescent="0.35">
      <c r="A231" s="2">
        <v>117</v>
      </c>
      <c r="B231" s="1">
        <v>45527</v>
      </c>
      <c r="C231" s="2">
        <v>7</v>
      </c>
      <c r="D231" t="s">
        <v>652</v>
      </c>
    </row>
    <row r="232" spans="1:4" x14ac:dyDescent="0.35">
      <c r="A232" s="2">
        <v>117</v>
      </c>
      <c r="B232" s="1">
        <v>45545</v>
      </c>
      <c r="C232" s="2">
        <v>3</v>
      </c>
      <c r="D232" t="s">
        <v>653</v>
      </c>
    </row>
    <row r="233" spans="1:4" x14ac:dyDescent="0.35">
      <c r="A233" s="2">
        <v>118</v>
      </c>
      <c r="B233" s="1">
        <v>45553</v>
      </c>
      <c r="C233" s="2">
        <v>4</v>
      </c>
      <c r="D233" t="s">
        <v>654</v>
      </c>
    </row>
    <row r="234" spans="1:4" x14ac:dyDescent="0.35">
      <c r="A234" s="2">
        <v>118</v>
      </c>
      <c r="B234" s="1">
        <v>45512</v>
      </c>
      <c r="C234" s="2">
        <v>10</v>
      </c>
      <c r="D234" t="s">
        <v>655</v>
      </c>
    </row>
    <row r="235" spans="1:4" x14ac:dyDescent="0.35">
      <c r="A235" s="2">
        <v>119</v>
      </c>
      <c r="B235" s="1">
        <v>45566</v>
      </c>
      <c r="C235" s="2">
        <v>8</v>
      </c>
      <c r="D235" t="s">
        <v>656</v>
      </c>
    </row>
    <row r="236" spans="1:4" x14ac:dyDescent="0.35">
      <c r="A236" s="2">
        <v>120</v>
      </c>
      <c r="B236" s="1">
        <v>45468</v>
      </c>
      <c r="C236" s="2">
        <v>5</v>
      </c>
      <c r="D236" t="s">
        <v>657</v>
      </c>
    </row>
    <row r="237" spans="1:4" x14ac:dyDescent="0.35">
      <c r="A237" s="2">
        <v>121</v>
      </c>
      <c r="B237" s="1">
        <v>45587</v>
      </c>
      <c r="C237" s="2">
        <v>4</v>
      </c>
      <c r="D237" t="s">
        <v>658</v>
      </c>
    </row>
    <row r="238" spans="1:4" x14ac:dyDescent="0.35">
      <c r="A238" s="2">
        <v>121</v>
      </c>
      <c r="B238" s="1">
        <v>45611</v>
      </c>
      <c r="C238" s="2">
        <v>7</v>
      </c>
      <c r="D238" t="s">
        <v>659</v>
      </c>
    </row>
    <row r="239" spans="1:4" x14ac:dyDescent="0.35">
      <c r="A239" s="2">
        <v>121</v>
      </c>
      <c r="B239" s="1">
        <v>45788</v>
      </c>
      <c r="C239" s="2">
        <v>4</v>
      </c>
      <c r="D239" t="s">
        <v>660</v>
      </c>
    </row>
    <row r="240" spans="1:4" x14ac:dyDescent="0.35">
      <c r="A240" s="2">
        <v>122</v>
      </c>
      <c r="B240" s="1">
        <v>45745</v>
      </c>
      <c r="C240" s="2">
        <v>2</v>
      </c>
      <c r="D240" t="s">
        <v>661</v>
      </c>
    </row>
    <row r="241" spans="1:4" x14ac:dyDescent="0.35">
      <c r="A241" s="2">
        <v>122</v>
      </c>
      <c r="B241" s="1">
        <v>45739</v>
      </c>
      <c r="C241" s="2">
        <v>3</v>
      </c>
      <c r="D241" t="s">
        <v>662</v>
      </c>
    </row>
    <row r="242" spans="1:4" x14ac:dyDescent="0.35">
      <c r="A242" s="2">
        <v>122</v>
      </c>
      <c r="B242" s="1">
        <v>45706</v>
      </c>
      <c r="C242" s="2">
        <v>5</v>
      </c>
      <c r="D242" t="s">
        <v>663</v>
      </c>
    </row>
    <row r="243" spans="1:4" x14ac:dyDescent="0.35">
      <c r="A243" s="2">
        <v>123</v>
      </c>
      <c r="B243" s="1">
        <v>45541</v>
      </c>
      <c r="C243" s="2">
        <v>7</v>
      </c>
      <c r="D243" t="s">
        <v>664</v>
      </c>
    </row>
    <row r="244" spans="1:4" x14ac:dyDescent="0.35">
      <c r="A244" s="2">
        <v>123</v>
      </c>
      <c r="B244" s="1">
        <v>45650</v>
      </c>
      <c r="C244" s="2">
        <v>3</v>
      </c>
      <c r="D244" t="s">
        <v>665</v>
      </c>
    </row>
    <row r="245" spans="1:4" x14ac:dyDescent="0.35">
      <c r="A245" s="2">
        <v>124</v>
      </c>
      <c r="B245" s="1">
        <v>45508</v>
      </c>
      <c r="C245" s="2">
        <v>2</v>
      </c>
      <c r="D245" t="s">
        <v>666</v>
      </c>
    </row>
    <row r="246" spans="1:4" x14ac:dyDescent="0.35">
      <c r="A246" s="2">
        <v>125</v>
      </c>
      <c r="B246" s="1">
        <v>45569</v>
      </c>
      <c r="C246" s="2">
        <v>10</v>
      </c>
      <c r="D246" t="s">
        <v>667</v>
      </c>
    </row>
    <row r="247" spans="1:4" x14ac:dyDescent="0.35">
      <c r="A247" s="2">
        <v>125</v>
      </c>
      <c r="B247" s="1">
        <v>45453</v>
      </c>
      <c r="C247" s="2">
        <v>9</v>
      </c>
      <c r="D247" t="s">
        <v>668</v>
      </c>
    </row>
    <row r="248" spans="1:4" x14ac:dyDescent="0.35">
      <c r="A248" s="2">
        <v>126</v>
      </c>
      <c r="B248" s="1">
        <v>45704</v>
      </c>
      <c r="C248" s="2">
        <v>6</v>
      </c>
      <c r="D248" t="s">
        <v>669</v>
      </c>
    </row>
    <row r="249" spans="1:4" x14ac:dyDescent="0.35">
      <c r="A249" s="2">
        <v>126</v>
      </c>
      <c r="B249" s="1">
        <v>45705</v>
      </c>
      <c r="C249" s="2">
        <v>1</v>
      </c>
      <c r="D249" t="s">
        <v>670</v>
      </c>
    </row>
    <row r="250" spans="1:4" x14ac:dyDescent="0.35">
      <c r="A250" s="2">
        <v>127</v>
      </c>
      <c r="B250" s="1">
        <v>45752</v>
      </c>
      <c r="C250" s="2">
        <v>4</v>
      </c>
      <c r="D250" t="s">
        <v>671</v>
      </c>
    </row>
    <row r="251" spans="1:4" x14ac:dyDescent="0.35">
      <c r="A251" s="2">
        <v>128</v>
      </c>
      <c r="B251" s="1">
        <v>45607</v>
      </c>
      <c r="C251" s="2">
        <v>5</v>
      </c>
      <c r="D251" t="s">
        <v>672</v>
      </c>
    </row>
    <row r="252" spans="1:4" x14ac:dyDescent="0.35">
      <c r="A252" s="2">
        <v>129</v>
      </c>
      <c r="B252" s="1">
        <v>45541</v>
      </c>
      <c r="C252" s="2">
        <v>7</v>
      </c>
      <c r="D252" t="s">
        <v>673</v>
      </c>
    </row>
    <row r="253" spans="1:4" x14ac:dyDescent="0.35">
      <c r="A253" s="2">
        <v>130</v>
      </c>
      <c r="B253" s="1">
        <v>45695</v>
      </c>
      <c r="C253" s="2">
        <v>1</v>
      </c>
      <c r="D253" t="s">
        <v>674</v>
      </c>
    </row>
    <row r="254" spans="1:4" x14ac:dyDescent="0.35">
      <c r="A254" s="2">
        <v>130</v>
      </c>
      <c r="B254" s="1">
        <v>45786</v>
      </c>
      <c r="C254" s="2">
        <v>0</v>
      </c>
      <c r="D254" t="s">
        <v>675</v>
      </c>
    </row>
    <row r="255" spans="1:4" x14ac:dyDescent="0.35">
      <c r="A255" s="2">
        <v>131</v>
      </c>
      <c r="B255" s="1">
        <v>45537</v>
      </c>
      <c r="C255" s="2">
        <v>2</v>
      </c>
      <c r="D255" t="s">
        <v>676</v>
      </c>
    </row>
    <row r="256" spans="1:4" x14ac:dyDescent="0.35">
      <c r="A256" s="2">
        <v>132</v>
      </c>
      <c r="B256" s="1">
        <v>45464</v>
      </c>
      <c r="C256" s="2">
        <v>8</v>
      </c>
      <c r="D256" t="s">
        <v>677</v>
      </c>
    </row>
    <row r="257" spans="1:4" x14ac:dyDescent="0.35">
      <c r="A257" s="2">
        <v>133</v>
      </c>
      <c r="B257" s="1">
        <v>45660</v>
      </c>
      <c r="C257" s="2">
        <v>0</v>
      </c>
      <c r="D257" t="s">
        <v>678</v>
      </c>
    </row>
    <row r="258" spans="1:4" x14ac:dyDescent="0.35">
      <c r="A258" s="2">
        <v>134</v>
      </c>
      <c r="B258" s="1">
        <v>45476</v>
      </c>
      <c r="C258" s="2">
        <v>0</v>
      </c>
      <c r="D258" t="s">
        <v>679</v>
      </c>
    </row>
    <row r="259" spans="1:4" x14ac:dyDescent="0.35">
      <c r="A259" s="2">
        <v>134</v>
      </c>
      <c r="B259" s="1">
        <v>45474</v>
      </c>
      <c r="C259" s="2">
        <v>2</v>
      </c>
      <c r="D259" t="s">
        <v>680</v>
      </c>
    </row>
    <row r="260" spans="1:4" x14ac:dyDescent="0.35">
      <c r="A260" s="2">
        <v>135</v>
      </c>
      <c r="B260" s="1">
        <v>45589</v>
      </c>
      <c r="C260" s="2">
        <v>2</v>
      </c>
      <c r="D260" t="s">
        <v>681</v>
      </c>
    </row>
    <row r="261" spans="1:4" x14ac:dyDescent="0.35">
      <c r="A261" s="2">
        <v>135</v>
      </c>
      <c r="B261" s="1">
        <v>45426</v>
      </c>
      <c r="C261" s="2">
        <v>2</v>
      </c>
      <c r="D261" t="s">
        <v>682</v>
      </c>
    </row>
    <row r="262" spans="1:4" x14ac:dyDescent="0.35">
      <c r="A262" s="2">
        <v>136</v>
      </c>
      <c r="B262" s="1">
        <v>45642</v>
      </c>
      <c r="C262" s="2">
        <v>3</v>
      </c>
      <c r="D262" t="s">
        <v>683</v>
      </c>
    </row>
    <row r="263" spans="1:4" x14ac:dyDescent="0.35">
      <c r="A263" s="2">
        <v>136</v>
      </c>
      <c r="B263" s="1">
        <v>45594</v>
      </c>
      <c r="C263" s="2">
        <v>9</v>
      </c>
      <c r="D263" t="s">
        <v>684</v>
      </c>
    </row>
    <row r="264" spans="1:4" x14ac:dyDescent="0.35">
      <c r="A264" s="2">
        <v>137</v>
      </c>
      <c r="B264" s="1">
        <v>45658</v>
      </c>
      <c r="C264" s="2">
        <v>8</v>
      </c>
      <c r="D264" t="s">
        <v>685</v>
      </c>
    </row>
    <row r="265" spans="1:4" x14ac:dyDescent="0.35">
      <c r="A265" s="2">
        <v>137</v>
      </c>
      <c r="B265" s="1">
        <v>45511</v>
      </c>
      <c r="C265" s="2">
        <v>1</v>
      </c>
      <c r="D265" t="s">
        <v>686</v>
      </c>
    </row>
    <row r="266" spans="1:4" x14ac:dyDescent="0.35">
      <c r="A266" s="2">
        <v>137</v>
      </c>
      <c r="B266" s="1">
        <v>45668</v>
      </c>
      <c r="C266" s="2">
        <v>10</v>
      </c>
      <c r="D266" t="s">
        <v>687</v>
      </c>
    </row>
    <row r="267" spans="1:4" x14ac:dyDescent="0.35">
      <c r="A267" s="2">
        <v>138</v>
      </c>
      <c r="B267" s="1">
        <v>45711</v>
      </c>
      <c r="C267" s="2">
        <v>6</v>
      </c>
      <c r="D267" t="s">
        <v>688</v>
      </c>
    </row>
    <row r="268" spans="1:4" x14ac:dyDescent="0.35">
      <c r="A268" s="2">
        <v>138</v>
      </c>
      <c r="B268" s="1">
        <v>45500</v>
      </c>
      <c r="C268" s="2">
        <v>8</v>
      </c>
      <c r="D268" t="s">
        <v>689</v>
      </c>
    </row>
    <row r="269" spans="1:4" x14ac:dyDescent="0.35">
      <c r="A269" s="2">
        <v>138</v>
      </c>
      <c r="B269" s="1">
        <v>45754</v>
      </c>
      <c r="C269" s="2">
        <v>9</v>
      </c>
      <c r="D269" t="s">
        <v>690</v>
      </c>
    </row>
    <row r="270" spans="1:4" x14ac:dyDescent="0.35">
      <c r="A270" s="2">
        <v>139</v>
      </c>
      <c r="B270" s="1">
        <v>45587</v>
      </c>
      <c r="C270" s="2">
        <v>0</v>
      </c>
      <c r="D270" t="s">
        <v>691</v>
      </c>
    </row>
    <row r="271" spans="1:4" x14ac:dyDescent="0.35">
      <c r="A271" s="2">
        <v>139</v>
      </c>
      <c r="B271" s="1">
        <v>45442</v>
      </c>
      <c r="C271" s="2">
        <v>9</v>
      </c>
      <c r="D271" t="s">
        <v>692</v>
      </c>
    </row>
    <row r="272" spans="1:4" x14ac:dyDescent="0.35">
      <c r="A272" s="2">
        <v>140</v>
      </c>
      <c r="B272" s="1">
        <v>45703</v>
      </c>
      <c r="C272" s="2">
        <v>1</v>
      </c>
      <c r="D272" t="s">
        <v>693</v>
      </c>
    </row>
    <row r="273" spans="1:4" x14ac:dyDescent="0.35">
      <c r="A273" s="2">
        <v>140</v>
      </c>
      <c r="B273" s="1">
        <v>45555</v>
      </c>
      <c r="C273" s="2">
        <v>8</v>
      </c>
      <c r="D273" t="s">
        <v>694</v>
      </c>
    </row>
    <row r="274" spans="1:4" x14ac:dyDescent="0.35">
      <c r="A274" s="2">
        <v>141</v>
      </c>
      <c r="B274" s="1">
        <v>45770</v>
      </c>
      <c r="C274" s="2">
        <v>7</v>
      </c>
      <c r="D274" t="s">
        <v>695</v>
      </c>
    </row>
    <row r="275" spans="1:4" x14ac:dyDescent="0.35">
      <c r="A275" s="2">
        <v>141</v>
      </c>
      <c r="B275" s="1">
        <v>45495</v>
      </c>
      <c r="C275" s="2">
        <v>7</v>
      </c>
      <c r="D275" t="s">
        <v>696</v>
      </c>
    </row>
    <row r="276" spans="1:4" x14ac:dyDescent="0.35">
      <c r="A276" s="2">
        <v>141</v>
      </c>
      <c r="B276" s="1">
        <v>45635</v>
      </c>
      <c r="C276" s="2">
        <v>10</v>
      </c>
      <c r="D276" t="s">
        <v>697</v>
      </c>
    </row>
    <row r="277" spans="1:4" x14ac:dyDescent="0.35">
      <c r="A277" s="2">
        <v>142</v>
      </c>
      <c r="B277" s="1">
        <v>45560</v>
      </c>
      <c r="C277" s="2">
        <v>7</v>
      </c>
      <c r="D277" t="s">
        <v>698</v>
      </c>
    </row>
    <row r="278" spans="1:4" x14ac:dyDescent="0.35">
      <c r="A278" s="2">
        <v>142</v>
      </c>
      <c r="B278" s="1">
        <v>45702</v>
      </c>
      <c r="C278" s="2">
        <v>9</v>
      </c>
      <c r="D278" t="s">
        <v>699</v>
      </c>
    </row>
    <row r="279" spans="1:4" x14ac:dyDescent="0.35">
      <c r="A279" s="2">
        <v>143</v>
      </c>
      <c r="B279" s="1">
        <v>45663</v>
      </c>
      <c r="C279" s="2">
        <v>7</v>
      </c>
      <c r="D279" t="s">
        <v>700</v>
      </c>
    </row>
    <row r="280" spans="1:4" x14ac:dyDescent="0.35">
      <c r="A280" s="2">
        <v>143</v>
      </c>
      <c r="B280" s="1">
        <v>45541</v>
      </c>
      <c r="C280" s="2">
        <v>2</v>
      </c>
      <c r="D280" t="s">
        <v>701</v>
      </c>
    </row>
    <row r="281" spans="1:4" x14ac:dyDescent="0.35">
      <c r="A281" s="2">
        <v>143</v>
      </c>
      <c r="B281" s="1">
        <v>45782</v>
      </c>
      <c r="C281" s="2">
        <v>4</v>
      </c>
      <c r="D281" t="s">
        <v>702</v>
      </c>
    </row>
    <row r="282" spans="1:4" x14ac:dyDescent="0.35">
      <c r="A282" s="2">
        <v>144</v>
      </c>
      <c r="B282" s="1">
        <v>45736</v>
      </c>
      <c r="C282" s="2">
        <v>5</v>
      </c>
      <c r="D282" t="s">
        <v>703</v>
      </c>
    </row>
    <row r="283" spans="1:4" x14ac:dyDescent="0.35">
      <c r="A283" s="2">
        <v>144</v>
      </c>
      <c r="B283" s="1">
        <v>45578</v>
      </c>
      <c r="C283" s="2">
        <v>2</v>
      </c>
      <c r="D283" t="s">
        <v>704</v>
      </c>
    </row>
    <row r="284" spans="1:4" x14ac:dyDescent="0.35">
      <c r="A284" s="2">
        <v>144</v>
      </c>
      <c r="B284" s="1">
        <v>45604</v>
      </c>
      <c r="C284" s="2">
        <v>1</v>
      </c>
      <c r="D284" t="s">
        <v>705</v>
      </c>
    </row>
    <row r="285" spans="1:4" x14ac:dyDescent="0.35">
      <c r="A285" s="2">
        <v>145</v>
      </c>
      <c r="B285" s="1">
        <v>45726</v>
      </c>
      <c r="C285" s="2">
        <v>7</v>
      </c>
      <c r="D285" t="s">
        <v>706</v>
      </c>
    </row>
    <row r="286" spans="1:4" x14ac:dyDescent="0.35">
      <c r="A286" s="2">
        <v>146</v>
      </c>
      <c r="B286" s="1">
        <v>45684</v>
      </c>
      <c r="C286" s="2">
        <v>1</v>
      </c>
      <c r="D286" t="s">
        <v>707</v>
      </c>
    </row>
    <row r="287" spans="1:4" x14ac:dyDescent="0.35">
      <c r="A287" s="2">
        <v>146</v>
      </c>
      <c r="B287" s="1">
        <v>45679</v>
      </c>
      <c r="C287" s="2">
        <v>6</v>
      </c>
      <c r="D287" t="s">
        <v>708</v>
      </c>
    </row>
    <row r="288" spans="1:4" x14ac:dyDescent="0.35">
      <c r="A288" s="2">
        <v>147</v>
      </c>
      <c r="B288" s="1">
        <v>45457</v>
      </c>
      <c r="C288" s="2">
        <v>6</v>
      </c>
      <c r="D288" t="s">
        <v>709</v>
      </c>
    </row>
    <row r="289" spans="1:4" x14ac:dyDescent="0.35">
      <c r="A289" s="2">
        <v>147</v>
      </c>
      <c r="B289" s="1">
        <v>45577</v>
      </c>
      <c r="C289" s="2">
        <v>6</v>
      </c>
      <c r="D289" t="s">
        <v>710</v>
      </c>
    </row>
    <row r="290" spans="1:4" x14ac:dyDescent="0.35">
      <c r="A290" s="2">
        <v>147</v>
      </c>
      <c r="B290" s="1">
        <v>45443</v>
      </c>
      <c r="C290" s="2">
        <v>8</v>
      </c>
      <c r="D290" t="s">
        <v>711</v>
      </c>
    </row>
    <row r="291" spans="1:4" x14ac:dyDescent="0.35">
      <c r="A291" s="2">
        <v>148</v>
      </c>
      <c r="B291" s="1">
        <v>45521</v>
      </c>
      <c r="C291" s="2">
        <v>6</v>
      </c>
      <c r="D291" t="s">
        <v>712</v>
      </c>
    </row>
    <row r="292" spans="1:4" x14ac:dyDescent="0.35">
      <c r="A292" s="2">
        <v>149</v>
      </c>
      <c r="B292" s="1">
        <v>45708</v>
      </c>
      <c r="C292" s="2">
        <v>1</v>
      </c>
      <c r="D292" t="s">
        <v>713</v>
      </c>
    </row>
    <row r="293" spans="1:4" x14ac:dyDescent="0.35">
      <c r="A293" s="2">
        <v>149</v>
      </c>
      <c r="B293" s="1">
        <v>45557</v>
      </c>
      <c r="C293" s="2">
        <v>7</v>
      </c>
      <c r="D293" t="s">
        <v>714</v>
      </c>
    </row>
    <row r="294" spans="1:4" x14ac:dyDescent="0.35">
      <c r="A294" s="2">
        <v>149</v>
      </c>
      <c r="B294" s="1">
        <v>45703</v>
      </c>
      <c r="C294" s="2">
        <v>7</v>
      </c>
      <c r="D294" t="s">
        <v>715</v>
      </c>
    </row>
    <row r="295" spans="1:4" x14ac:dyDescent="0.35">
      <c r="A295" s="2">
        <v>150</v>
      </c>
      <c r="B295" s="1">
        <v>45758</v>
      </c>
      <c r="C295" s="2">
        <v>2</v>
      </c>
      <c r="D295" t="s">
        <v>716</v>
      </c>
    </row>
    <row r="296" spans="1:4" x14ac:dyDescent="0.35">
      <c r="A296" s="2">
        <v>151</v>
      </c>
      <c r="B296" s="1">
        <v>45558</v>
      </c>
      <c r="C296" s="2">
        <v>3</v>
      </c>
      <c r="D296" t="s">
        <v>717</v>
      </c>
    </row>
    <row r="297" spans="1:4" x14ac:dyDescent="0.35">
      <c r="A297" s="2">
        <v>151</v>
      </c>
      <c r="B297" s="1">
        <v>45668</v>
      </c>
      <c r="C297" s="2">
        <v>3</v>
      </c>
      <c r="D297" t="s">
        <v>718</v>
      </c>
    </row>
    <row r="298" spans="1:4" x14ac:dyDescent="0.35">
      <c r="A298" s="2">
        <v>152</v>
      </c>
      <c r="B298" s="1">
        <v>45649</v>
      </c>
      <c r="C298" s="2">
        <v>4</v>
      </c>
      <c r="D298" t="s">
        <v>719</v>
      </c>
    </row>
    <row r="299" spans="1:4" x14ac:dyDescent="0.35">
      <c r="A299" s="2">
        <v>153</v>
      </c>
      <c r="B299" s="1">
        <v>45538</v>
      </c>
      <c r="C299" s="2">
        <v>10</v>
      </c>
      <c r="D299" t="s">
        <v>720</v>
      </c>
    </row>
    <row r="300" spans="1:4" x14ac:dyDescent="0.35">
      <c r="A300" s="2">
        <v>154</v>
      </c>
      <c r="B300" s="1">
        <v>45592</v>
      </c>
      <c r="C300" s="2">
        <v>1</v>
      </c>
      <c r="D300" t="s">
        <v>721</v>
      </c>
    </row>
    <row r="301" spans="1:4" x14ac:dyDescent="0.35">
      <c r="A301" s="2">
        <v>155</v>
      </c>
      <c r="B301" s="1">
        <v>45540</v>
      </c>
      <c r="C301" s="2">
        <v>4</v>
      </c>
      <c r="D301" t="s">
        <v>722</v>
      </c>
    </row>
    <row r="302" spans="1:4" x14ac:dyDescent="0.35">
      <c r="A302" s="2">
        <v>155</v>
      </c>
      <c r="B302" s="1">
        <v>45695</v>
      </c>
      <c r="C302" s="2">
        <v>9</v>
      </c>
      <c r="D302" t="s">
        <v>723</v>
      </c>
    </row>
    <row r="303" spans="1:4" x14ac:dyDescent="0.35">
      <c r="A303" s="2">
        <v>155</v>
      </c>
      <c r="B303" s="1">
        <v>45691</v>
      </c>
      <c r="C303" s="2">
        <v>5</v>
      </c>
      <c r="D303" t="s">
        <v>724</v>
      </c>
    </row>
    <row r="304" spans="1:4" x14ac:dyDescent="0.35">
      <c r="A304" s="2">
        <v>156</v>
      </c>
      <c r="B304" s="1">
        <v>45765</v>
      </c>
      <c r="C304" s="2">
        <v>8</v>
      </c>
      <c r="D304" t="s">
        <v>725</v>
      </c>
    </row>
    <row r="305" spans="1:4" x14ac:dyDescent="0.35">
      <c r="A305" s="2">
        <v>156</v>
      </c>
      <c r="B305" s="1">
        <v>45503</v>
      </c>
      <c r="C305" s="2">
        <v>7</v>
      </c>
      <c r="D305" t="s">
        <v>726</v>
      </c>
    </row>
    <row r="306" spans="1:4" x14ac:dyDescent="0.35">
      <c r="A306" s="2">
        <v>156</v>
      </c>
      <c r="B306" s="1">
        <v>45717</v>
      </c>
      <c r="C306" s="2">
        <v>9</v>
      </c>
      <c r="D306" t="s">
        <v>727</v>
      </c>
    </row>
    <row r="307" spans="1:4" x14ac:dyDescent="0.35">
      <c r="A307" s="2">
        <v>157</v>
      </c>
      <c r="B307" s="1">
        <v>45590</v>
      </c>
      <c r="C307" s="2">
        <v>6</v>
      </c>
      <c r="D307" t="s">
        <v>728</v>
      </c>
    </row>
    <row r="308" spans="1:4" x14ac:dyDescent="0.35">
      <c r="A308" s="2">
        <v>157</v>
      </c>
      <c r="B308" s="1">
        <v>45681</v>
      </c>
      <c r="C308" s="2">
        <v>10</v>
      </c>
      <c r="D308" t="s">
        <v>729</v>
      </c>
    </row>
    <row r="309" spans="1:4" x14ac:dyDescent="0.35">
      <c r="A309" s="2">
        <v>157</v>
      </c>
      <c r="B309" s="1">
        <v>45738</v>
      </c>
      <c r="C309" s="2">
        <v>10</v>
      </c>
      <c r="D309" t="s">
        <v>730</v>
      </c>
    </row>
    <row r="310" spans="1:4" x14ac:dyDescent="0.35">
      <c r="A310" s="2">
        <v>158</v>
      </c>
      <c r="B310" s="1">
        <v>45649</v>
      </c>
      <c r="C310" s="2">
        <v>4</v>
      </c>
      <c r="D310" t="s">
        <v>731</v>
      </c>
    </row>
    <row r="311" spans="1:4" x14ac:dyDescent="0.35">
      <c r="A311" s="2">
        <v>158</v>
      </c>
      <c r="B311" s="1">
        <v>45521</v>
      </c>
      <c r="C311" s="2">
        <v>5</v>
      </c>
      <c r="D311" t="s">
        <v>732</v>
      </c>
    </row>
    <row r="312" spans="1:4" x14ac:dyDescent="0.35">
      <c r="A312" s="2">
        <v>158</v>
      </c>
      <c r="B312" s="1">
        <v>45581</v>
      </c>
      <c r="C312" s="2">
        <v>10</v>
      </c>
      <c r="D312" t="s">
        <v>733</v>
      </c>
    </row>
    <row r="313" spans="1:4" x14ac:dyDescent="0.35">
      <c r="A313" s="2">
        <v>159</v>
      </c>
      <c r="B313" s="1">
        <v>45505</v>
      </c>
      <c r="C313" s="2">
        <v>9</v>
      </c>
      <c r="D313" t="s">
        <v>734</v>
      </c>
    </row>
    <row r="314" spans="1:4" x14ac:dyDescent="0.35">
      <c r="A314" s="2">
        <v>159</v>
      </c>
      <c r="B314" s="1">
        <v>45718</v>
      </c>
      <c r="C314" s="2">
        <v>7</v>
      </c>
      <c r="D314" t="s">
        <v>735</v>
      </c>
    </row>
    <row r="315" spans="1:4" x14ac:dyDescent="0.35">
      <c r="A315" s="2">
        <v>160</v>
      </c>
      <c r="B315" s="1">
        <v>45703</v>
      </c>
      <c r="C315" s="2">
        <v>9</v>
      </c>
      <c r="D315" t="s">
        <v>736</v>
      </c>
    </row>
    <row r="316" spans="1:4" x14ac:dyDescent="0.35">
      <c r="A316" s="2">
        <v>161</v>
      </c>
      <c r="B316" s="1">
        <v>45434</v>
      </c>
      <c r="C316" s="2">
        <v>6</v>
      </c>
      <c r="D316" t="s">
        <v>737</v>
      </c>
    </row>
    <row r="317" spans="1:4" x14ac:dyDescent="0.35">
      <c r="A317" s="2">
        <v>161</v>
      </c>
      <c r="B317" s="1">
        <v>45749</v>
      </c>
      <c r="C317" s="2">
        <v>4</v>
      </c>
      <c r="D317" t="s">
        <v>738</v>
      </c>
    </row>
    <row r="318" spans="1:4" x14ac:dyDescent="0.35">
      <c r="A318" s="2">
        <v>162</v>
      </c>
      <c r="B318" s="1">
        <v>45612</v>
      </c>
      <c r="C318" s="2">
        <v>6</v>
      </c>
      <c r="D318" t="s">
        <v>739</v>
      </c>
    </row>
    <row r="319" spans="1:4" x14ac:dyDescent="0.35">
      <c r="A319" s="2">
        <v>163</v>
      </c>
      <c r="B319" s="1">
        <v>45595</v>
      </c>
      <c r="C319" s="2">
        <v>2</v>
      </c>
      <c r="D319" t="s">
        <v>740</v>
      </c>
    </row>
    <row r="320" spans="1:4" x14ac:dyDescent="0.35">
      <c r="A320" s="2">
        <v>163</v>
      </c>
      <c r="B320" s="1">
        <v>45612</v>
      </c>
      <c r="C320" s="2">
        <v>8</v>
      </c>
      <c r="D320" t="s">
        <v>741</v>
      </c>
    </row>
    <row r="321" spans="1:4" x14ac:dyDescent="0.35">
      <c r="A321" s="2">
        <v>163</v>
      </c>
      <c r="B321" s="1">
        <v>45785</v>
      </c>
      <c r="C321" s="2">
        <v>8</v>
      </c>
      <c r="D321" t="s">
        <v>742</v>
      </c>
    </row>
    <row r="322" spans="1:4" x14ac:dyDescent="0.35">
      <c r="A322" s="2">
        <v>164</v>
      </c>
      <c r="B322" s="1">
        <v>45509</v>
      </c>
      <c r="C322" s="2">
        <v>7</v>
      </c>
      <c r="D322" t="s">
        <v>743</v>
      </c>
    </row>
    <row r="323" spans="1:4" x14ac:dyDescent="0.35">
      <c r="A323" s="2">
        <v>165</v>
      </c>
      <c r="B323" s="1">
        <v>45594</v>
      </c>
      <c r="C323" s="2">
        <v>10</v>
      </c>
      <c r="D323" t="s">
        <v>744</v>
      </c>
    </row>
    <row r="324" spans="1:4" x14ac:dyDescent="0.35">
      <c r="A324" s="2">
        <v>165</v>
      </c>
      <c r="B324" s="1">
        <v>45655</v>
      </c>
      <c r="C324" s="2">
        <v>2</v>
      </c>
      <c r="D324" t="s">
        <v>745</v>
      </c>
    </row>
    <row r="325" spans="1:4" x14ac:dyDescent="0.35">
      <c r="A325" s="2">
        <v>166</v>
      </c>
      <c r="B325" s="1">
        <v>45437</v>
      </c>
      <c r="C325" s="2">
        <v>5</v>
      </c>
      <c r="D325" t="s">
        <v>746</v>
      </c>
    </row>
    <row r="326" spans="1:4" x14ac:dyDescent="0.35">
      <c r="A326" s="2">
        <v>167</v>
      </c>
      <c r="B326" s="1">
        <v>45776</v>
      </c>
      <c r="C326" s="2">
        <v>9</v>
      </c>
      <c r="D326" t="s">
        <v>747</v>
      </c>
    </row>
    <row r="327" spans="1:4" x14ac:dyDescent="0.35">
      <c r="A327" s="2">
        <v>167</v>
      </c>
      <c r="B327" s="1">
        <v>45744</v>
      </c>
      <c r="C327" s="2">
        <v>4</v>
      </c>
      <c r="D327" t="s">
        <v>748</v>
      </c>
    </row>
    <row r="328" spans="1:4" x14ac:dyDescent="0.35">
      <c r="A328" s="2">
        <v>168</v>
      </c>
      <c r="B328" s="1">
        <v>45672</v>
      </c>
      <c r="C328" s="2">
        <v>10</v>
      </c>
      <c r="D328" t="s">
        <v>749</v>
      </c>
    </row>
    <row r="329" spans="1:4" x14ac:dyDescent="0.35">
      <c r="A329" s="2">
        <v>168</v>
      </c>
      <c r="B329" s="1">
        <v>45438</v>
      </c>
      <c r="C329" s="2">
        <v>7</v>
      </c>
      <c r="D329" t="s">
        <v>750</v>
      </c>
    </row>
    <row r="330" spans="1:4" x14ac:dyDescent="0.35">
      <c r="A330" s="2">
        <v>169</v>
      </c>
      <c r="B330" s="1">
        <v>45773</v>
      </c>
      <c r="C330" s="2">
        <v>0</v>
      </c>
      <c r="D330" t="s">
        <v>751</v>
      </c>
    </row>
    <row r="331" spans="1:4" x14ac:dyDescent="0.35">
      <c r="A331" s="2">
        <v>169</v>
      </c>
      <c r="B331" s="1">
        <v>45549</v>
      </c>
      <c r="C331" s="2">
        <v>1</v>
      </c>
      <c r="D331" t="s">
        <v>752</v>
      </c>
    </row>
    <row r="332" spans="1:4" x14ac:dyDescent="0.35">
      <c r="A332" s="2">
        <v>170</v>
      </c>
      <c r="B332" s="1">
        <v>45664</v>
      </c>
      <c r="C332" s="2">
        <v>1</v>
      </c>
      <c r="D332" t="s">
        <v>753</v>
      </c>
    </row>
    <row r="333" spans="1:4" x14ac:dyDescent="0.35">
      <c r="A333" s="2">
        <v>170</v>
      </c>
      <c r="B333" s="1">
        <v>45542</v>
      </c>
      <c r="C333" s="2">
        <v>6</v>
      </c>
      <c r="D333" t="s">
        <v>754</v>
      </c>
    </row>
    <row r="334" spans="1:4" x14ac:dyDescent="0.35">
      <c r="A334" s="2">
        <v>170</v>
      </c>
      <c r="B334" s="1">
        <v>45495</v>
      </c>
      <c r="C334" s="2">
        <v>4</v>
      </c>
      <c r="D334" t="s">
        <v>755</v>
      </c>
    </row>
    <row r="335" spans="1:4" x14ac:dyDescent="0.35">
      <c r="A335" s="2">
        <v>171</v>
      </c>
      <c r="B335" s="1">
        <v>45681</v>
      </c>
      <c r="C335" s="2">
        <v>5</v>
      </c>
      <c r="D335" t="s">
        <v>756</v>
      </c>
    </row>
    <row r="336" spans="1:4" x14ac:dyDescent="0.35">
      <c r="A336" s="2">
        <v>172</v>
      </c>
      <c r="B336" s="1">
        <v>45540</v>
      </c>
      <c r="C336" s="2">
        <v>1</v>
      </c>
      <c r="D336" t="s">
        <v>757</v>
      </c>
    </row>
    <row r="337" spans="1:4" x14ac:dyDescent="0.35">
      <c r="A337" s="2">
        <v>173</v>
      </c>
      <c r="B337" s="1">
        <v>45716</v>
      </c>
      <c r="C337" s="2">
        <v>5</v>
      </c>
      <c r="D337" t="s">
        <v>758</v>
      </c>
    </row>
    <row r="338" spans="1:4" x14ac:dyDescent="0.35">
      <c r="A338" s="2">
        <v>173</v>
      </c>
      <c r="B338" s="1">
        <v>45613</v>
      </c>
      <c r="C338" s="2">
        <v>1</v>
      </c>
      <c r="D338" t="s">
        <v>759</v>
      </c>
    </row>
    <row r="339" spans="1:4" x14ac:dyDescent="0.35">
      <c r="A339" s="2">
        <v>174</v>
      </c>
      <c r="B339" s="1">
        <v>45613</v>
      </c>
      <c r="C339" s="2">
        <v>6</v>
      </c>
      <c r="D339" t="s">
        <v>760</v>
      </c>
    </row>
    <row r="340" spans="1:4" x14ac:dyDescent="0.35">
      <c r="A340" s="2">
        <v>175</v>
      </c>
      <c r="B340" s="1">
        <v>45513</v>
      </c>
      <c r="C340" s="2">
        <v>4</v>
      </c>
      <c r="D340" t="s">
        <v>761</v>
      </c>
    </row>
    <row r="341" spans="1:4" x14ac:dyDescent="0.35">
      <c r="A341" s="2">
        <v>175</v>
      </c>
      <c r="B341" s="1">
        <v>45719</v>
      </c>
      <c r="C341" s="2">
        <v>8</v>
      </c>
      <c r="D341" t="s">
        <v>762</v>
      </c>
    </row>
    <row r="342" spans="1:4" x14ac:dyDescent="0.35">
      <c r="A342" s="2">
        <v>176</v>
      </c>
      <c r="B342" s="1">
        <v>45749</v>
      </c>
      <c r="C342" s="2">
        <v>8</v>
      </c>
      <c r="D342" t="s">
        <v>763</v>
      </c>
    </row>
    <row r="343" spans="1:4" x14ac:dyDescent="0.35">
      <c r="A343" s="2">
        <v>176</v>
      </c>
      <c r="B343" s="1">
        <v>45684</v>
      </c>
      <c r="C343" s="2">
        <v>5</v>
      </c>
      <c r="D343" t="s">
        <v>764</v>
      </c>
    </row>
    <row r="344" spans="1:4" x14ac:dyDescent="0.35">
      <c r="A344" s="2">
        <v>177</v>
      </c>
      <c r="B344" s="1">
        <v>45436</v>
      </c>
      <c r="C344" s="2">
        <v>6</v>
      </c>
      <c r="D344" t="s">
        <v>765</v>
      </c>
    </row>
    <row r="345" spans="1:4" x14ac:dyDescent="0.35">
      <c r="A345" s="2">
        <v>177</v>
      </c>
      <c r="B345" s="1">
        <v>45757</v>
      </c>
      <c r="C345" s="2">
        <v>3</v>
      </c>
      <c r="D345" t="s">
        <v>766</v>
      </c>
    </row>
    <row r="346" spans="1:4" x14ac:dyDescent="0.35">
      <c r="A346" s="2">
        <v>177</v>
      </c>
      <c r="B346" s="1">
        <v>45703</v>
      </c>
      <c r="C346" s="2">
        <v>4</v>
      </c>
      <c r="D346" t="s">
        <v>767</v>
      </c>
    </row>
    <row r="347" spans="1:4" x14ac:dyDescent="0.35">
      <c r="A347" s="2">
        <v>178</v>
      </c>
      <c r="B347" s="1">
        <v>45660</v>
      </c>
      <c r="C347" s="2">
        <v>6</v>
      </c>
      <c r="D347" t="s">
        <v>768</v>
      </c>
    </row>
    <row r="348" spans="1:4" x14ac:dyDescent="0.35">
      <c r="A348" s="2">
        <v>178</v>
      </c>
      <c r="B348" s="1">
        <v>45572</v>
      </c>
      <c r="C348" s="2">
        <v>2</v>
      </c>
      <c r="D348" t="s">
        <v>769</v>
      </c>
    </row>
    <row r="349" spans="1:4" x14ac:dyDescent="0.35">
      <c r="A349" s="2">
        <v>178</v>
      </c>
      <c r="B349" s="1">
        <v>45591</v>
      </c>
      <c r="C349" s="2">
        <v>0</v>
      </c>
      <c r="D349" t="s">
        <v>770</v>
      </c>
    </row>
    <row r="350" spans="1:4" x14ac:dyDescent="0.35">
      <c r="A350" s="2">
        <v>179</v>
      </c>
      <c r="B350" s="1">
        <v>45722</v>
      </c>
      <c r="C350" s="2">
        <v>3</v>
      </c>
      <c r="D350" t="s">
        <v>771</v>
      </c>
    </row>
    <row r="351" spans="1:4" x14ac:dyDescent="0.35">
      <c r="A351" s="2">
        <v>179</v>
      </c>
      <c r="B351" s="1">
        <v>45661</v>
      </c>
      <c r="C351" s="2">
        <v>0</v>
      </c>
      <c r="D351" t="s">
        <v>772</v>
      </c>
    </row>
    <row r="352" spans="1:4" x14ac:dyDescent="0.35">
      <c r="A352" s="2">
        <v>180</v>
      </c>
      <c r="B352" s="1">
        <v>45437</v>
      </c>
      <c r="C352" s="2">
        <v>4</v>
      </c>
      <c r="D352" t="s">
        <v>773</v>
      </c>
    </row>
    <row r="353" spans="1:4" x14ac:dyDescent="0.35">
      <c r="A353" s="2">
        <v>180</v>
      </c>
      <c r="B353" s="1">
        <v>45583</v>
      </c>
      <c r="C353" s="2">
        <v>10</v>
      </c>
      <c r="D353" t="s">
        <v>774</v>
      </c>
    </row>
    <row r="354" spans="1:4" x14ac:dyDescent="0.35">
      <c r="A354" s="2">
        <v>180</v>
      </c>
      <c r="B354" s="1">
        <v>45460</v>
      </c>
      <c r="C354" s="2">
        <v>6</v>
      </c>
      <c r="D354" t="s">
        <v>775</v>
      </c>
    </row>
    <row r="355" spans="1:4" x14ac:dyDescent="0.35">
      <c r="A355" s="2">
        <v>181</v>
      </c>
      <c r="B355" s="1">
        <v>45717</v>
      </c>
      <c r="C355" s="2">
        <v>3</v>
      </c>
      <c r="D355" t="s">
        <v>776</v>
      </c>
    </row>
    <row r="356" spans="1:4" x14ac:dyDescent="0.35">
      <c r="A356" s="2">
        <v>181</v>
      </c>
      <c r="B356" s="1">
        <v>45611</v>
      </c>
      <c r="C356" s="2">
        <v>9</v>
      </c>
      <c r="D356" t="s">
        <v>777</v>
      </c>
    </row>
    <row r="357" spans="1:4" x14ac:dyDescent="0.35">
      <c r="A357" s="2">
        <v>181</v>
      </c>
      <c r="B357" s="1">
        <v>45499</v>
      </c>
      <c r="C357" s="2">
        <v>6</v>
      </c>
      <c r="D357" t="s">
        <v>778</v>
      </c>
    </row>
    <row r="358" spans="1:4" x14ac:dyDescent="0.35">
      <c r="A358" s="2">
        <v>182</v>
      </c>
      <c r="B358" s="1">
        <v>45751</v>
      </c>
      <c r="C358" s="2">
        <v>9</v>
      </c>
      <c r="D358" t="s">
        <v>779</v>
      </c>
    </row>
    <row r="359" spans="1:4" x14ac:dyDescent="0.35">
      <c r="A359" s="2">
        <v>182</v>
      </c>
      <c r="B359" s="1">
        <v>45773</v>
      </c>
      <c r="C359" s="2">
        <v>1</v>
      </c>
      <c r="D359" t="s">
        <v>780</v>
      </c>
    </row>
    <row r="360" spans="1:4" x14ac:dyDescent="0.35">
      <c r="A360" s="2">
        <v>182</v>
      </c>
      <c r="B360" s="1">
        <v>45703</v>
      </c>
      <c r="C360" s="2">
        <v>9</v>
      </c>
      <c r="D360" t="s">
        <v>781</v>
      </c>
    </row>
    <row r="361" spans="1:4" x14ac:dyDescent="0.35">
      <c r="A361" s="2">
        <v>183</v>
      </c>
      <c r="B361" s="1">
        <v>45712</v>
      </c>
      <c r="C361" s="2">
        <v>4</v>
      </c>
      <c r="D361" t="s">
        <v>782</v>
      </c>
    </row>
    <row r="362" spans="1:4" x14ac:dyDescent="0.35">
      <c r="A362" s="2">
        <v>183</v>
      </c>
      <c r="B362" s="1">
        <v>45459</v>
      </c>
      <c r="C362" s="2">
        <v>6</v>
      </c>
      <c r="D362" t="s">
        <v>783</v>
      </c>
    </row>
    <row r="363" spans="1:4" x14ac:dyDescent="0.35">
      <c r="A363" s="2">
        <v>184</v>
      </c>
      <c r="B363" s="1">
        <v>45455</v>
      </c>
      <c r="C363" s="2">
        <v>4</v>
      </c>
      <c r="D363" t="s">
        <v>784</v>
      </c>
    </row>
    <row r="364" spans="1:4" x14ac:dyDescent="0.35">
      <c r="A364" s="2">
        <v>185</v>
      </c>
      <c r="B364" s="1">
        <v>45658</v>
      </c>
      <c r="C364" s="2">
        <v>9</v>
      </c>
      <c r="D364" t="s">
        <v>785</v>
      </c>
    </row>
    <row r="365" spans="1:4" x14ac:dyDescent="0.35">
      <c r="A365" s="2">
        <v>186</v>
      </c>
      <c r="B365" s="1">
        <v>45567</v>
      </c>
      <c r="C365" s="2">
        <v>10</v>
      </c>
      <c r="D365" t="s">
        <v>786</v>
      </c>
    </row>
    <row r="366" spans="1:4" x14ac:dyDescent="0.35">
      <c r="A366" s="2">
        <v>186</v>
      </c>
      <c r="B366" s="1">
        <v>45570</v>
      </c>
      <c r="C366" s="2">
        <v>8</v>
      </c>
      <c r="D366" t="s">
        <v>787</v>
      </c>
    </row>
    <row r="367" spans="1:4" x14ac:dyDescent="0.35">
      <c r="A367" s="2">
        <v>187</v>
      </c>
      <c r="B367" s="1">
        <v>45756</v>
      </c>
      <c r="C367" s="2">
        <v>8</v>
      </c>
      <c r="D367" t="s">
        <v>788</v>
      </c>
    </row>
    <row r="368" spans="1:4" x14ac:dyDescent="0.35">
      <c r="A368" s="2">
        <v>188</v>
      </c>
      <c r="B368" s="1">
        <v>45649</v>
      </c>
      <c r="C368" s="2">
        <v>6</v>
      </c>
      <c r="D368" t="s">
        <v>789</v>
      </c>
    </row>
    <row r="369" spans="1:4" x14ac:dyDescent="0.35">
      <c r="A369" s="2">
        <v>188</v>
      </c>
      <c r="B369" s="1">
        <v>45586</v>
      </c>
      <c r="C369" s="2">
        <v>6</v>
      </c>
      <c r="D369" t="s">
        <v>790</v>
      </c>
    </row>
    <row r="370" spans="1:4" x14ac:dyDescent="0.35">
      <c r="A370" s="2">
        <v>188</v>
      </c>
      <c r="B370" s="1">
        <v>45677</v>
      </c>
      <c r="C370" s="2">
        <v>5</v>
      </c>
      <c r="D370" t="s">
        <v>791</v>
      </c>
    </row>
    <row r="371" spans="1:4" x14ac:dyDescent="0.35">
      <c r="A371" s="2">
        <v>189</v>
      </c>
      <c r="B371" s="1">
        <v>45729</v>
      </c>
      <c r="C371" s="2">
        <v>4</v>
      </c>
      <c r="D371" t="s">
        <v>792</v>
      </c>
    </row>
    <row r="372" spans="1:4" x14ac:dyDescent="0.35">
      <c r="A372" s="2">
        <v>190</v>
      </c>
      <c r="B372" s="1">
        <v>45710</v>
      </c>
      <c r="C372" s="2">
        <v>6</v>
      </c>
      <c r="D372" t="s">
        <v>793</v>
      </c>
    </row>
    <row r="373" spans="1:4" x14ac:dyDescent="0.35">
      <c r="A373" s="2">
        <v>191</v>
      </c>
      <c r="B373" s="1">
        <v>45686</v>
      </c>
      <c r="C373" s="2">
        <v>6</v>
      </c>
      <c r="D373" t="s">
        <v>794</v>
      </c>
    </row>
    <row r="374" spans="1:4" x14ac:dyDescent="0.35">
      <c r="A374" s="2">
        <v>192</v>
      </c>
      <c r="B374" s="1">
        <v>45559</v>
      </c>
      <c r="C374" s="2">
        <v>0</v>
      </c>
      <c r="D374" t="s">
        <v>795</v>
      </c>
    </row>
    <row r="375" spans="1:4" x14ac:dyDescent="0.35">
      <c r="A375" s="2">
        <v>193</v>
      </c>
      <c r="B375" s="1">
        <v>45789</v>
      </c>
      <c r="C375" s="2">
        <v>0</v>
      </c>
      <c r="D375" t="s">
        <v>796</v>
      </c>
    </row>
    <row r="376" spans="1:4" x14ac:dyDescent="0.35">
      <c r="A376" s="2">
        <v>193</v>
      </c>
      <c r="B376" s="1">
        <v>45722</v>
      </c>
      <c r="C376" s="2">
        <v>6</v>
      </c>
      <c r="D376" t="s">
        <v>797</v>
      </c>
    </row>
    <row r="377" spans="1:4" x14ac:dyDescent="0.35">
      <c r="A377" s="2">
        <v>193</v>
      </c>
      <c r="B377" s="1">
        <v>45608</v>
      </c>
      <c r="C377" s="2">
        <v>2</v>
      </c>
      <c r="D377" t="s">
        <v>798</v>
      </c>
    </row>
    <row r="378" spans="1:4" x14ac:dyDescent="0.35">
      <c r="A378" s="2">
        <v>194</v>
      </c>
      <c r="B378" s="1">
        <v>45561</v>
      </c>
      <c r="C378" s="2">
        <v>5</v>
      </c>
      <c r="D378" t="s">
        <v>799</v>
      </c>
    </row>
    <row r="379" spans="1:4" x14ac:dyDescent="0.35">
      <c r="A379" s="2">
        <v>194</v>
      </c>
      <c r="B379" s="1">
        <v>45475</v>
      </c>
      <c r="C379" s="2">
        <v>3</v>
      </c>
      <c r="D379" t="s">
        <v>800</v>
      </c>
    </row>
    <row r="380" spans="1:4" x14ac:dyDescent="0.35">
      <c r="A380" s="2">
        <v>194</v>
      </c>
      <c r="B380" s="1">
        <v>45487</v>
      </c>
      <c r="C380" s="2">
        <v>1</v>
      </c>
      <c r="D380" t="s">
        <v>801</v>
      </c>
    </row>
    <row r="381" spans="1:4" x14ac:dyDescent="0.35">
      <c r="A381" s="2">
        <v>195</v>
      </c>
      <c r="B381" s="1">
        <v>45463</v>
      </c>
      <c r="C381" s="2">
        <v>7</v>
      </c>
      <c r="D381" t="s">
        <v>802</v>
      </c>
    </row>
    <row r="382" spans="1:4" x14ac:dyDescent="0.35">
      <c r="A382" s="2">
        <v>195</v>
      </c>
      <c r="B382" s="1">
        <v>45708</v>
      </c>
      <c r="C382" s="2">
        <v>3</v>
      </c>
      <c r="D382" t="s">
        <v>803</v>
      </c>
    </row>
    <row r="383" spans="1:4" x14ac:dyDescent="0.35">
      <c r="A383" s="2">
        <v>195</v>
      </c>
      <c r="B383" s="1">
        <v>45490</v>
      </c>
      <c r="C383" s="2">
        <v>10</v>
      </c>
      <c r="D383" t="s">
        <v>804</v>
      </c>
    </row>
    <row r="384" spans="1:4" x14ac:dyDescent="0.35">
      <c r="A384" s="2">
        <v>196</v>
      </c>
      <c r="B384" s="1">
        <v>45511</v>
      </c>
      <c r="C384" s="2">
        <v>3</v>
      </c>
      <c r="D384" t="s">
        <v>805</v>
      </c>
    </row>
    <row r="385" spans="1:4" x14ac:dyDescent="0.35">
      <c r="A385" s="2">
        <v>197</v>
      </c>
      <c r="B385" s="1">
        <v>45596</v>
      </c>
      <c r="C385" s="2">
        <v>4</v>
      </c>
      <c r="D385" t="s">
        <v>806</v>
      </c>
    </row>
    <row r="386" spans="1:4" x14ac:dyDescent="0.35">
      <c r="A386" s="2">
        <v>198</v>
      </c>
      <c r="B386" s="1">
        <v>45612</v>
      </c>
      <c r="C386" s="2">
        <v>3</v>
      </c>
      <c r="D386" t="s">
        <v>807</v>
      </c>
    </row>
    <row r="387" spans="1:4" x14ac:dyDescent="0.35">
      <c r="A387" s="2">
        <v>198</v>
      </c>
      <c r="B387" s="1">
        <v>45600</v>
      </c>
      <c r="C387" s="2">
        <v>9</v>
      </c>
      <c r="D387" t="s">
        <v>808</v>
      </c>
    </row>
    <row r="388" spans="1:4" x14ac:dyDescent="0.35">
      <c r="A388" s="2">
        <v>199</v>
      </c>
      <c r="B388" s="1">
        <v>45464</v>
      </c>
      <c r="C388" s="2">
        <v>1</v>
      </c>
      <c r="D388" t="s">
        <v>809</v>
      </c>
    </row>
    <row r="389" spans="1:4" x14ac:dyDescent="0.35">
      <c r="A389" s="2">
        <v>200</v>
      </c>
      <c r="B389" s="1">
        <v>45515</v>
      </c>
      <c r="C389" s="2">
        <v>10</v>
      </c>
      <c r="D389" t="s">
        <v>810</v>
      </c>
    </row>
    <row r="390" spans="1:4" x14ac:dyDescent="0.35">
      <c r="A390" s="2">
        <v>200</v>
      </c>
      <c r="B390" s="1">
        <v>45718</v>
      </c>
      <c r="C390" s="2">
        <v>10</v>
      </c>
      <c r="D390" t="s">
        <v>811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40E6-E4E2-4985-86DB-4D1BD78EE1E2}">
  <dimension ref="A1:K1001"/>
  <sheetViews>
    <sheetView workbookViewId="0">
      <selection activeCell="K9" sqref="K9"/>
    </sheetView>
  </sheetViews>
  <sheetFormatPr defaultRowHeight="14.5" x14ac:dyDescent="0.35"/>
  <cols>
    <col min="1" max="1" width="7.36328125" style="2" bestFit="1" customWidth="1"/>
    <col min="2" max="2" width="11.453125" style="2" bestFit="1" customWidth="1"/>
    <col min="3" max="3" width="13.453125" style="1" bestFit="1" customWidth="1"/>
    <col min="4" max="4" width="12.36328125" style="3" bestFit="1" customWidth="1"/>
    <col min="5" max="5" width="13.6328125" bestFit="1" customWidth="1"/>
    <col min="11" max="11" width="10.08984375" bestFit="1" customWidth="1"/>
    <col min="14" max="14" width="17" bestFit="1" customWidth="1"/>
    <col min="15" max="15" width="18.36328125" bestFit="1" customWidth="1"/>
    <col min="16" max="17" width="9.7265625" bestFit="1" customWidth="1"/>
  </cols>
  <sheetData>
    <row r="1" spans="1:11" x14ac:dyDescent="0.35">
      <c r="A1" s="2" t="s">
        <v>11</v>
      </c>
      <c r="B1" s="2" t="s">
        <v>0</v>
      </c>
      <c r="C1" s="1" t="s">
        <v>812</v>
      </c>
      <c r="D1" s="3" t="s">
        <v>813</v>
      </c>
      <c r="E1" t="s">
        <v>814</v>
      </c>
      <c r="F1" t="s">
        <v>896</v>
      </c>
      <c r="G1" s="16"/>
    </row>
    <row r="2" spans="1:11" x14ac:dyDescent="0.35">
      <c r="A2" s="2">
        <v>1</v>
      </c>
      <c r="B2" s="2">
        <v>57</v>
      </c>
      <c r="C2" s="1">
        <v>45709</v>
      </c>
      <c r="D2" s="3">
        <v>19074</v>
      </c>
      <c r="E2" t="s">
        <v>815</v>
      </c>
      <c r="F2" s="2">
        <f>IF(COUNTIF(pedidos[id_cliente],pedidos[[#This Row],[id_cliente]])&lt;=1,0,1)</f>
        <v>1</v>
      </c>
      <c r="G2" s="16"/>
    </row>
    <row r="3" spans="1:11" x14ac:dyDescent="0.35">
      <c r="A3" s="2">
        <v>2</v>
      </c>
      <c r="B3" s="2">
        <v>156</v>
      </c>
      <c r="C3" s="1">
        <v>45700</v>
      </c>
      <c r="D3" s="3">
        <v>1521</v>
      </c>
      <c r="E3" t="s">
        <v>816</v>
      </c>
      <c r="F3" s="2">
        <f>IF(COUNTIF(pedidos[id_cliente],pedidos[[#This Row],[id_cliente]])&lt;=1,0,1)</f>
        <v>1</v>
      </c>
      <c r="G3" s="16"/>
    </row>
    <row r="4" spans="1:11" x14ac:dyDescent="0.35">
      <c r="A4" s="2">
        <v>3</v>
      </c>
      <c r="B4" s="2">
        <v>25</v>
      </c>
      <c r="C4" s="1">
        <v>45727</v>
      </c>
      <c r="D4" s="3">
        <v>141159</v>
      </c>
      <c r="E4" t="s">
        <v>816</v>
      </c>
      <c r="F4" s="2">
        <f>IF(COUNTIF(pedidos[id_cliente],pedidos[[#This Row],[id_cliente]])&lt;=1,0,1)</f>
        <v>1</v>
      </c>
      <c r="G4" s="16"/>
    </row>
    <row r="5" spans="1:11" x14ac:dyDescent="0.35">
      <c r="A5" s="2">
        <v>4</v>
      </c>
      <c r="B5" s="2">
        <v>52</v>
      </c>
      <c r="C5" s="1">
        <v>45643</v>
      </c>
      <c r="D5" s="3">
        <v>32856</v>
      </c>
      <c r="E5" t="s">
        <v>815</v>
      </c>
      <c r="F5" s="2">
        <f>IF(COUNTIF(pedidos[id_cliente],pedidos[[#This Row],[id_cliente]])&lt;=1,0,1)</f>
        <v>1</v>
      </c>
      <c r="G5" s="16"/>
    </row>
    <row r="6" spans="1:11" x14ac:dyDescent="0.35">
      <c r="A6" s="2">
        <v>5</v>
      </c>
      <c r="B6" s="2">
        <v>147</v>
      </c>
      <c r="C6" s="1">
        <v>45633</v>
      </c>
      <c r="D6" s="3">
        <v>12234</v>
      </c>
      <c r="E6" t="s">
        <v>816</v>
      </c>
      <c r="F6" s="2">
        <f>IF(COUNTIF(pedidos[id_cliente],pedidos[[#This Row],[id_cliente]])&lt;=1,0,1)</f>
        <v>1</v>
      </c>
      <c r="G6" s="16"/>
      <c r="K6" s="1"/>
    </row>
    <row r="7" spans="1:11" x14ac:dyDescent="0.35">
      <c r="A7" s="2">
        <v>6</v>
      </c>
      <c r="B7" s="2">
        <v>72</v>
      </c>
      <c r="C7" s="1">
        <v>45538</v>
      </c>
      <c r="D7" s="3">
        <v>57647</v>
      </c>
      <c r="E7" t="s">
        <v>817</v>
      </c>
      <c r="F7" s="2">
        <f>IF(COUNTIF(pedidos[id_cliente],pedidos[[#This Row],[id_cliente]])&lt;=1,0,1)</f>
        <v>1</v>
      </c>
      <c r="G7" s="16"/>
    </row>
    <row r="8" spans="1:11" x14ac:dyDescent="0.35">
      <c r="A8" s="2">
        <v>7</v>
      </c>
      <c r="B8" s="2">
        <v>19</v>
      </c>
      <c r="C8" s="1">
        <v>45586</v>
      </c>
      <c r="D8" s="3">
        <v>87578</v>
      </c>
      <c r="E8" t="s">
        <v>815</v>
      </c>
      <c r="F8" s="2">
        <f>IF(COUNTIF(pedidos[id_cliente],pedidos[[#This Row],[id_cliente]])&lt;=1,0,1)</f>
        <v>1</v>
      </c>
    </row>
    <row r="9" spans="1:11" x14ac:dyDescent="0.35">
      <c r="A9" s="2">
        <v>8</v>
      </c>
      <c r="B9" s="2">
        <v>119</v>
      </c>
      <c r="C9" s="1">
        <v>45542</v>
      </c>
      <c r="D9" s="3">
        <v>75745</v>
      </c>
      <c r="E9" t="s">
        <v>817</v>
      </c>
      <c r="F9" s="2">
        <f>IF(COUNTIF(pedidos[id_cliente],pedidos[[#This Row],[id_cliente]])&lt;=1,0,1)</f>
        <v>1</v>
      </c>
    </row>
    <row r="10" spans="1:11" x14ac:dyDescent="0.35">
      <c r="A10" s="2">
        <v>9</v>
      </c>
      <c r="B10" s="2">
        <v>110</v>
      </c>
      <c r="C10" s="1">
        <v>45599</v>
      </c>
      <c r="D10" s="3">
        <v>85465</v>
      </c>
      <c r="E10" t="s">
        <v>817</v>
      </c>
      <c r="F10" s="2">
        <f>IF(COUNTIF(pedidos[id_cliente],pedidos[[#This Row],[id_cliente]])&lt;=1,0,1)</f>
        <v>1</v>
      </c>
    </row>
    <row r="11" spans="1:11" x14ac:dyDescent="0.35">
      <c r="A11" s="2">
        <v>10</v>
      </c>
      <c r="B11" s="2">
        <v>131</v>
      </c>
      <c r="C11" s="1">
        <v>45564</v>
      </c>
      <c r="D11" s="3">
        <v>15868</v>
      </c>
      <c r="E11" t="s">
        <v>816</v>
      </c>
      <c r="F11" s="2">
        <f>IF(COUNTIF(pedidos[id_cliente],pedidos[[#This Row],[id_cliente]])&lt;=1,0,1)</f>
        <v>1</v>
      </c>
    </row>
    <row r="12" spans="1:11" x14ac:dyDescent="0.35">
      <c r="A12" s="2">
        <v>11</v>
      </c>
      <c r="B12" s="2">
        <v>32</v>
      </c>
      <c r="C12" s="1">
        <v>45757</v>
      </c>
      <c r="D12" s="3">
        <v>48945</v>
      </c>
      <c r="E12" t="s">
        <v>815</v>
      </c>
      <c r="F12" s="2">
        <f>IF(COUNTIF(pedidos[id_cliente],pedidos[[#This Row],[id_cliente]])&lt;=1,0,1)</f>
        <v>1</v>
      </c>
    </row>
    <row r="13" spans="1:11" x14ac:dyDescent="0.35">
      <c r="A13" s="2">
        <v>12</v>
      </c>
      <c r="B13" s="2">
        <v>101</v>
      </c>
      <c r="C13" s="1">
        <v>45658</v>
      </c>
      <c r="D13" s="3">
        <v>148623</v>
      </c>
      <c r="E13" t="s">
        <v>815</v>
      </c>
      <c r="F13" s="2">
        <f>IF(COUNTIF(pedidos[id_cliente],pedidos[[#This Row],[id_cliente]])&lt;=1,0,1)</f>
        <v>1</v>
      </c>
    </row>
    <row r="14" spans="1:11" x14ac:dyDescent="0.35">
      <c r="A14" s="2">
        <v>13</v>
      </c>
      <c r="B14" s="2">
        <v>131</v>
      </c>
      <c r="C14" s="1">
        <v>45713</v>
      </c>
      <c r="D14" s="3">
        <v>25462</v>
      </c>
      <c r="E14" t="s">
        <v>816</v>
      </c>
      <c r="F14" s="2">
        <f>IF(COUNTIF(pedidos[id_cliente],pedidos[[#This Row],[id_cliente]])&lt;=1,0,1)</f>
        <v>1</v>
      </c>
    </row>
    <row r="15" spans="1:11" x14ac:dyDescent="0.35">
      <c r="A15" s="2">
        <v>14</v>
      </c>
      <c r="B15" s="2">
        <v>148</v>
      </c>
      <c r="C15" s="1">
        <v>45758</v>
      </c>
      <c r="D15" s="3">
        <v>32386</v>
      </c>
      <c r="E15" t="s">
        <v>817</v>
      </c>
      <c r="F15" s="2">
        <f>IF(COUNTIF(pedidos[id_cliente],pedidos[[#This Row],[id_cliente]])&lt;=1,0,1)</f>
        <v>1</v>
      </c>
    </row>
    <row r="16" spans="1:11" x14ac:dyDescent="0.35">
      <c r="A16" s="2">
        <v>15</v>
      </c>
      <c r="B16" s="2">
        <v>27</v>
      </c>
      <c r="C16" s="1">
        <v>45504</v>
      </c>
      <c r="D16" s="3">
        <v>75805</v>
      </c>
      <c r="E16" t="s">
        <v>816</v>
      </c>
      <c r="F16" s="2">
        <f>IF(COUNTIF(pedidos[id_cliente],pedidos[[#This Row],[id_cliente]])&lt;=1,0,1)</f>
        <v>1</v>
      </c>
    </row>
    <row r="17" spans="1:6" x14ac:dyDescent="0.35">
      <c r="A17" s="2">
        <v>16</v>
      </c>
      <c r="B17" s="2">
        <v>36</v>
      </c>
      <c r="C17" s="1">
        <v>45675</v>
      </c>
      <c r="D17" s="3">
        <v>115583</v>
      </c>
      <c r="E17" t="s">
        <v>817</v>
      </c>
      <c r="F17" s="2">
        <f>IF(COUNTIF(pedidos[id_cliente],pedidos[[#This Row],[id_cliente]])&lt;=1,0,1)</f>
        <v>1</v>
      </c>
    </row>
    <row r="18" spans="1:6" x14ac:dyDescent="0.35">
      <c r="A18" s="2">
        <v>17</v>
      </c>
      <c r="B18" s="2">
        <v>161</v>
      </c>
      <c r="C18" s="1">
        <v>45671</v>
      </c>
      <c r="D18" s="3">
        <v>127086</v>
      </c>
      <c r="E18" t="s">
        <v>815</v>
      </c>
      <c r="F18" s="2">
        <f>IF(COUNTIF(pedidos[id_cliente],pedidos[[#This Row],[id_cliente]])&lt;=1,0,1)</f>
        <v>1</v>
      </c>
    </row>
    <row r="19" spans="1:6" x14ac:dyDescent="0.35">
      <c r="A19" s="2">
        <v>18</v>
      </c>
      <c r="B19" s="2">
        <v>189</v>
      </c>
      <c r="C19" s="1">
        <v>45702</v>
      </c>
      <c r="D19" s="3">
        <v>131673</v>
      </c>
      <c r="E19" t="s">
        <v>817</v>
      </c>
      <c r="F19" s="2">
        <f>IF(COUNTIF(pedidos[id_cliente],pedidos[[#This Row],[id_cliente]])&lt;=1,0,1)</f>
        <v>1</v>
      </c>
    </row>
    <row r="20" spans="1:6" x14ac:dyDescent="0.35">
      <c r="A20" s="2">
        <v>19</v>
      </c>
      <c r="B20" s="2">
        <v>77</v>
      </c>
      <c r="C20" s="1">
        <v>45701</v>
      </c>
      <c r="D20" s="3">
        <v>94179</v>
      </c>
      <c r="E20" t="s">
        <v>817</v>
      </c>
      <c r="F20" s="2">
        <f>IF(COUNTIF(pedidos[id_cliente],pedidos[[#This Row],[id_cliente]])&lt;=1,0,1)</f>
        <v>1</v>
      </c>
    </row>
    <row r="21" spans="1:6" x14ac:dyDescent="0.35">
      <c r="A21" s="2">
        <v>20</v>
      </c>
      <c r="B21" s="2">
        <v>194</v>
      </c>
      <c r="C21" s="1">
        <v>45504</v>
      </c>
      <c r="D21" s="3">
        <v>22091</v>
      </c>
      <c r="E21" t="s">
        <v>817</v>
      </c>
      <c r="F21" s="2">
        <f>IF(COUNTIF(pedidos[id_cliente],pedidos[[#This Row],[id_cliente]])&lt;=1,0,1)</f>
        <v>1</v>
      </c>
    </row>
    <row r="22" spans="1:6" x14ac:dyDescent="0.35">
      <c r="A22" s="2">
        <v>21</v>
      </c>
      <c r="B22" s="2">
        <v>19</v>
      </c>
      <c r="C22" s="1">
        <v>45741</v>
      </c>
      <c r="D22" s="3">
        <v>14720</v>
      </c>
      <c r="E22" t="s">
        <v>817</v>
      </c>
      <c r="F22" s="2">
        <f>IF(COUNTIF(pedidos[id_cliente],pedidos[[#This Row],[id_cliente]])&lt;=1,0,1)</f>
        <v>1</v>
      </c>
    </row>
    <row r="23" spans="1:6" x14ac:dyDescent="0.35">
      <c r="A23" s="2">
        <v>22</v>
      </c>
      <c r="B23" s="2">
        <v>198</v>
      </c>
      <c r="C23" s="1">
        <v>45687</v>
      </c>
      <c r="D23" s="3">
        <v>18107</v>
      </c>
      <c r="E23" t="s">
        <v>815</v>
      </c>
      <c r="F23" s="2">
        <f>IF(COUNTIF(pedidos[id_cliente],pedidos[[#This Row],[id_cliente]])&lt;=1,0,1)</f>
        <v>1</v>
      </c>
    </row>
    <row r="24" spans="1:6" x14ac:dyDescent="0.35">
      <c r="A24" s="2">
        <v>23</v>
      </c>
      <c r="B24" s="2">
        <v>128</v>
      </c>
      <c r="C24" s="1">
        <v>45676</v>
      </c>
      <c r="D24" s="3">
        <v>87105</v>
      </c>
      <c r="E24" t="s">
        <v>816</v>
      </c>
      <c r="F24" s="2">
        <f>IF(COUNTIF(pedidos[id_cliente],pedidos[[#This Row],[id_cliente]])&lt;=1,0,1)</f>
        <v>1</v>
      </c>
    </row>
    <row r="25" spans="1:6" x14ac:dyDescent="0.35">
      <c r="A25" s="2">
        <v>24</v>
      </c>
      <c r="B25" s="2">
        <v>95</v>
      </c>
      <c r="C25" s="1">
        <v>45468</v>
      </c>
      <c r="D25" s="3">
        <v>97922</v>
      </c>
      <c r="E25" t="s">
        <v>817</v>
      </c>
      <c r="F25" s="2">
        <f>IF(COUNTIF(pedidos[id_cliente],pedidos[[#This Row],[id_cliente]])&lt;=1,0,1)</f>
        <v>1</v>
      </c>
    </row>
    <row r="26" spans="1:6" x14ac:dyDescent="0.35">
      <c r="A26" s="2">
        <v>25</v>
      </c>
      <c r="B26" s="2">
        <v>11</v>
      </c>
      <c r="C26" s="1">
        <v>45510</v>
      </c>
      <c r="D26" s="3">
        <v>80215</v>
      </c>
      <c r="E26" t="s">
        <v>815</v>
      </c>
      <c r="F26" s="2">
        <f>IF(COUNTIF(pedidos[id_cliente],pedidos[[#This Row],[id_cliente]])&lt;=1,0,1)</f>
        <v>1</v>
      </c>
    </row>
    <row r="27" spans="1:6" x14ac:dyDescent="0.35">
      <c r="A27" s="2">
        <v>26</v>
      </c>
      <c r="B27" s="2">
        <v>160</v>
      </c>
      <c r="C27" s="1">
        <v>45559</v>
      </c>
      <c r="D27" s="3">
        <v>67349</v>
      </c>
      <c r="E27" t="s">
        <v>815</v>
      </c>
      <c r="F27" s="2">
        <f>IF(COUNTIF(pedidos[id_cliente],pedidos[[#This Row],[id_cliente]])&lt;=1,0,1)</f>
        <v>1</v>
      </c>
    </row>
    <row r="28" spans="1:6" x14ac:dyDescent="0.35">
      <c r="A28" s="2">
        <v>27</v>
      </c>
      <c r="B28" s="2">
        <v>50</v>
      </c>
      <c r="C28" s="1">
        <v>45461</v>
      </c>
      <c r="D28" s="3">
        <v>95796</v>
      </c>
      <c r="E28" t="s">
        <v>816</v>
      </c>
      <c r="F28" s="2">
        <f>IF(COUNTIF(pedidos[id_cliente],pedidos[[#This Row],[id_cliente]])&lt;=1,0,1)</f>
        <v>1</v>
      </c>
    </row>
    <row r="29" spans="1:6" x14ac:dyDescent="0.35">
      <c r="A29" s="2">
        <v>28</v>
      </c>
      <c r="B29" s="2">
        <v>11</v>
      </c>
      <c r="C29" s="1">
        <v>45661</v>
      </c>
      <c r="D29" s="3">
        <v>6713</v>
      </c>
      <c r="E29" t="s">
        <v>817</v>
      </c>
      <c r="F29" s="2">
        <f>IF(COUNTIF(pedidos[id_cliente],pedidos[[#This Row],[id_cliente]])&lt;=1,0,1)</f>
        <v>1</v>
      </c>
    </row>
    <row r="30" spans="1:6" x14ac:dyDescent="0.35">
      <c r="A30" s="2">
        <v>29</v>
      </c>
      <c r="B30" s="2">
        <v>17</v>
      </c>
      <c r="C30" s="1">
        <v>45539</v>
      </c>
      <c r="D30" s="3">
        <v>50374</v>
      </c>
      <c r="E30" t="s">
        <v>816</v>
      </c>
      <c r="F30" s="2">
        <f>IF(COUNTIF(pedidos[id_cliente],pedidos[[#This Row],[id_cliente]])&lt;=1,0,1)</f>
        <v>1</v>
      </c>
    </row>
    <row r="31" spans="1:6" x14ac:dyDescent="0.35">
      <c r="A31" s="2">
        <v>30</v>
      </c>
      <c r="B31" s="2">
        <v>89</v>
      </c>
      <c r="C31" s="1">
        <v>45465</v>
      </c>
      <c r="D31" s="3">
        <v>86243</v>
      </c>
      <c r="E31" t="s">
        <v>816</v>
      </c>
      <c r="F31" s="2">
        <f>IF(COUNTIF(pedidos[id_cliente],pedidos[[#This Row],[id_cliente]])&lt;=1,0,1)</f>
        <v>1</v>
      </c>
    </row>
    <row r="32" spans="1:6" x14ac:dyDescent="0.35">
      <c r="A32" s="2">
        <v>31</v>
      </c>
      <c r="B32" s="2">
        <v>19</v>
      </c>
      <c r="C32" s="1">
        <v>45519</v>
      </c>
      <c r="D32" s="3">
        <v>38158</v>
      </c>
      <c r="E32" t="s">
        <v>817</v>
      </c>
      <c r="F32" s="2">
        <f>IF(COUNTIF(pedidos[id_cliente],pedidos[[#This Row],[id_cliente]])&lt;=1,0,1)</f>
        <v>1</v>
      </c>
    </row>
    <row r="33" spans="1:6" x14ac:dyDescent="0.35">
      <c r="A33" s="2">
        <v>32</v>
      </c>
      <c r="B33" s="2">
        <v>75</v>
      </c>
      <c r="C33" s="1">
        <v>45698</v>
      </c>
      <c r="D33" s="3">
        <v>43418</v>
      </c>
      <c r="E33" t="s">
        <v>817</v>
      </c>
      <c r="F33" s="2">
        <f>IF(COUNTIF(pedidos[id_cliente],pedidos[[#This Row],[id_cliente]])&lt;=1,0,1)</f>
        <v>1</v>
      </c>
    </row>
    <row r="34" spans="1:6" x14ac:dyDescent="0.35">
      <c r="A34" s="2">
        <v>33</v>
      </c>
      <c r="B34" s="2">
        <v>170</v>
      </c>
      <c r="C34" s="1">
        <v>45474</v>
      </c>
      <c r="D34" s="3">
        <v>18428</v>
      </c>
      <c r="E34" t="s">
        <v>817</v>
      </c>
      <c r="F34" s="2">
        <f>IF(COUNTIF(pedidos[id_cliente],pedidos[[#This Row],[id_cliente]])&lt;=1,0,1)</f>
        <v>1</v>
      </c>
    </row>
    <row r="35" spans="1:6" x14ac:dyDescent="0.35">
      <c r="A35" s="2">
        <v>34</v>
      </c>
      <c r="B35" s="2">
        <v>191</v>
      </c>
      <c r="C35" s="1">
        <v>45426</v>
      </c>
      <c r="D35" s="3">
        <v>46976</v>
      </c>
      <c r="E35" t="s">
        <v>817</v>
      </c>
      <c r="F35" s="2">
        <f>IF(COUNTIF(pedidos[id_cliente],pedidos[[#This Row],[id_cliente]])&lt;=1,0,1)</f>
        <v>1</v>
      </c>
    </row>
    <row r="36" spans="1:6" x14ac:dyDescent="0.35">
      <c r="A36" s="2">
        <v>35</v>
      </c>
      <c r="B36" s="2">
        <v>153</v>
      </c>
      <c r="C36" s="1">
        <v>45757</v>
      </c>
      <c r="D36" s="3">
        <v>139243</v>
      </c>
      <c r="E36" t="s">
        <v>816</v>
      </c>
      <c r="F36" s="2">
        <f>IF(COUNTIF(pedidos[id_cliente],pedidos[[#This Row],[id_cliente]])&lt;=1,0,1)</f>
        <v>1</v>
      </c>
    </row>
    <row r="37" spans="1:6" x14ac:dyDescent="0.35">
      <c r="A37" s="2">
        <v>36</v>
      </c>
      <c r="B37" s="2">
        <v>22</v>
      </c>
      <c r="C37" s="1">
        <v>45658</v>
      </c>
      <c r="D37" s="3">
        <v>86039</v>
      </c>
      <c r="E37" t="s">
        <v>815</v>
      </c>
      <c r="F37" s="2">
        <f>IF(COUNTIF(pedidos[id_cliente],pedidos[[#This Row],[id_cliente]])&lt;=1,0,1)</f>
        <v>1</v>
      </c>
    </row>
    <row r="38" spans="1:6" x14ac:dyDescent="0.35">
      <c r="A38" s="2">
        <v>37</v>
      </c>
      <c r="B38" s="2">
        <v>49</v>
      </c>
      <c r="C38" s="1">
        <v>45459</v>
      </c>
      <c r="D38" s="3">
        <v>7447</v>
      </c>
      <c r="E38" t="s">
        <v>817</v>
      </c>
      <c r="F38" s="2">
        <f>IF(COUNTIF(pedidos[id_cliente],pedidos[[#This Row],[id_cliente]])&lt;=1,0,1)</f>
        <v>1</v>
      </c>
    </row>
    <row r="39" spans="1:6" x14ac:dyDescent="0.35">
      <c r="A39" s="2">
        <v>38</v>
      </c>
      <c r="B39" s="2">
        <v>97</v>
      </c>
      <c r="C39" s="1">
        <v>45731</v>
      </c>
      <c r="D39" s="3">
        <v>9261</v>
      </c>
      <c r="E39" t="s">
        <v>815</v>
      </c>
      <c r="F39" s="2">
        <f>IF(COUNTIF(pedidos[id_cliente],pedidos[[#This Row],[id_cliente]])&lt;=1,0,1)</f>
        <v>1</v>
      </c>
    </row>
    <row r="40" spans="1:6" x14ac:dyDescent="0.35">
      <c r="A40" s="2">
        <v>39</v>
      </c>
      <c r="B40" s="2">
        <v>196</v>
      </c>
      <c r="C40" s="1">
        <v>45477</v>
      </c>
      <c r="D40" s="3">
        <v>104606</v>
      </c>
      <c r="E40" t="s">
        <v>817</v>
      </c>
      <c r="F40" s="2">
        <f>IF(COUNTIF(pedidos[id_cliente],pedidos[[#This Row],[id_cliente]])&lt;=1,0,1)</f>
        <v>1</v>
      </c>
    </row>
    <row r="41" spans="1:6" x14ac:dyDescent="0.35">
      <c r="A41" s="2">
        <v>40</v>
      </c>
      <c r="B41" s="2">
        <v>100</v>
      </c>
      <c r="C41" s="1">
        <v>45759</v>
      </c>
      <c r="D41" s="3">
        <v>3810</v>
      </c>
      <c r="E41" t="s">
        <v>815</v>
      </c>
      <c r="F41" s="2">
        <f>IF(COUNTIF(pedidos[id_cliente],pedidos[[#This Row],[id_cliente]])&lt;=1,0,1)</f>
        <v>1</v>
      </c>
    </row>
    <row r="42" spans="1:6" x14ac:dyDescent="0.35">
      <c r="A42" s="2">
        <v>41</v>
      </c>
      <c r="B42" s="2">
        <v>198</v>
      </c>
      <c r="C42" s="1">
        <v>45789</v>
      </c>
      <c r="D42" s="3">
        <v>28846</v>
      </c>
      <c r="E42" t="s">
        <v>815</v>
      </c>
      <c r="F42" s="2">
        <f>IF(COUNTIF(pedidos[id_cliente],pedidos[[#This Row],[id_cliente]])&lt;=1,0,1)</f>
        <v>1</v>
      </c>
    </row>
    <row r="43" spans="1:6" x14ac:dyDescent="0.35">
      <c r="A43" s="2">
        <v>42</v>
      </c>
      <c r="B43" s="2">
        <v>120</v>
      </c>
      <c r="C43" s="1">
        <v>45602</v>
      </c>
      <c r="D43" s="3">
        <v>11475</v>
      </c>
      <c r="E43" t="s">
        <v>816</v>
      </c>
      <c r="F43" s="2">
        <f>IF(COUNTIF(pedidos[id_cliente],pedidos[[#This Row],[id_cliente]])&lt;=1,0,1)</f>
        <v>1</v>
      </c>
    </row>
    <row r="44" spans="1:6" x14ac:dyDescent="0.35">
      <c r="A44" s="2">
        <v>43</v>
      </c>
      <c r="B44" s="2">
        <v>71</v>
      </c>
      <c r="C44" s="1">
        <v>45742</v>
      </c>
      <c r="D44" s="3">
        <v>118986</v>
      </c>
      <c r="E44" t="s">
        <v>817</v>
      </c>
      <c r="F44" s="2">
        <f>IF(COUNTIF(pedidos[id_cliente],pedidos[[#This Row],[id_cliente]])&lt;=1,0,1)</f>
        <v>1</v>
      </c>
    </row>
    <row r="45" spans="1:6" x14ac:dyDescent="0.35">
      <c r="A45" s="2">
        <v>44</v>
      </c>
      <c r="B45" s="2">
        <v>182</v>
      </c>
      <c r="C45" s="1">
        <v>45708</v>
      </c>
      <c r="D45" s="3">
        <v>61226</v>
      </c>
      <c r="E45" t="s">
        <v>817</v>
      </c>
      <c r="F45" s="2">
        <f>IF(COUNTIF(pedidos[id_cliente],pedidos[[#This Row],[id_cliente]])&lt;=1,0,1)</f>
        <v>1</v>
      </c>
    </row>
    <row r="46" spans="1:6" x14ac:dyDescent="0.35">
      <c r="A46" s="2">
        <v>45</v>
      </c>
      <c r="B46" s="2">
        <v>190</v>
      </c>
      <c r="C46" s="1">
        <v>45780</v>
      </c>
      <c r="D46" s="3">
        <v>69375</v>
      </c>
      <c r="E46" t="s">
        <v>816</v>
      </c>
      <c r="F46" s="2">
        <f>IF(COUNTIF(pedidos[id_cliente],pedidos[[#This Row],[id_cliente]])&lt;=1,0,1)</f>
        <v>1</v>
      </c>
    </row>
    <row r="47" spans="1:6" x14ac:dyDescent="0.35">
      <c r="A47" s="2">
        <v>46</v>
      </c>
      <c r="B47" s="2">
        <v>188</v>
      </c>
      <c r="C47" s="1">
        <v>45541</v>
      </c>
      <c r="D47" s="3">
        <v>47018</v>
      </c>
      <c r="E47" t="s">
        <v>817</v>
      </c>
      <c r="F47" s="2">
        <f>IF(COUNTIF(pedidos[id_cliente],pedidos[[#This Row],[id_cliente]])&lt;=1,0,1)</f>
        <v>1</v>
      </c>
    </row>
    <row r="48" spans="1:6" x14ac:dyDescent="0.35">
      <c r="A48" s="2">
        <v>47</v>
      </c>
      <c r="B48" s="2">
        <v>31</v>
      </c>
      <c r="C48" s="1">
        <v>45530</v>
      </c>
      <c r="D48" s="3">
        <v>71916</v>
      </c>
      <c r="E48" t="s">
        <v>815</v>
      </c>
      <c r="F48" s="2">
        <f>IF(COUNTIF(pedidos[id_cliente],pedidos[[#This Row],[id_cliente]])&lt;=1,0,1)</f>
        <v>1</v>
      </c>
    </row>
    <row r="49" spans="1:6" x14ac:dyDescent="0.35">
      <c r="A49" s="2">
        <v>48</v>
      </c>
      <c r="B49" s="2">
        <v>161</v>
      </c>
      <c r="C49" s="1">
        <v>45483</v>
      </c>
      <c r="D49" s="3">
        <v>146868</v>
      </c>
      <c r="E49" t="s">
        <v>816</v>
      </c>
      <c r="F49" s="2">
        <f>IF(COUNTIF(pedidos[id_cliente],pedidos[[#This Row],[id_cliente]])&lt;=1,0,1)</f>
        <v>1</v>
      </c>
    </row>
    <row r="50" spans="1:6" x14ac:dyDescent="0.35">
      <c r="A50" s="2">
        <v>49</v>
      </c>
      <c r="B50" s="2">
        <v>200</v>
      </c>
      <c r="C50" s="1">
        <v>45522</v>
      </c>
      <c r="D50" s="3">
        <v>109421</v>
      </c>
      <c r="E50" t="s">
        <v>817</v>
      </c>
      <c r="F50" s="2">
        <f>IF(COUNTIF(pedidos[id_cliente],pedidos[[#This Row],[id_cliente]])&lt;=1,0,1)</f>
        <v>1</v>
      </c>
    </row>
    <row r="51" spans="1:6" x14ac:dyDescent="0.35">
      <c r="A51" s="2">
        <v>50</v>
      </c>
      <c r="B51" s="2">
        <v>8</v>
      </c>
      <c r="C51" s="1">
        <v>45594</v>
      </c>
      <c r="D51" s="3">
        <v>29998</v>
      </c>
      <c r="E51" t="s">
        <v>816</v>
      </c>
      <c r="F51" s="2">
        <f>IF(COUNTIF(pedidos[id_cliente],pedidos[[#This Row],[id_cliente]])&lt;=1,0,1)</f>
        <v>1</v>
      </c>
    </row>
    <row r="52" spans="1:6" x14ac:dyDescent="0.35">
      <c r="A52" s="2">
        <v>51</v>
      </c>
      <c r="B52" s="2">
        <v>35</v>
      </c>
      <c r="C52" s="1">
        <v>45439</v>
      </c>
      <c r="D52" s="3">
        <v>36632</v>
      </c>
      <c r="E52" t="s">
        <v>816</v>
      </c>
      <c r="F52" s="2">
        <f>IF(COUNTIF(pedidos[id_cliente],pedidos[[#This Row],[id_cliente]])&lt;=1,0,1)</f>
        <v>1</v>
      </c>
    </row>
    <row r="53" spans="1:6" x14ac:dyDescent="0.35">
      <c r="A53" s="2">
        <v>52</v>
      </c>
      <c r="B53" s="2">
        <v>161</v>
      </c>
      <c r="C53" s="1">
        <v>45572</v>
      </c>
      <c r="D53" s="3">
        <v>6332</v>
      </c>
      <c r="E53" t="s">
        <v>817</v>
      </c>
      <c r="F53" s="2">
        <f>IF(COUNTIF(pedidos[id_cliente],pedidos[[#This Row],[id_cliente]])&lt;=1,0,1)</f>
        <v>1</v>
      </c>
    </row>
    <row r="54" spans="1:6" x14ac:dyDescent="0.35">
      <c r="A54" s="2">
        <v>53</v>
      </c>
      <c r="B54" s="2">
        <v>78</v>
      </c>
      <c r="C54" s="1">
        <v>45597</v>
      </c>
      <c r="D54" s="3">
        <v>21925</v>
      </c>
      <c r="E54" t="s">
        <v>815</v>
      </c>
      <c r="F54" s="2">
        <f>IF(COUNTIF(pedidos[id_cliente],pedidos[[#This Row],[id_cliente]])&lt;=1,0,1)</f>
        <v>1</v>
      </c>
    </row>
    <row r="55" spans="1:6" x14ac:dyDescent="0.35">
      <c r="A55" s="2">
        <v>54</v>
      </c>
      <c r="B55" s="2">
        <v>51</v>
      </c>
      <c r="C55" s="1">
        <v>45512</v>
      </c>
      <c r="D55" s="3">
        <v>8062</v>
      </c>
      <c r="E55" t="s">
        <v>816</v>
      </c>
      <c r="F55" s="2">
        <f>IF(COUNTIF(pedidos[id_cliente],pedidos[[#This Row],[id_cliente]])&lt;=1,0,1)</f>
        <v>1</v>
      </c>
    </row>
    <row r="56" spans="1:6" x14ac:dyDescent="0.35">
      <c r="A56" s="2">
        <v>55</v>
      </c>
      <c r="B56" s="2">
        <v>198</v>
      </c>
      <c r="C56" s="1">
        <v>45529</v>
      </c>
      <c r="D56" s="3">
        <v>134948</v>
      </c>
      <c r="E56" t="s">
        <v>817</v>
      </c>
      <c r="F56" s="2">
        <f>IF(COUNTIF(pedidos[id_cliente],pedidos[[#This Row],[id_cliente]])&lt;=1,0,1)</f>
        <v>1</v>
      </c>
    </row>
    <row r="57" spans="1:6" x14ac:dyDescent="0.35">
      <c r="A57" s="2">
        <v>56</v>
      </c>
      <c r="B57" s="2">
        <v>163</v>
      </c>
      <c r="C57" s="1">
        <v>45725</v>
      </c>
      <c r="D57" s="3">
        <v>57573</v>
      </c>
      <c r="E57" t="s">
        <v>817</v>
      </c>
      <c r="F57" s="2">
        <f>IF(COUNTIF(pedidos[id_cliente],pedidos[[#This Row],[id_cliente]])&lt;=1,0,1)</f>
        <v>1</v>
      </c>
    </row>
    <row r="58" spans="1:6" x14ac:dyDescent="0.35">
      <c r="A58" s="2">
        <v>57</v>
      </c>
      <c r="B58" s="2">
        <v>93</v>
      </c>
      <c r="C58" s="1">
        <v>45434</v>
      </c>
      <c r="D58" s="3">
        <v>34527</v>
      </c>
      <c r="E58" t="s">
        <v>817</v>
      </c>
      <c r="F58" s="2">
        <f>IF(COUNTIF(pedidos[id_cliente],pedidos[[#This Row],[id_cliente]])&lt;=1,0,1)</f>
        <v>1</v>
      </c>
    </row>
    <row r="59" spans="1:6" x14ac:dyDescent="0.35">
      <c r="A59" s="2">
        <v>58</v>
      </c>
      <c r="B59" s="2">
        <v>31</v>
      </c>
      <c r="C59" s="1">
        <v>45496</v>
      </c>
      <c r="D59" s="3">
        <v>11007</v>
      </c>
      <c r="E59" t="s">
        <v>816</v>
      </c>
      <c r="F59" s="2">
        <f>IF(COUNTIF(pedidos[id_cliente],pedidos[[#This Row],[id_cliente]])&lt;=1,0,1)</f>
        <v>1</v>
      </c>
    </row>
    <row r="60" spans="1:6" x14ac:dyDescent="0.35">
      <c r="A60" s="2">
        <v>59</v>
      </c>
      <c r="B60" s="2">
        <v>121</v>
      </c>
      <c r="C60" s="1">
        <v>45558</v>
      </c>
      <c r="D60" s="3">
        <v>12193</v>
      </c>
      <c r="E60" t="s">
        <v>816</v>
      </c>
      <c r="F60" s="2">
        <f>IF(COUNTIF(pedidos[id_cliente],pedidos[[#This Row],[id_cliente]])&lt;=1,0,1)</f>
        <v>1</v>
      </c>
    </row>
    <row r="61" spans="1:6" x14ac:dyDescent="0.35">
      <c r="A61" s="2">
        <v>60</v>
      </c>
      <c r="B61" s="2">
        <v>37</v>
      </c>
      <c r="C61" s="1">
        <v>45578</v>
      </c>
      <c r="D61" s="3">
        <v>5402</v>
      </c>
      <c r="E61" t="s">
        <v>815</v>
      </c>
      <c r="F61" s="2">
        <f>IF(COUNTIF(pedidos[id_cliente],pedidos[[#This Row],[id_cliente]])&lt;=1,0,1)</f>
        <v>1</v>
      </c>
    </row>
    <row r="62" spans="1:6" x14ac:dyDescent="0.35">
      <c r="A62" s="2">
        <v>61</v>
      </c>
      <c r="B62" s="2">
        <v>138</v>
      </c>
      <c r="C62" s="1">
        <v>45544</v>
      </c>
      <c r="D62" s="3">
        <v>63056</v>
      </c>
      <c r="E62" t="s">
        <v>815</v>
      </c>
      <c r="F62" s="2">
        <f>IF(COUNTIF(pedidos[id_cliente],pedidos[[#This Row],[id_cliente]])&lt;=1,0,1)</f>
        <v>1</v>
      </c>
    </row>
    <row r="63" spans="1:6" x14ac:dyDescent="0.35">
      <c r="A63" s="2">
        <v>62</v>
      </c>
      <c r="B63" s="2">
        <v>29</v>
      </c>
      <c r="C63" s="1">
        <v>45765</v>
      </c>
      <c r="D63" s="3">
        <v>17307</v>
      </c>
      <c r="E63" t="s">
        <v>815</v>
      </c>
      <c r="F63" s="2">
        <f>IF(COUNTIF(pedidos[id_cliente],pedidos[[#This Row],[id_cliente]])&lt;=1,0,1)</f>
        <v>1</v>
      </c>
    </row>
    <row r="64" spans="1:6" x14ac:dyDescent="0.35">
      <c r="A64" s="2">
        <v>63</v>
      </c>
      <c r="B64" s="2">
        <v>91</v>
      </c>
      <c r="C64" s="1">
        <v>45650</v>
      </c>
      <c r="D64" s="3">
        <v>72969</v>
      </c>
      <c r="E64" t="s">
        <v>817</v>
      </c>
      <c r="F64" s="2">
        <f>IF(COUNTIF(pedidos[id_cliente],pedidos[[#This Row],[id_cliente]])&lt;=1,0,1)</f>
        <v>1</v>
      </c>
    </row>
    <row r="65" spans="1:6" x14ac:dyDescent="0.35">
      <c r="A65" s="2">
        <v>64</v>
      </c>
      <c r="B65" s="2">
        <v>164</v>
      </c>
      <c r="C65" s="1">
        <v>45463</v>
      </c>
      <c r="D65" s="3">
        <v>11879</v>
      </c>
      <c r="E65" t="s">
        <v>816</v>
      </c>
      <c r="F65" s="2">
        <f>IF(COUNTIF(pedidos[id_cliente],pedidos[[#This Row],[id_cliente]])&lt;=1,0,1)</f>
        <v>1</v>
      </c>
    </row>
    <row r="66" spans="1:6" x14ac:dyDescent="0.35">
      <c r="A66" s="2">
        <v>65</v>
      </c>
      <c r="B66" s="2">
        <v>80</v>
      </c>
      <c r="C66" s="1">
        <v>45745</v>
      </c>
      <c r="D66" s="3">
        <v>17944</v>
      </c>
      <c r="E66" t="s">
        <v>815</v>
      </c>
      <c r="F66" s="2">
        <f>IF(COUNTIF(pedidos[id_cliente],pedidos[[#This Row],[id_cliente]])&lt;=1,0,1)</f>
        <v>1</v>
      </c>
    </row>
    <row r="67" spans="1:6" x14ac:dyDescent="0.35">
      <c r="A67" s="2">
        <v>66</v>
      </c>
      <c r="B67" s="2">
        <v>148</v>
      </c>
      <c r="C67" s="1">
        <v>45544</v>
      </c>
      <c r="D67" s="3">
        <v>93012</v>
      </c>
      <c r="E67" t="s">
        <v>816</v>
      </c>
      <c r="F67" s="2">
        <f>IF(COUNTIF(pedidos[id_cliente],pedidos[[#This Row],[id_cliente]])&lt;=1,0,1)</f>
        <v>1</v>
      </c>
    </row>
    <row r="68" spans="1:6" x14ac:dyDescent="0.35">
      <c r="A68" s="2">
        <v>67</v>
      </c>
      <c r="B68" s="2">
        <v>69</v>
      </c>
      <c r="C68" s="1">
        <v>45626</v>
      </c>
      <c r="D68" s="3">
        <v>140369</v>
      </c>
      <c r="E68" t="s">
        <v>817</v>
      </c>
      <c r="F68" s="2">
        <f>IF(COUNTIF(pedidos[id_cliente],pedidos[[#This Row],[id_cliente]])&lt;=1,0,1)</f>
        <v>1</v>
      </c>
    </row>
    <row r="69" spans="1:6" x14ac:dyDescent="0.35">
      <c r="A69" s="2">
        <v>68</v>
      </c>
      <c r="B69" s="2">
        <v>44</v>
      </c>
      <c r="C69" s="1">
        <v>45538</v>
      </c>
      <c r="D69" s="3">
        <v>9518</v>
      </c>
      <c r="E69" t="s">
        <v>816</v>
      </c>
      <c r="F69" s="2">
        <f>IF(COUNTIF(pedidos[id_cliente],pedidos[[#This Row],[id_cliente]])&lt;=1,0,1)</f>
        <v>1</v>
      </c>
    </row>
    <row r="70" spans="1:6" x14ac:dyDescent="0.35">
      <c r="A70" s="2">
        <v>69</v>
      </c>
      <c r="B70" s="2">
        <v>154</v>
      </c>
      <c r="C70" s="1">
        <v>45696</v>
      </c>
      <c r="D70" s="3">
        <v>73398</v>
      </c>
      <c r="E70" t="s">
        <v>816</v>
      </c>
      <c r="F70" s="2">
        <f>IF(COUNTIF(pedidos[id_cliente],pedidos[[#This Row],[id_cliente]])&lt;=1,0,1)</f>
        <v>1</v>
      </c>
    </row>
    <row r="71" spans="1:6" x14ac:dyDescent="0.35">
      <c r="A71" s="2">
        <v>70</v>
      </c>
      <c r="B71" s="2">
        <v>195</v>
      </c>
      <c r="C71" s="1">
        <v>45538</v>
      </c>
      <c r="D71" s="3">
        <v>9953</v>
      </c>
      <c r="E71" t="s">
        <v>815</v>
      </c>
      <c r="F71" s="2">
        <f>IF(COUNTIF(pedidos[id_cliente],pedidos[[#This Row],[id_cliente]])&lt;=1,0,1)</f>
        <v>1</v>
      </c>
    </row>
    <row r="72" spans="1:6" x14ac:dyDescent="0.35">
      <c r="A72" s="2">
        <v>71</v>
      </c>
      <c r="B72" s="2">
        <v>180</v>
      </c>
      <c r="C72" s="1">
        <v>45576</v>
      </c>
      <c r="D72" s="3">
        <v>10653</v>
      </c>
      <c r="E72" t="s">
        <v>815</v>
      </c>
      <c r="F72" s="2">
        <f>IF(COUNTIF(pedidos[id_cliente],pedidos[[#This Row],[id_cliente]])&lt;=1,0,1)</f>
        <v>1</v>
      </c>
    </row>
    <row r="73" spans="1:6" x14ac:dyDescent="0.35">
      <c r="A73" s="2">
        <v>72</v>
      </c>
      <c r="B73" s="2">
        <v>70</v>
      </c>
      <c r="C73" s="1">
        <v>45638</v>
      </c>
      <c r="D73" s="3">
        <v>13004</v>
      </c>
      <c r="E73" t="s">
        <v>815</v>
      </c>
      <c r="F73" s="2">
        <f>IF(COUNTIF(pedidos[id_cliente],pedidos[[#This Row],[id_cliente]])&lt;=1,0,1)</f>
        <v>1</v>
      </c>
    </row>
    <row r="74" spans="1:6" x14ac:dyDescent="0.35">
      <c r="A74" s="2">
        <v>73</v>
      </c>
      <c r="B74" s="2">
        <v>186</v>
      </c>
      <c r="C74" s="1">
        <v>45635</v>
      </c>
      <c r="D74" s="3">
        <v>76208</v>
      </c>
      <c r="E74" t="s">
        <v>817</v>
      </c>
      <c r="F74" s="2">
        <f>IF(COUNTIF(pedidos[id_cliente],pedidos[[#This Row],[id_cliente]])&lt;=1,0,1)</f>
        <v>1</v>
      </c>
    </row>
    <row r="75" spans="1:6" x14ac:dyDescent="0.35">
      <c r="A75" s="2">
        <v>74</v>
      </c>
      <c r="B75" s="2">
        <v>181</v>
      </c>
      <c r="C75" s="1">
        <v>45609</v>
      </c>
      <c r="D75" s="3">
        <v>11668</v>
      </c>
      <c r="E75" t="s">
        <v>815</v>
      </c>
      <c r="F75" s="2">
        <f>IF(COUNTIF(pedidos[id_cliente],pedidos[[#This Row],[id_cliente]])&lt;=1,0,1)</f>
        <v>1</v>
      </c>
    </row>
    <row r="76" spans="1:6" x14ac:dyDescent="0.35">
      <c r="A76" s="2">
        <v>75</v>
      </c>
      <c r="B76" s="2">
        <v>93</v>
      </c>
      <c r="C76" s="1">
        <v>45790</v>
      </c>
      <c r="D76" s="3">
        <v>72304</v>
      </c>
      <c r="E76" t="s">
        <v>817</v>
      </c>
      <c r="F76" s="2">
        <f>IF(COUNTIF(pedidos[id_cliente],pedidos[[#This Row],[id_cliente]])&lt;=1,0,1)</f>
        <v>1</v>
      </c>
    </row>
    <row r="77" spans="1:6" x14ac:dyDescent="0.35">
      <c r="A77" s="2">
        <v>76</v>
      </c>
      <c r="B77" s="2">
        <v>153</v>
      </c>
      <c r="C77" s="1">
        <v>45636</v>
      </c>
      <c r="D77" s="3">
        <v>144594</v>
      </c>
      <c r="E77" t="s">
        <v>815</v>
      </c>
      <c r="F77" s="2">
        <f>IF(COUNTIF(pedidos[id_cliente],pedidos[[#This Row],[id_cliente]])&lt;=1,0,1)</f>
        <v>1</v>
      </c>
    </row>
    <row r="78" spans="1:6" x14ac:dyDescent="0.35">
      <c r="A78" s="2">
        <v>77</v>
      </c>
      <c r="B78" s="2">
        <v>121</v>
      </c>
      <c r="C78" s="1">
        <v>45521</v>
      </c>
      <c r="D78" s="3">
        <v>132118</v>
      </c>
      <c r="E78" t="s">
        <v>815</v>
      </c>
      <c r="F78" s="2">
        <f>IF(COUNTIF(pedidos[id_cliente],pedidos[[#This Row],[id_cliente]])&lt;=1,0,1)</f>
        <v>1</v>
      </c>
    </row>
    <row r="79" spans="1:6" x14ac:dyDescent="0.35">
      <c r="A79" s="2">
        <v>78</v>
      </c>
      <c r="B79" s="2">
        <v>155</v>
      </c>
      <c r="C79" s="1">
        <v>45697</v>
      </c>
      <c r="D79" s="3">
        <v>14641</v>
      </c>
      <c r="E79" t="s">
        <v>817</v>
      </c>
      <c r="F79" s="2">
        <f>IF(COUNTIF(pedidos[id_cliente],pedidos[[#This Row],[id_cliente]])&lt;=1,0,1)</f>
        <v>1</v>
      </c>
    </row>
    <row r="80" spans="1:6" x14ac:dyDescent="0.35">
      <c r="A80" s="2">
        <v>79</v>
      </c>
      <c r="B80" s="2">
        <v>13</v>
      </c>
      <c r="C80" s="1">
        <v>45632</v>
      </c>
      <c r="D80" s="3">
        <v>29796</v>
      </c>
      <c r="E80" t="s">
        <v>816</v>
      </c>
      <c r="F80" s="2">
        <f>IF(COUNTIF(pedidos[id_cliente],pedidos[[#This Row],[id_cliente]])&lt;=1,0,1)</f>
        <v>1</v>
      </c>
    </row>
    <row r="81" spans="1:6" x14ac:dyDescent="0.35">
      <c r="A81" s="2">
        <v>80</v>
      </c>
      <c r="B81" s="2">
        <v>151</v>
      </c>
      <c r="C81" s="1">
        <v>45559</v>
      </c>
      <c r="D81" s="3">
        <v>6223</v>
      </c>
      <c r="E81" t="s">
        <v>817</v>
      </c>
      <c r="F81" s="2">
        <f>IF(COUNTIF(pedidos[id_cliente],pedidos[[#This Row],[id_cliente]])&lt;=1,0,1)</f>
        <v>1</v>
      </c>
    </row>
    <row r="82" spans="1:6" x14ac:dyDescent="0.35">
      <c r="A82" s="2">
        <v>81</v>
      </c>
      <c r="B82" s="2">
        <v>12</v>
      </c>
      <c r="C82" s="1">
        <v>45526</v>
      </c>
      <c r="D82" s="3">
        <v>5169</v>
      </c>
      <c r="E82" t="s">
        <v>817</v>
      </c>
      <c r="F82" s="2">
        <f>IF(COUNTIF(pedidos[id_cliente],pedidos[[#This Row],[id_cliente]])&lt;=1,0,1)</f>
        <v>1</v>
      </c>
    </row>
    <row r="83" spans="1:6" x14ac:dyDescent="0.35">
      <c r="A83" s="2">
        <v>82</v>
      </c>
      <c r="B83" s="2">
        <v>142</v>
      </c>
      <c r="C83" s="1">
        <v>45779</v>
      </c>
      <c r="D83" s="3">
        <v>100171</v>
      </c>
      <c r="E83" t="s">
        <v>817</v>
      </c>
      <c r="F83" s="2">
        <f>IF(COUNTIF(pedidos[id_cliente],pedidos[[#This Row],[id_cliente]])&lt;=1,0,1)</f>
        <v>1</v>
      </c>
    </row>
    <row r="84" spans="1:6" x14ac:dyDescent="0.35">
      <c r="A84" s="2">
        <v>83</v>
      </c>
      <c r="B84" s="2">
        <v>102</v>
      </c>
      <c r="C84" s="1">
        <v>45754</v>
      </c>
      <c r="D84" s="3">
        <v>139843</v>
      </c>
      <c r="E84" t="s">
        <v>815</v>
      </c>
      <c r="F84" s="2">
        <f>IF(COUNTIF(pedidos[id_cliente],pedidos[[#This Row],[id_cliente]])&lt;=1,0,1)</f>
        <v>1</v>
      </c>
    </row>
    <row r="85" spans="1:6" x14ac:dyDescent="0.35">
      <c r="A85" s="2">
        <v>84</v>
      </c>
      <c r="B85" s="2">
        <v>193</v>
      </c>
      <c r="C85" s="1">
        <v>45578</v>
      </c>
      <c r="D85" s="3">
        <v>24769</v>
      </c>
      <c r="E85" t="s">
        <v>816</v>
      </c>
      <c r="F85" s="2">
        <f>IF(COUNTIF(pedidos[id_cliente],pedidos[[#This Row],[id_cliente]])&lt;=1,0,1)</f>
        <v>1</v>
      </c>
    </row>
    <row r="86" spans="1:6" x14ac:dyDescent="0.35">
      <c r="A86" s="2">
        <v>85</v>
      </c>
      <c r="B86" s="2">
        <v>180</v>
      </c>
      <c r="C86" s="1">
        <v>45776</v>
      </c>
      <c r="D86" s="3">
        <v>51228</v>
      </c>
      <c r="E86" t="s">
        <v>816</v>
      </c>
      <c r="F86" s="2">
        <f>IF(COUNTIF(pedidos[id_cliente],pedidos[[#This Row],[id_cliente]])&lt;=1,0,1)</f>
        <v>1</v>
      </c>
    </row>
    <row r="87" spans="1:6" x14ac:dyDescent="0.35">
      <c r="A87" s="2">
        <v>86</v>
      </c>
      <c r="B87" s="2">
        <v>79</v>
      </c>
      <c r="C87" s="1">
        <v>45493</v>
      </c>
      <c r="D87" s="3">
        <v>112519</v>
      </c>
      <c r="E87" t="s">
        <v>816</v>
      </c>
      <c r="F87" s="2">
        <f>IF(COUNTIF(pedidos[id_cliente],pedidos[[#This Row],[id_cliente]])&lt;=1,0,1)</f>
        <v>1</v>
      </c>
    </row>
    <row r="88" spans="1:6" x14ac:dyDescent="0.35">
      <c r="A88" s="2">
        <v>87</v>
      </c>
      <c r="B88" s="2">
        <v>9</v>
      </c>
      <c r="C88" s="1">
        <v>45620</v>
      </c>
      <c r="D88" s="3">
        <v>106886</v>
      </c>
      <c r="E88" t="s">
        <v>816</v>
      </c>
      <c r="F88" s="2">
        <f>IF(COUNTIF(pedidos[id_cliente],pedidos[[#This Row],[id_cliente]])&lt;=1,0,1)</f>
        <v>1</v>
      </c>
    </row>
    <row r="89" spans="1:6" x14ac:dyDescent="0.35">
      <c r="A89" s="2">
        <v>88</v>
      </c>
      <c r="B89" s="2">
        <v>11</v>
      </c>
      <c r="C89" s="1">
        <v>45625</v>
      </c>
      <c r="D89" s="3">
        <v>130567</v>
      </c>
      <c r="E89" t="s">
        <v>816</v>
      </c>
      <c r="F89" s="2">
        <f>IF(COUNTIF(pedidos[id_cliente],pedidos[[#This Row],[id_cliente]])&lt;=1,0,1)</f>
        <v>1</v>
      </c>
    </row>
    <row r="90" spans="1:6" x14ac:dyDescent="0.35">
      <c r="A90" s="2">
        <v>89</v>
      </c>
      <c r="B90" s="2">
        <v>124</v>
      </c>
      <c r="C90" s="1">
        <v>45644</v>
      </c>
      <c r="D90" s="3">
        <v>136346</v>
      </c>
      <c r="E90" t="s">
        <v>815</v>
      </c>
      <c r="F90" s="2">
        <f>IF(COUNTIF(pedidos[id_cliente],pedidos[[#This Row],[id_cliente]])&lt;=1,0,1)</f>
        <v>1</v>
      </c>
    </row>
    <row r="91" spans="1:6" x14ac:dyDescent="0.35">
      <c r="A91" s="2">
        <v>90</v>
      </c>
      <c r="B91" s="2">
        <v>27</v>
      </c>
      <c r="C91" s="1">
        <v>45753</v>
      </c>
      <c r="D91" s="3">
        <v>48237</v>
      </c>
      <c r="E91" t="s">
        <v>815</v>
      </c>
      <c r="F91" s="2">
        <f>IF(COUNTIF(pedidos[id_cliente],pedidos[[#This Row],[id_cliente]])&lt;=1,0,1)</f>
        <v>1</v>
      </c>
    </row>
    <row r="92" spans="1:6" x14ac:dyDescent="0.35">
      <c r="A92" s="2">
        <v>91</v>
      </c>
      <c r="B92" s="2">
        <v>107</v>
      </c>
      <c r="C92" s="1">
        <v>45656</v>
      </c>
      <c r="D92" s="3">
        <v>92408</v>
      </c>
      <c r="E92" t="s">
        <v>816</v>
      </c>
      <c r="F92" s="2">
        <f>IF(COUNTIF(pedidos[id_cliente],pedidos[[#This Row],[id_cliente]])&lt;=1,0,1)</f>
        <v>1</v>
      </c>
    </row>
    <row r="93" spans="1:6" x14ac:dyDescent="0.35">
      <c r="A93" s="2">
        <v>92</v>
      </c>
      <c r="B93" s="2">
        <v>177</v>
      </c>
      <c r="C93" s="1">
        <v>45630</v>
      </c>
      <c r="D93" s="3">
        <v>121069</v>
      </c>
      <c r="E93" t="s">
        <v>817</v>
      </c>
      <c r="F93" s="2">
        <f>IF(COUNTIF(pedidos[id_cliente],pedidos[[#This Row],[id_cliente]])&lt;=1,0,1)</f>
        <v>1</v>
      </c>
    </row>
    <row r="94" spans="1:6" x14ac:dyDescent="0.35">
      <c r="A94" s="2">
        <v>93</v>
      </c>
      <c r="B94" s="2">
        <v>17</v>
      </c>
      <c r="C94" s="1">
        <v>45643</v>
      </c>
      <c r="D94" s="3">
        <v>15221</v>
      </c>
      <c r="E94" t="s">
        <v>816</v>
      </c>
      <c r="F94" s="2">
        <f>IF(COUNTIF(pedidos[id_cliente],pedidos[[#This Row],[id_cliente]])&lt;=1,0,1)</f>
        <v>1</v>
      </c>
    </row>
    <row r="95" spans="1:6" x14ac:dyDescent="0.35">
      <c r="A95" s="2">
        <v>94</v>
      </c>
      <c r="B95" s="2">
        <v>65</v>
      </c>
      <c r="C95" s="1">
        <v>45648</v>
      </c>
      <c r="D95" s="3">
        <v>25601</v>
      </c>
      <c r="E95" t="s">
        <v>817</v>
      </c>
      <c r="F95" s="2">
        <f>IF(COUNTIF(pedidos[id_cliente],pedidos[[#This Row],[id_cliente]])&lt;=1,0,1)</f>
        <v>1</v>
      </c>
    </row>
    <row r="96" spans="1:6" x14ac:dyDescent="0.35">
      <c r="A96" s="2">
        <v>95</v>
      </c>
      <c r="B96" s="2">
        <v>169</v>
      </c>
      <c r="C96" s="1">
        <v>45429</v>
      </c>
      <c r="D96" s="3">
        <v>56344</v>
      </c>
      <c r="E96" t="s">
        <v>816</v>
      </c>
      <c r="F96" s="2">
        <f>IF(COUNTIF(pedidos[id_cliente],pedidos[[#This Row],[id_cliente]])&lt;=1,0,1)</f>
        <v>1</v>
      </c>
    </row>
    <row r="97" spans="1:6" x14ac:dyDescent="0.35">
      <c r="A97" s="2">
        <v>96</v>
      </c>
      <c r="B97" s="2">
        <v>79</v>
      </c>
      <c r="C97" s="1">
        <v>45491</v>
      </c>
      <c r="D97" s="3">
        <v>38843</v>
      </c>
      <c r="E97" t="s">
        <v>816</v>
      </c>
      <c r="F97" s="2">
        <f>IF(COUNTIF(pedidos[id_cliente],pedidos[[#This Row],[id_cliente]])&lt;=1,0,1)</f>
        <v>1</v>
      </c>
    </row>
    <row r="98" spans="1:6" x14ac:dyDescent="0.35">
      <c r="A98" s="2">
        <v>97</v>
      </c>
      <c r="B98" s="2">
        <v>39</v>
      </c>
      <c r="C98" s="1">
        <v>45542</v>
      </c>
      <c r="D98" s="3">
        <v>16244</v>
      </c>
      <c r="E98" t="s">
        <v>815</v>
      </c>
      <c r="F98" s="2">
        <f>IF(COUNTIF(pedidos[id_cliente],pedidos[[#This Row],[id_cliente]])&lt;=1,0,1)</f>
        <v>1</v>
      </c>
    </row>
    <row r="99" spans="1:6" x14ac:dyDescent="0.35">
      <c r="A99" s="2">
        <v>98</v>
      </c>
      <c r="B99" s="2">
        <v>102</v>
      </c>
      <c r="C99" s="1">
        <v>45465</v>
      </c>
      <c r="D99" s="3">
        <v>65062</v>
      </c>
      <c r="E99" t="s">
        <v>817</v>
      </c>
      <c r="F99" s="2">
        <f>IF(COUNTIF(pedidos[id_cliente],pedidos[[#This Row],[id_cliente]])&lt;=1,0,1)</f>
        <v>1</v>
      </c>
    </row>
    <row r="100" spans="1:6" x14ac:dyDescent="0.35">
      <c r="A100" s="2">
        <v>99</v>
      </c>
      <c r="B100" s="2">
        <v>93</v>
      </c>
      <c r="C100" s="1">
        <v>45520</v>
      </c>
      <c r="D100" s="3">
        <v>88973</v>
      </c>
      <c r="E100" t="s">
        <v>816</v>
      </c>
      <c r="F100" s="2">
        <f>IF(COUNTIF(pedidos[id_cliente],pedidos[[#This Row],[id_cliente]])&lt;=1,0,1)</f>
        <v>1</v>
      </c>
    </row>
    <row r="101" spans="1:6" x14ac:dyDescent="0.35">
      <c r="A101" s="2">
        <v>100</v>
      </c>
      <c r="B101" s="2">
        <v>91</v>
      </c>
      <c r="C101" s="1">
        <v>45597</v>
      </c>
      <c r="D101" s="3">
        <v>15395</v>
      </c>
      <c r="E101" t="s">
        <v>817</v>
      </c>
      <c r="F101" s="2">
        <f>IF(COUNTIF(pedidos[id_cliente],pedidos[[#This Row],[id_cliente]])&lt;=1,0,1)</f>
        <v>1</v>
      </c>
    </row>
    <row r="102" spans="1:6" x14ac:dyDescent="0.35">
      <c r="A102" s="2">
        <v>101</v>
      </c>
      <c r="B102" s="2">
        <v>35</v>
      </c>
      <c r="C102" s="1">
        <v>45569</v>
      </c>
      <c r="D102" s="3">
        <v>15195</v>
      </c>
      <c r="E102" t="s">
        <v>815</v>
      </c>
      <c r="F102" s="2">
        <f>IF(COUNTIF(pedidos[id_cliente],pedidos[[#This Row],[id_cliente]])&lt;=1,0,1)</f>
        <v>1</v>
      </c>
    </row>
    <row r="103" spans="1:6" x14ac:dyDescent="0.35">
      <c r="A103" s="2">
        <v>102</v>
      </c>
      <c r="B103" s="2">
        <v>158</v>
      </c>
      <c r="C103" s="1">
        <v>45730</v>
      </c>
      <c r="D103" s="3">
        <v>88225</v>
      </c>
      <c r="E103" t="s">
        <v>816</v>
      </c>
      <c r="F103" s="2">
        <f>IF(COUNTIF(pedidos[id_cliente],pedidos[[#This Row],[id_cliente]])&lt;=1,0,1)</f>
        <v>1</v>
      </c>
    </row>
    <row r="104" spans="1:6" x14ac:dyDescent="0.35">
      <c r="A104" s="2">
        <v>103</v>
      </c>
      <c r="B104" s="2">
        <v>149</v>
      </c>
      <c r="C104" s="1">
        <v>45580</v>
      </c>
      <c r="D104" s="3">
        <v>70087</v>
      </c>
      <c r="E104" t="s">
        <v>815</v>
      </c>
      <c r="F104" s="2">
        <f>IF(COUNTIF(pedidos[id_cliente],pedidos[[#This Row],[id_cliente]])&lt;=1,0,1)</f>
        <v>1</v>
      </c>
    </row>
    <row r="105" spans="1:6" x14ac:dyDescent="0.35">
      <c r="A105" s="2">
        <v>104</v>
      </c>
      <c r="B105" s="2">
        <v>17</v>
      </c>
      <c r="C105" s="1">
        <v>45636</v>
      </c>
      <c r="D105" s="3">
        <v>41831</v>
      </c>
      <c r="E105" t="s">
        <v>817</v>
      </c>
      <c r="F105" s="2">
        <f>IF(COUNTIF(pedidos[id_cliente],pedidos[[#This Row],[id_cliente]])&lt;=1,0,1)</f>
        <v>1</v>
      </c>
    </row>
    <row r="106" spans="1:6" x14ac:dyDescent="0.35">
      <c r="A106" s="2">
        <v>105</v>
      </c>
      <c r="B106" s="2">
        <v>38</v>
      </c>
      <c r="C106" s="1">
        <v>45530</v>
      </c>
      <c r="D106" s="3">
        <v>20457</v>
      </c>
      <c r="E106" t="s">
        <v>815</v>
      </c>
      <c r="F106" s="2">
        <f>IF(COUNTIF(pedidos[id_cliente],pedidos[[#This Row],[id_cliente]])&lt;=1,0,1)</f>
        <v>1</v>
      </c>
    </row>
    <row r="107" spans="1:6" x14ac:dyDescent="0.35">
      <c r="A107" s="2">
        <v>106</v>
      </c>
      <c r="B107" s="2">
        <v>29</v>
      </c>
      <c r="C107" s="1">
        <v>45519</v>
      </c>
      <c r="D107" s="3">
        <v>73454</v>
      </c>
      <c r="E107" t="s">
        <v>817</v>
      </c>
      <c r="F107" s="2">
        <f>IF(COUNTIF(pedidos[id_cliente],pedidos[[#This Row],[id_cliente]])&lt;=1,0,1)</f>
        <v>1</v>
      </c>
    </row>
    <row r="108" spans="1:6" x14ac:dyDescent="0.35">
      <c r="A108" s="2">
        <v>107</v>
      </c>
      <c r="B108" s="2">
        <v>178</v>
      </c>
      <c r="C108" s="1">
        <v>45585</v>
      </c>
      <c r="D108" s="3">
        <v>68692</v>
      </c>
      <c r="E108" t="s">
        <v>815</v>
      </c>
      <c r="F108" s="2">
        <f>IF(COUNTIF(pedidos[id_cliente],pedidos[[#This Row],[id_cliente]])&lt;=1,0,1)</f>
        <v>1</v>
      </c>
    </row>
    <row r="109" spans="1:6" x14ac:dyDescent="0.35">
      <c r="A109" s="2">
        <v>108</v>
      </c>
      <c r="B109" s="2">
        <v>199</v>
      </c>
      <c r="C109" s="1">
        <v>45668</v>
      </c>
      <c r="D109" s="3">
        <v>128416</v>
      </c>
      <c r="E109" t="s">
        <v>815</v>
      </c>
      <c r="F109" s="2">
        <f>IF(COUNTIF(pedidos[id_cliente],pedidos[[#This Row],[id_cliente]])&lt;=1,0,1)</f>
        <v>1</v>
      </c>
    </row>
    <row r="110" spans="1:6" x14ac:dyDescent="0.35">
      <c r="A110" s="2">
        <v>109</v>
      </c>
      <c r="B110" s="2">
        <v>86</v>
      </c>
      <c r="C110" s="1">
        <v>45569</v>
      </c>
      <c r="D110" s="3">
        <v>54005</v>
      </c>
      <c r="E110" t="s">
        <v>815</v>
      </c>
      <c r="F110" s="2">
        <f>IF(COUNTIF(pedidos[id_cliente],pedidos[[#This Row],[id_cliente]])&lt;=1,0,1)</f>
        <v>1</v>
      </c>
    </row>
    <row r="111" spans="1:6" x14ac:dyDescent="0.35">
      <c r="A111" s="2">
        <v>110</v>
      </c>
      <c r="B111" s="2">
        <v>117</v>
      </c>
      <c r="C111" s="1">
        <v>45487</v>
      </c>
      <c r="D111" s="3">
        <v>4350</v>
      </c>
      <c r="E111" t="s">
        <v>816</v>
      </c>
      <c r="F111" s="2">
        <f>IF(COUNTIF(pedidos[id_cliente],pedidos[[#This Row],[id_cliente]])&lt;=1,0,1)</f>
        <v>1</v>
      </c>
    </row>
    <row r="112" spans="1:6" x14ac:dyDescent="0.35">
      <c r="A112" s="2">
        <v>111</v>
      </c>
      <c r="B112" s="2">
        <v>183</v>
      </c>
      <c r="C112" s="1">
        <v>45562</v>
      </c>
      <c r="D112" s="3">
        <v>100865</v>
      </c>
      <c r="E112" t="s">
        <v>815</v>
      </c>
      <c r="F112" s="2">
        <f>IF(COUNTIF(pedidos[id_cliente],pedidos[[#This Row],[id_cliente]])&lt;=1,0,1)</f>
        <v>1</v>
      </c>
    </row>
    <row r="113" spans="1:6" x14ac:dyDescent="0.35">
      <c r="A113" s="2">
        <v>112</v>
      </c>
      <c r="B113" s="2">
        <v>86</v>
      </c>
      <c r="C113" s="1">
        <v>45476</v>
      </c>
      <c r="D113" s="3">
        <v>53191</v>
      </c>
      <c r="E113" t="s">
        <v>816</v>
      </c>
      <c r="F113" s="2">
        <f>IF(COUNTIF(pedidos[id_cliente],pedidos[[#This Row],[id_cliente]])&lt;=1,0,1)</f>
        <v>1</v>
      </c>
    </row>
    <row r="114" spans="1:6" x14ac:dyDescent="0.35">
      <c r="A114" s="2">
        <v>113</v>
      </c>
      <c r="B114" s="2">
        <v>78</v>
      </c>
      <c r="C114" s="1">
        <v>45703</v>
      </c>
      <c r="D114" s="3">
        <v>41422</v>
      </c>
      <c r="E114" t="s">
        <v>816</v>
      </c>
      <c r="F114" s="2">
        <f>IF(COUNTIF(pedidos[id_cliente],pedidos[[#This Row],[id_cliente]])&lt;=1,0,1)</f>
        <v>1</v>
      </c>
    </row>
    <row r="115" spans="1:6" x14ac:dyDescent="0.35">
      <c r="A115" s="2">
        <v>114</v>
      </c>
      <c r="B115" s="2">
        <v>12</v>
      </c>
      <c r="C115" s="1">
        <v>45765</v>
      </c>
      <c r="D115" s="3">
        <v>109083</v>
      </c>
      <c r="E115" t="s">
        <v>817</v>
      </c>
      <c r="F115" s="2">
        <f>IF(COUNTIF(pedidos[id_cliente],pedidos[[#This Row],[id_cliente]])&lt;=1,0,1)</f>
        <v>1</v>
      </c>
    </row>
    <row r="116" spans="1:6" x14ac:dyDescent="0.35">
      <c r="A116" s="2">
        <v>115</v>
      </c>
      <c r="B116" s="2">
        <v>75</v>
      </c>
      <c r="C116" s="1">
        <v>45527</v>
      </c>
      <c r="D116" s="3">
        <v>65005</v>
      </c>
      <c r="E116" t="s">
        <v>817</v>
      </c>
      <c r="F116" s="2">
        <f>IF(COUNTIF(pedidos[id_cliente],pedidos[[#This Row],[id_cliente]])&lt;=1,0,1)</f>
        <v>1</v>
      </c>
    </row>
    <row r="117" spans="1:6" x14ac:dyDescent="0.35">
      <c r="A117" s="2">
        <v>116</v>
      </c>
      <c r="B117" s="2">
        <v>165</v>
      </c>
      <c r="C117" s="1">
        <v>45461</v>
      </c>
      <c r="D117" s="3">
        <v>68794</v>
      </c>
      <c r="E117" t="s">
        <v>817</v>
      </c>
      <c r="F117" s="2">
        <f>IF(COUNTIF(pedidos[id_cliente],pedidos[[#This Row],[id_cliente]])&lt;=1,0,1)</f>
        <v>1</v>
      </c>
    </row>
    <row r="118" spans="1:6" x14ac:dyDescent="0.35">
      <c r="A118" s="2">
        <v>117</v>
      </c>
      <c r="B118" s="2">
        <v>23</v>
      </c>
      <c r="C118" s="1">
        <v>45738</v>
      </c>
      <c r="D118" s="3">
        <v>16027</v>
      </c>
      <c r="E118" t="s">
        <v>817</v>
      </c>
      <c r="F118" s="2">
        <f>IF(COUNTIF(pedidos[id_cliente],pedidos[[#This Row],[id_cliente]])&lt;=1,0,1)</f>
        <v>1</v>
      </c>
    </row>
    <row r="119" spans="1:6" x14ac:dyDescent="0.35">
      <c r="A119" s="2">
        <v>118</v>
      </c>
      <c r="B119" s="2">
        <v>112</v>
      </c>
      <c r="C119" s="1">
        <v>45774</v>
      </c>
      <c r="D119" s="3">
        <v>50897</v>
      </c>
      <c r="E119" t="s">
        <v>816</v>
      </c>
      <c r="F119" s="2">
        <f>IF(COUNTIF(pedidos[id_cliente],pedidos[[#This Row],[id_cliente]])&lt;=1,0,1)</f>
        <v>1</v>
      </c>
    </row>
    <row r="120" spans="1:6" x14ac:dyDescent="0.35">
      <c r="A120" s="2">
        <v>119</v>
      </c>
      <c r="B120" s="2">
        <v>15</v>
      </c>
      <c r="C120" s="1">
        <v>45749</v>
      </c>
      <c r="D120" s="3">
        <v>46548</v>
      </c>
      <c r="E120" t="s">
        <v>817</v>
      </c>
      <c r="F120" s="2">
        <f>IF(COUNTIF(pedidos[id_cliente],pedidos[[#This Row],[id_cliente]])&lt;=1,0,1)</f>
        <v>1</v>
      </c>
    </row>
    <row r="121" spans="1:6" x14ac:dyDescent="0.35">
      <c r="A121" s="2">
        <v>120</v>
      </c>
      <c r="B121" s="2">
        <v>55</v>
      </c>
      <c r="C121" s="1">
        <v>45650</v>
      </c>
      <c r="D121" s="3">
        <v>58008</v>
      </c>
      <c r="E121" t="s">
        <v>815</v>
      </c>
      <c r="F121" s="2">
        <f>IF(COUNTIF(pedidos[id_cliente],pedidos[[#This Row],[id_cliente]])&lt;=1,0,1)</f>
        <v>1</v>
      </c>
    </row>
    <row r="122" spans="1:6" x14ac:dyDescent="0.35">
      <c r="A122" s="2">
        <v>121</v>
      </c>
      <c r="B122" s="2">
        <v>86</v>
      </c>
      <c r="C122" s="1">
        <v>45701</v>
      </c>
      <c r="D122" s="3">
        <v>107934</v>
      </c>
      <c r="E122" t="s">
        <v>815</v>
      </c>
      <c r="F122" s="2">
        <f>IF(COUNTIF(pedidos[id_cliente],pedidos[[#This Row],[id_cliente]])&lt;=1,0,1)</f>
        <v>1</v>
      </c>
    </row>
    <row r="123" spans="1:6" x14ac:dyDescent="0.35">
      <c r="A123" s="2">
        <v>122</v>
      </c>
      <c r="B123" s="2">
        <v>26</v>
      </c>
      <c r="C123" s="1">
        <v>45616</v>
      </c>
      <c r="D123" s="3">
        <v>92343</v>
      </c>
      <c r="E123" t="s">
        <v>817</v>
      </c>
      <c r="F123" s="2">
        <f>IF(COUNTIF(pedidos[id_cliente],pedidos[[#This Row],[id_cliente]])&lt;=1,0,1)</f>
        <v>1</v>
      </c>
    </row>
    <row r="124" spans="1:6" x14ac:dyDescent="0.35">
      <c r="A124" s="2">
        <v>123</v>
      </c>
      <c r="B124" s="2">
        <v>179</v>
      </c>
      <c r="C124" s="1">
        <v>45491</v>
      </c>
      <c r="D124" s="3">
        <v>95563</v>
      </c>
      <c r="E124" t="s">
        <v>817</v>
      </c>
      <c r="F124" s="2">
        <f>IF(COUNTIF(pedidos[id_cliente],pedidos[[#This Row],[id_cliente]])&lt;=1,0,1)</f>
        <v>1</v>
      </c>
    </row>
    <row r="125" spans="1:6" x14ac:dyDescent="0.35">
      <c r="A125" s="2">
        <v>124</v>
      </c>
      <c r="B125" s="2">
        <v>3</v>
      </c>
      <c r="C125" s="1">
        <v>45755</v>
      </c>
      <c r="D125" s="3">
        <v>101225</v>
      </c>
      <c r="E125" t="s">
        <v>817</v>
      </c>
      <c r="F125" s="2">
        <f>IF(COUNTIF(pedidos[id_cliente],pedidos[[#This Row],[id_cliente]])&lt;=1,0,1)</f>
        <v>1</v>
      </c>
    </row>
    <row r="126" spans="1:6" x14ac:dyDescent="0.35">
      <c r="A126" s="2">
        <v>125</v>
      </c>
      <c r="B126" s="2">
        <v>181</v>
      </c>
      <c r="C126" s="1">
        <v>45772</v>
      </c>
      <c r="D126" s="3">
        <v>118777</v>
      </c>
      <c r="E126" t="s">
        <v>816</v>
      </c>
      <c r="F126" s="2">
        <f>IF(COUNTIF(pedidos[id_cliente],pedidos[[#This Row],[id_cliente]])&lt;=1,0,1)</f>
        <v>1</v>
      </c>
    </row>
    <row r="127" spans="1:6" x14ac:dyDescent="0.35">
      <c r="A127" s="2">
        <v>126</v>
      </c>
      <c r="B127" s="2">
        <v>77</v>
      </c>
      <c r="C127" s="1">
        <v>45622</v>
      </c>
      <c r="D127" s="3">
        <v>127414</v>
      </c>
      <c r="E127" t="s">
        <v>815</v>
      </c>
      <c r="F127" s="2">
        <f>IF(COUNTIF(pedidos[id_cliente],pedidos[[#This Row],[id_cliente]])&lt;=1,0,1)</f>
        <v>1</v>
      </c>
    </row>
    <row r="128" spans="1:6" x14ac:dyDescent="0.35">
      <c r="A128" s="2">
        <v>127</v>
      </c>
      <c r="B128" s="2">
        <v>92</v>
      </c>
      <c r="C128" s="1">
        <v>45790</v>
      </c>
      <c r="D128" s="3">
        <v>101889</v>
      </c>
      <c r="E128" t="s">
        <v>815</v>
      </c>
      <c r="F128" s="2">
        <f>IF(COUNTIF(pedidos[id_cliente],pedidos[[#This Row],[id_cliente]])&lt;=1,0,1)</f>
        <v>1</v>
      </c>
    </row>
    <row r="129" spans="1:6" x14ac:dyDescent="0.35">
      <c r="A129" s="2">
        <v>128</v>
      </c>
      <c r="B129" s="2">
        <v>156</v>
      </c>
      <c r="C129" s="1">
        <v>45508</v>
      </c>
      <c r="D129" s="3">
        <v>125787</v>
      </c>
      <c r="E129" t="s">
        <v>816</v>
      </c>
      <c r="F129" s="2">
        <f>IF(COUNTIF(pedidos[id_cliente],pedidos[[#This Row],[id_cliente]])&lt;=1,0,1)</f>
        <v>1</v>
      </c>
    </row>
    <row r="130" spans="1:6" x14ac:dyDescent="0.35">
      <c r="A130" s="2">
        <v>129</v>
      </c>
      <c r="B130" s="2">
        <v>145</v>
      </c>
      <c r="C130" s="1">
        <v>45629</v>
      </c>
      <c r="D130" s="3">
        <v>52933</v>
      </c>
      <c r="E130" t="s">
        <v>817</v>
      </c>
      <c r="F130" s="2">
        <f>IF(COUNTIF(pedidos[id_cliente],pedidos[[#This Row],[id_cliente]])&lt;=1,0,1)</f>
        <v>1</v>
      </c>
    </row>
    <row r="131" spans="1:6" x14ac:dyDescent="0.35">
      <c r="A131" s="2">
        <v>130</v>
      </c>
      <c r="B131" s="2">
        <v>15</v>
      </c>
      <c r="C131" s="1">
        <v>45489</v>
      </c>
      <c r="D131" s="3">
        <v>97846</v>
      </c>
      <c r="E131" t="s">
        <v>816</v>
      </c>
      <c r="F131" s="2">
        <f>IF(COUNTIF(pedidos[id_cliente],pedidos[[#This Row],[id_cliente]])&lt;=1,0,1)</f>
        <v>1</v>
      </c>
    </row>
    <row r="132" spans="1:6" x14ac:dyDescent="0.35">
      <c r="A132" s="2">
        <v>131</v>
      </c>
      <c r="B132" s="2">
        <v>161</v>
      </c>
      <c r="C132" s="1">
        <v>45447</v>
      </c>
      <c r="D132" s="3">
        <v>36388</v>
      </c>
      <c r="E132" t="s">
        <v>817</v>
      </c>
      <c r="F132" s="2">
        <f>IF(COUNTIF(pedidos[id_cliente],pedidos[[#This Row],[id_cliente]])&lt;=1,0,1)</f>
        <v>1</v>
      </c>
    </row>
    <row r="133" spans="1:6" x14ac:dyDescent="0.35">
      <c r="A133" s="2">
        <v>132</v>
      </c>
      <c r="B133" s="2">
        <v>142</v>
      </c>
      <c r="C133" s="1">
        <v>45598</v>
      </c>
      <c r="D133" s="3">
        <v>8114</v>
      </c>
      <c r="E133" t="s">
        <v>816</v>
      </c>
      <c r="F133" s="2">
        <f>IF(COUNTIF(pedidos[id_cliente],pedidos[[#This Row],[id_cliente]])&lt;=1,0,1)</f>
        <v>1</v>
      </c>
    </row>
    <row r="134" spans="1:6" x14ac:dyDescent="0.35">
      <c r="A134" s="2">
        <v>133</v>
      </c>
      <c r="B134" s="2">
        <v>66</v>
      </c>
      <c r="C134" s="1">
        <v>45634</v>
      </c>
      <c r="D134" s="3">
        <v>14902</v>
      </c>
      <c r="E134" t="s">
        <v>816</v>
      </c>
      <c r="F134" s="2">
        <f>IF(COUNTIF(pedidos[id_cliente],pedidos[[#This Row],[id_cliente]])&lt;=1,0,1)</f>
        <v>0</v>
      </c>
    </row>
    <row r="135" spans="1:6" x14ac:dyDescent="0.35">
      <c r="A135" s="2">
        <v>134</v>
      </c>
      <c r="B135" s="2">
        <v>74</v>
      </c>
      <c r="C135" s="1">
        <v>45476</v>
      </c>
      <c r="D135" s="3">
        <v>108529</v>
      </c>
      <c r="E135" t="s">
        <v>815</v>
      </c>
      <c r="F135" s="2">
        <f>IF(COUNTIF(pedidos[id_cliente],pedidos[[#This Row],[id_cliente]])&lt;=1,0,1)</f>
        <v>1</v>
      </c>
    </row>
    <row r="136" spans="1:6" x14ac:dyDescent="0.35">
      <c r="A136" s="2">
        <v>135</v>
      </c>
      <c r="B136" s="2">
        <v>190</v>
      </c>
      <c r="C136" s="1">
        <v>45525</v>
      </c>
      <c r="D136" s="3">
        <v>30634</v>
      </c>
      <c r="E136" t="s">
        <v>817</v>
      </c>
      <c r="F136" s="2">
        <f>IF(COUNTIF(pedidos[id_cliente],pedidos[[#This Row],[id_cliente]])&lt;=1,0,1)</f>
        <v>1</v>
      </c>
    </row>
    <row r="137" spans="1:6" x14ac:dyDescent="0.35">
      <c r="A137" s="2">
        <v>136</v>
      </c>
      <c r="B137" s="2">
        <v>183</v>
      </c>
      <c r="C137" s="1">
        <v>45514</v>
      </c>
      <c r="D137" s="3">
        <v>148153</v>
      </c>
      <c r="E137" t="s">
        <v>816</v>
      </c>
      <c r="F137" s="2">
        <f>IF(COUNTIF(pedidos[id_cliente],pedidos[[#This Row],[id_cliente]])&lt;=1,0,1)</f>
        <v>1</v>
      </c>
    </row>
    <row r="138" spans="1:6" x14ac:dyDescent="0.35">
      <c r="A138" s="2">
        <v>137</v>
      </c>
      <c r="B138" s="2">
        <v>168</v>
      </c>
      <c r="C138" s="1">
        <v>45590</v>
      </c>
      <c r="D138" s="3">
        <v>75278</v>
      </c>
      <c r="E138" t="s">
        <v>815</v>
      </c>
      <c r="F138" s="2">
        <f>IF(COUNTIF(pedidos[id_cliente],pedidos[[#This Row],[id_cliente]])&lt;=1,0,1)</f>
        <v>1</v>
      </c>
    </row>
    <row r="139" spans="1:6" x14ac:dyDescent="0.35">
      <c r="A139" s="2">
        <v>138</v>
      </c>
      <c r="B139" s="2">
        <v>182</v>
      </c>
      <c r="C139" s="1">
        <v>45765</v>
      </c>
      <c r="D139" s="3">
        <v>15326</v>
      </c>
      <c r="E139" t="s">
        <v>816</v>
      </c>
      <c r="F139" s="2">
        <f>IF(COUNTIF(pedidos[id_cliente],pedidos[[#This Row],[id_cliente]])&lt;=1,0,1)</f>
        <v>1</v>
      </c>
    </row>
    <row r="140" spans="1:6" x14ac:dyDescent="0.35">
      <c r="A140" s="2">
        <v>139</v>
      </c>
      <c r="B140" s="2">
        <v>52</v>
      </c>
      <c r="C140" s="1">
        <v>45707</v>
      </c>
      <c r="D140" s="3">
        <v>145921</v>
      </c>
      <c r="E140" t="s">
        <v>816</v>
      </c>
      <c r="F140" s="2">
        <f>IF(COUNTIF(pedidos[id_cliente],pedidos[[#This Row],[id_cliente]])&lt;=1,0,1)</f>
        <v>1</v>
      </c>
    </row>
    <row r="141" spans="1:6" x14ac:dyDescent="0.35">
      <c r="A141" s="2">
        <v>140</v>
      </c>
      <c r="B141" s="2">
        <v>186</v>
      </c>
      <c r="C141" s="1">
        <v>45442</v>
      </c>
      <c r="D141" s="3">
        <v>46606</v>
      </c>
      <c r="E141" t="s">
        <v>817</v>
      </c>
      <c r="F141" s="2">
        <f>IF(COUNTIF(pedidos[id_cliente],pedidos[[#This Row],[id_cliente]])&lt;=1,0,1)</f>
        <v>1</v>
      </c>
    </row>
    <row r="142" spans="1:6" x14ac:dyDescent="0.35">
      <c r="A142" s="2">
        <v>141</v>
      </c>
      <c r="B142" s="2">
        <v>178</v>
      </c>
      <c r="C142" s="1">
        <v>45487</v>
      </c>
      <c r="D142" s="3">
        <v>54928</v>
      </c>
      <c r="E142" t="s">
        <v>815</v>
      </c>
      <c r="F142" s="2">
        <f>IF(COUNTIF(pedidos[id_cliente],pedidos[[#This Row],[id_cliente]])&lt;=1,0,1)</f>
        <v>1</v>
      </c>
    </row>
    <row r="143" spans="1:6" x14ac:dyDescent="0.35">
      <c r="A143" s="2">
        <v>142</v>
      </c>
      <c r="B143" s="2">
        <v>46</v>
      </c>
      <c r="C143" s="1">
        <v>45730</v>
      </c>
      <c r="D143" s="3">
        <v>143784</v>
      </c>
      <c r="E143" t="s">
        <v>815</v>
      </c>
      <c r="F143" s="2">
        <f>IF(COUNTIF(pedidos[id_cliente],pedidos[[#This Row],[id_cliente]])&lt;=1,0,1)</f>
        <v>1</v>
      </c>
    </row>
    <row r="144" spans="1:6" x14ac:dyDescent="0.35">
      <c r="A144" s="2">
        <v>143</v>
      </c>
      <c r="B144" s="2">
        <v>84</v>
      </c>
      <c r="C144" s="1">
        <v>45758</v>
      </c>
      <c r="D144" s="3">
        <v>51053</v>
      </c>
      <c r="E144" t="s">
        <v>817</v>
      </c>
      <c r="F144" s="2">
        <f>IF(COUNTIF(pedidos[id_cliente],pedidos[[#This Row],[id_cliente]])&lt;=1,0,1)</f>
        <v>1</v>
      </c>
    </row>
    <row r="145" spans="1:6" x14ac:dyDescent="0.35">
      <c r="A145" s="2">
        <v>144</v>
      </c>
      <c r="B145" s="2">
        <v>131</v>
      </c>
      <c r="C145" s="1">
        <v>45513</v>
      </c>
      <c r="D145" s="3">
        <v>56646</v>
      </c>
      <c r="E145" t="s">
        <v>816</v>
      </c>
      <c r="F145" s="2">
        <f>IF(COUNTIF(pedidos[id_cliente],pedidos[[#This Row],[id_cliente]])&lt;=1,0,1)</f>
        <v>1</v>
      </c>
    </row>
    <row r="146" spans="1:6" x14ac:dyDescent="0.35">
      <c r="A146" s="2">
        <v>145</v>
      </c>
      <c r="B146" s="2">
        <v>38</v>
      </c>
      <c r="C146" s="1">
        <v>45761</v>
      </c>
      <c r="D146" s="3">
        <v>116527</v>
      </c>
      <c r="E146" t="s">
        <v>816</v>
      </c>
      <c r="F146" s="2">
        <f>IF(COUNTIF(pedidos[id_cliente],pedidos[[#This Row],[id_cliente]])&lt;=1,0,1)</f>
        <v>1</v>
      </c>
    </row>
    <row r="147" spans="1:6" x14ac:dyDescent="0.35">
      <c r="A147" s="2">
        <v>146</v>
      </c>
      <c r="B147" s="2">
        <v>159</v>
      </c>
      <c r="C147" s="1">
        <v>45533</v>
      </c>
      <c r="D147" s="3">
        <v>40682</v>
      </c>
      <c r="E147" t="s">
        <v>816</v>
      </c>
      <c r="F147" s="2">
        <f>IF(COUNTIF(pedidos[id_cliente],pedidos[[#This Row],[id_cliente]])&lt;=1,0,1)</f>
        <v>1</v>
      </c>
    </row>
    <row r="148" spans="1:6" x14ac:dyDescent="0.35">
      <c r="A148" s="2">
        <v>147</v>
      </c>
      <c r="B148" s="2">
        <v>4</v>
      </c>
      <c r="C148" s="1">
        <v>45659</v>
      </c>
      <c r="D148" s="3">
        <v>112393</v>
      </c>
      <c r="E148" t="s">
        <v>816</v>
      </c>
      <c r="F148" s="2">
        <f>IF(COUNTIF(pedidos[id_cliente],pedidos[[#This Row],[id_cliente]])&lt;=1,0,1)</f>
        <v>1</v>
      </c>
    </row>
    <row r="149" spans="1:6" x14ac:dyDescent="0.35">
      <c r="A149" s="2">
        <v>148</v>
      </c>
      <c r="B149" s="2">
        <v>99</v>
      </c>
      <c r="C149" s="1">
        <v>45483</v>
      </c>
      <c r="D149" s="3">
        <v>79883</v>
      </c>
      <c r="E149" t="s">
        <v>817</v>
      </c>
      <c r="F149" s="2">
        <f>IF(COUNTIF(pedidos[id_cliente],pedidos[[#This Row],[id_cliente]])&lt;=1,0,1)</f>
        <v>1</v>
      </c>
    </row>
    <row r="150" spans="1:6" x14ac:dyDescent="0.35">
      <c r="A150" s="2">
        <v>149</v>
      </c>
      <c r="B150" s="2">
        <v>196</v>
      </c>
      <c r="C150" s="1">
        <v>45777</v>
      </c>
      <c r="D150" s="3">
        <v>107323</v>
      </c>
      <c r="E150" t="s">
        <v>815</v>
      </c>
      <c r="F150" s="2">
        <f>IF(COUNTIF(pedidos[id_cliente],pedidos[[#This Row],[id_cliente]])&lt;=1,0,1)</f>
        <v>1</v>
      </c>
    </row>
    <row r="151" spans="1:6" x14ac:dyDescent="0.35">
      <c r="A151" s="2">
        <v>150</v>
      </c>
      <c r="B151" s="2">
        <v>65</v>
      </c>
      <c r="C151" s="1">
        <v>45654</v>
      </c>
      <c r="D151" s="3">
        <v>47655</v>
      </c>
      <c r="E151" t="s">
        <v>816</v>
      </c>
      <c r="F151" s="2">
        <f>IF(COUNTIF(pedidos[id_cliente],pedidos[[#This Row],[id_cliente]])&lt;=1,0,1)</f>
        <v>1</v>
      </c>
    </row>
    <row r="152" spans="1:6" x14ac:dyDescent="0.35">
      <c r="A152" s="2">
        <v>151</v>
      </c>
      <c r="B152" s="2">
        <v>145</v>
      </c>
      <c r="C152" s="1">
        <v>45661</v>
      </c>
      <c r="D152" s="3">
        <v>81702</v>
      </c>
      <c r="E152" t="s">
        <v>815</v>
      </c>
      <c r="F152" s="2">
        <f>IF(COUNTIF(pedidos[id_cliente],pedidos[[#This Row],[id_cliente]])&lt;=1,0,1)</f>
        <v>1</v>
      </c>
    </row>
    <row r="153" spans="1:6" x14ac:dyDescent="0.35">
      <c r="A153" s="2">
        <v>152</v>
      </c>
      <c r="B153" s="2">
        <v>130</v>
      </c>
      <c r="C153" s="1">
        <v>45665</v>
      </c>
      <c r="D153" s="3">
        <v>62558</v>
      </c>
      <c r="E153" t="s">
        <v>817</v>
      </c>
      <c r="F153" s="2">
        <f>IF(COUNTIF(pedidos[id_cliente],pedidos[[#This Row],[id_cliente]])&lt;=1,0,1)</f>
        <v>1</v>
      </c>
    </row>
    <row r="154" spans="1:6" x14ac:dyDescent="0.35">
      <c r="A154" s="2">
        <v>153</v>
      </c>
      <c r="B154" s="2">
        <v>134</v>
      </c>
      <c r="C154" s="1">
        <v>45779</v>
      </c>
      <c r="D154" s="3">
        <v>147346</v>
      </c>
      <c r="E154" t="s">
        <v>815</v>
      </c>
      <c r="F154" s="2">
        <f>IF(COUNTIF(pedidos[id_cliente],pedidos[[#This Row],[id_cliente]])&lt;=1,0,1)</f>
        <v>1</v>
      </c>
    </row>
    <row r="155" spans="1:6" x14ac:dyDescent="0.35">
      <c r="A155" s="2">
        <v>154</v>
      </c>
      <c r="B155" s="2">
        <v>33</v>
      </c>
      <c r="C155" s="1">
        <v>45741</v>
      </c>
      <c r="D155" s="3">
        <v>13452</v>
      </c>
      <c r="E155" t="s">
        <v>816</v>
      </c>
      <c r="F155" s="2">
        <f>IF(COUNTIF(pedidos[id_cliente],pedidos[[#This Row],[id_cliente]])&lt;=1,0,1)</f>
        <v>1</v>
      </c>
    </row>
    <row r="156" spans="1:6" x14ac:dyDescent="0.35">
      <c r="A156" s="2">
        <v>155</v>
      </c>
      <c r="B156" s="2">
        <v>151</v>
      </c>
      <c r="C156" s="1">
        <v>45447</v>
      </c>
      <c r="D156" s="3">
        <v>9910</v>
      </c>
      <c r="E156" t="s">
        <v>817</v>
      </c>
      <c r="F156" s="2">
        <f>IF(COUNTIF(pedidos[id_cliente],pedidos[[#This Row],[id_cliente]])&lt;=1,0,1)</f>
        <v>1</v>
      </c>
    </row>
    <row r="157" spans="1:6" x14ac:dyDescent="0.35">
      <c r="A157" s="2">
        <v>156</v>
      </c>
      <c r="B157" s="2">
        <v>64</v>
      </c>
      <c r="C157" s="1">
        <v>45506</v>
      </c>
      <c r="D157" s="3">
        <v>147308</v>
      </c>
      <c r="E157" t="s">
        <v>816</v>
      </c>
      <c r="F157" s="2">
        <f>IF(COUNTIF(pedidos[id_cliente],pedidos[[#This Row],[id_cliente]])&lt;=1,0,1)</f>
        <v>1</v>
      </c>
    </row>
    <row r="158" spans="1:6" x14ac:dyDescent="0.35">
      <c r="A158" s="2">
        <v>157</v>
      </c>
      <c r="B158" s="2">
        <v>38</v>
      </c>
      <c r="C158" s="1">
        <v>45511</v>
      </c>
      <c r="D158" s="3">
        <v>61162</v>
      </c>
      <c r="E158" t="s">
        <v>816</v>
      </c>
      <c r="F158" s="2">
        <f>IF(COUNTIF(pedidos[id_cliente],pedidos[[#This Row],[id_cliente]])&lt;=1,0,1)</f>
        <v>1</v>
      </c>
    </row>
    <row r="159" spans="1:6" x14ac:dyDescent="0.35">
      <c r="A159" s="2">
        <v>158</v>
      </c>
      <c r="B159" s="2">
        <v>99</v>
      </c>
      <c r="C159" s="1">
        <v>45507</v>
      </c>
      <c r="D159" s="3">
        <v>81234</v>
      </c>
      <c r="E159" t="s">
        <v>815</v>
      </c>
      <c r="F159" s="2">
        <f>IF(COUNTIF(pedidos[id_cliente],pedidos[[#This Row],[id_cliente]])&lt;=1,0,1)</f>
        <v>1</v>
      </c>
    </row>
    <row r="160" spans="1:6" x14ac:dyDescent="0.35">
      <c r="A160" s="2">
        <v>159</v>
      </c>
      <c r="B160" s="2">
        <v>56</v>
      </c>
      <c r="C160" s="1">
        <v>45476</v>
      </c>
      <c r="D160" s="3">
        <v>134441</v>
      </c>
      <c r="E160" t="s">
        <v>816</v>
      </c>
      <c r="F160" s="2">
        <f>IF(COUNTIF(pedidos[id_cliente],pedidos[[#This Row],[id_cliente]])&lt;=1,0,1)</f>
        <v>1</v>
      </c>
    </row>
    <row r="161" spans="1:6" x14ac:dyDescent="0.35">
      <c r="A161" s="2">
        <v>160</v>
      </c>
      <c r="B161" s="2">
        <v>150</v>
      </c>
      <c r="C161" s="1">
        <v>45678</v>
      </c>
      <c r="D161" s="3">
        <v>5655</v>
      </c>
      <c r="E161" t="s">
        <v>815</v>
      </c>
      <c r="F161" s="2">
        <f>IF(COUNTIF(pedidos[id_cliente],pedidos[[#This Row],[id_cliente]])&lt;=1,0,1)</f>
        <v>1</v>
      </c>
    </row>
    <row r="162" spans="1:6" x14ac:dyDescent="0.35">
      <c r="A162" s="2">
        <v>161</v>
      </c>
      <c r="B162" s="2">
        <v>112</v>
      </c>
      <c r="C162" s="1">
        <v>45730</v>
      </c>
      <c r="D162" s="3">
        <v>132803</v>
      </c>
      <c r="E162" t="s">
        <v>815</v>
      </c>
      <c r="F162" s="2">
        <f>IF(COUNTIF(pedidos[id_cliente],pedidos[[#This Row],[id_cliente]])&lt;=1,0,1)</f>
        <v>1</v>
      </c>
    </row>
    <row r="163" spans="1:6" x14ac:dyDescent="0.35">
      <c r="A163" s="2">
        <v>162</v>
      </c>
      <c r="B163" s="2">
        <v>89</v>
      </c>
      <c r="C163" s="1">
        <v>45570</v>
      </c>
      <c r="D163" s="3">
        <v>124478</v>
      </c>
      <c r="E163" t="s">
        <v>815</v>
      </c>
      <c r="F163" s="2">
        <f>IF(COUNTIF(pedidos[id_cliente],pedidos[[#This Row],[id_cliente]])&lt;=1,0,1)</f>
        <v>1</v>
      </c>
    </row>
    <row r="164" spans="1:6" x14ac:dyDescent="0.35">
      <c r="A164" s="2">
        <v>163</v>
      </c>
      <c r="B164" s="2">
        <v>16</v>
      </c>
      <c r="C164" s="1">
        <v>45664</v>
      </c>
      <c r="D164" s="3">
        <v>83393</v>
      </c>
      <c r="E164" t="s">
        <v>816</v>
      </c>
      <c r="F164" s="2">
        <f>IF(COUNTIF(pedidos[id_cliente],pedidos[[#This Row],[id_cliente]])&lt;=1,0,1)</f>
        <v>1</v>
      </c>
    </row>
    <row r="165" spans="1:6" x14ac:dyDescent="0.35">
      <c r="A165" s="2">
        <v>164</v>
      </c>
      <c r="B165" s="2">
        <v>80</v>
      </c>
      <c r="C165" s="1">
        <v>45720</v>
      </c>
      <c r="D165" s="3">
        <v>127268</v>
      </c>
      <c r="E165" t="s">
        <v>816</v>
      </c>
      <c r="F165" s="2">
        <f>IF(COUNTIF(pedidos[id_cliente],pedidos[[#This Row],[id_cliente]])&lt;=1,0,1)</f>
        <v>1</v>
      </c>
    </row>
    <row r="166" spans="1:6" x14ac:dyDescent="0.35">
      <c r="A166" s="2">
        <v>165</v>
      </c>
      <c r="B166" s="2">
        <v>32</v>
      </c>
      <c r="C166" s="1">
        <v>45596</v>
      </c>
      <c r="D166" s="3">
        <v>71461</v>
      </c>
      <c r="E166" t="s">
        <v>817</v>
      </c>
      <c r="F166" s="2">
        <f>IF(COUNTIF(pedidos[id_cliente],pedidos[[#This Row],[id_cliente]])&lt;=1,0,1)</f>
        <v>1</v>
      </c>
    </row>
    <row r="167" spans="1:6" x14ac:dyDescent="0.35">
      <c r="A167" s="2">
        <v>166</v>
      </c>
      <c r="B167" s="2">
        <v>156</v>
      </c>
      <c r="C167" s="1">
        <v>45691</v>
      </c>
      <c r="D167" s="3">
        <v>39158</v>
      </c>
      <c r="E167" t="s">
        <v>815</v>
      </c>
      <c r="F167" s="2">
        <f>IF(COUNTIF(pedidos[id_cliente],pedidos[[#This Row],[id_cliente]])&lt;=1,0,1)</f>
        <v>1</v>
      </c>
    </row>
    <row r="168" spans="1:6" x14ac:dyDescent="0.35">
      <c r="A168" s="2">
        <v>167</v>
      </c>
      <c r="B168" s="2">
        <v>118</v>
      </c>
      <c r="C168" s="1">
        <v>45609</v>
      </c>
      <c r="D168" s="3">
        <v>73485</v>
      </c>
      <c r="E168" t="s">
        <v>816</v>
      </c>
      <c r="F168" s="2">
        <f>IF(COUNTIF(pedidos[id_cliente],pedidos[[#This Row],[id_cliente]])&lt;=1,0,1)</f>
        <v>1</v>
      </c>
    </row>
    <row r="169" spans="1:6" x14ac:dyDescent="0.35">
      <c r="A169" s="2">
        <v>168</v>
      </c>
      <c r="B169" s="2">
        <v>145</v>
      </c>
      <c r="C169" s="1">
        <v>45516</v>
      </c>
      <c r="D169" s="3">
        <v>52479</v>
      </c>
      <c r="E169" t="s">
        <v>817</v>
      </c>
      <c r="F169" s="2">
        <f>IF(COUNTIF(pedidos[id_cliente],pedidos[[#This Row],[id_cliente]])&lt;=1,0,1)</f>
        <v>1</v>
      </c>
    </row>
    <row r="170" spans="1:6" x14ac:dyDescent="0.35">
      <c r="A170" s="2">
        <v>169</v>
      </c>
      <c r="B170" s="2">
        <v>101</v>
      </c>
      <c r="C170" s="1">
        <v>45550</v>
      </c>
      <c r="D170" s="3">
        <v>121923</v>
      </c>
      <c r="E170" t="s">
        <v>816</v>
      </c>
      <c r="F170" s="2">
        <f>IF(COUNTIF(pedidos[id_cliente],pedidos[[#This Row],[id_cliente]])&lt;=1,0,1)</f>
        <v>1</v>
      </c>
    </row>
    <row r="171" spans="1:6" x14ac:dyDescent="0.35">
      <c r="A171" s="2">
        <v>170</v>
      </c>
      <c r="B171" s="2">
        <v>139</v>
      </c>
      <c r="C171" s="1">
        <v>45447</v>
      </c>
      <c r="D171" s="3">
        <v>119519</v>
      </c>
      <c r="E171" t="s">
        <v>816</v>
      </c>
      <c r="F171" s="2">
        <f>IF(COUNTIF(pedidos[id_cliente],pedidos[[#This Row],[id_cliente]])&lt;=1,0,1)</f>
        <v>1</v>
      </c>
    </row>
    <row r="172" spans="1:6" x14ac:dyDescent="0.35">
      <c r="A172" s="2">
        <v>171</v>
      </c>
      <c r="B172" s="2">
        <v>103</v>
      </c>
      <c r="C172" s="1">
        <v>45742</v>
      </c>
      <c r="D172" s="3">
        <v>137341</v>
      </c>
      <c r="E172" t="s">
        <v>815</v>
      </c>
      <c r="F172" s="2">
        <f>IF(COUNTIF(pedidos[id_cliente],pedidos[[#This Row],[id_cliente]])&lt;=1,0,1)</f>
        <v>1</v>
      </c>
    </row>
    <row r="173" spans="1:6" x14ac:dyDescent="0.35">
      <c r="A173" s="2">
        <v>172</v>
      </c>
      <c r="B173" s="2">
        <v>35</v>
      </c>
      <c r="C173" s="1">
        <v>45475</v>
      </c>
      <c r="D173" s="3">
        <v>98031</v>
      </c>
      <c r="E173" t="s">
        <v>815</v>
      </c>
      <c r="F173" s="2">
        <f>IF(COUNTIF(pedidos[id_cliente],pedidos[[#This Row],[id_cliente]])&lt;=1,0,1)</f>
        <v>1</v>
      </c>
    </row>
    <row r="174" spans="1:6" x14ac:dyDescent="0.35">
      <c r="A174" s="2">
        <v>173</v>
      </c>
      <c r="B174" s="2">
        <v>100</v>
      </c>
      <c r="C174" s="1">
        <v>45634</v>
      </c>
      <c r="D174" s="3">
        <v>132996</v>
      </c>
      <c r="E174" t="s">
        <v>815</v>
      </c>
      <c r="F174" s="2">
        <f>IF(COUNTIF(pedidos[id_cliente],pedidos[[#This Row],[id_cliente]])&lt;=1,0,1)</f>
        <v>1</v>
      </c>
    </row>
    <row r="175" spans="1:6" x14ac:dyDescent="0.35">
      <c r="A175" s="2">
        <v>174</v>
      </c>
      <c r="B175" s="2">
        <v>174</v>
      </c>
      <c r="C175" s="1">
        <v>45526</v>
      </c>
      <c r="D175" s="3">
        <v>69145</v>
      </c>
      <c r="E175" t="s">
        <v>815</v>
      </c>
      <c r="F175" s="2">
        <f>IF(COUNTIF(pedidos[id_cliente],pedidos[[#This Row],[id_cliente]])&lt;=1,0,1)</f>
        <v>1</v>
      </c>
    </row>
    <row r="176" spans="1:6" x14ac:dyDescent="0.35">
      <c r="A176" s="2">
        <v>175</v>
      </c>
      <c r="B176" s="2">
        <v>78</v>
      </c>
      <c r="C176" s="1">
        <v>45504</v>
      </c>
      <c r="D176" s="3">
        <v>141544</v>
      </c>
      <c r="E176" t="s">
        <v>815</v>
      </c>
      <c r="F176" s="2">
        <f>IF(COUNTIF(pedidos[id_cliente],pedidos[[#This Row],[id_cliente]])&lt;=1,0,1)</f>
        <v>1</v>
      </c>
    </row>
    <row r="177" spans="1:6" x14ac:dyDescent="0.35">
      <c r="A177" s="2">
        <v>176</v>
      </c>
      <c r="B177" s="2">
        <v>184</v>
      </c>
      <c r="C177" s="1">
        <v>45760</v>
      </c>
      <c r="D177" s="3">
        <v>46213</v>
      </c>
      <c r="E177" t="s">
        <v>816</v>
      </c>
      <c r="F177" s="2">
        <f>IF(COUNTIF(pedidos[id_cliente],pedidos[[#This Row],[id_cliente]])&lt;=1,0,1)</f>
        <v>1</v>
      </c>
    </row>
    <row r="178" spans="1:6" x14ac:dyDescent="0.35">
      <c r="A178" s="2">
        <v>177</v>
      </c>
      <c r="B178" s="2">
        <v>47</v>
      </c>
      <c r="C178" s="1">
        <v>45632</v>
      </c>
      <c r="D178" s="3">
        <v>65057</v>
      </c>
      <c r="E178" t="s">
        <v>816</v>
      </c>
      <c r="F178" s="2">
        <f>IF(COUNTIF(pedidos[id_cliente],pedidos[[#This Row],[id_cliente]])&lt;=1,0,1)</f>
        <v>1</v>
      </c>
    </row>
    <row r="179" spans="1:6" x14ac:dyDescent="0.35">
      <c r="A179" s="2">
        <v>178</v>
      </c>
      <c r="B179" s="2">
        <v>26</v>
      </c>
      <c r="C179" s="1">
        <v>45682</v>
      </c>
      <c r="D179" s="3">
        <v>65618</v>
      </c>
      <c r="E179" t="s">
        <v>816</v>
      </c>
      <c r="F179" s="2">
        <f>IF(COUNTIF(pedidos[id_cliente],pedidos[[#This Row],[id_cliente]])&lt;=1,0,1)</f>
        <v>1</v>
      </c>
    </row>
    <row r="180" spans="1:6" x14ac:dyDescent="0.35">
      <c r="A180" s="2">
        <v>179</v>
      </c>
      <c r="B180" s="2">
        <v>33</v>
      </c>
      <c r="C180" s="1">
        <v>45528</v>
      </c>
      <c r="D180" s="3">
        <v>83121</v>
      </c>
      <c r="E180" t="s">
        <v>816</v>
      </c>
      <c r="F180" s="2">
        <f>IF(COUNTIF(pedidos[id_cliente],pedidos[[#This Row],[id_cliente]])&lt;=1,0,1)</f>
        <v>1</v>
      </c>
    </row>
    <row r="181" spans="1:6" x14ac:dyDescent="0.35">
      <c r="A181" s="2">
        <v>180</v>
      </c>
      <c r="B181" s="2">
        <v>110</v>
      </c>
      <c r="C181" s="1">
        <v>45680</v>
      </c>
      <c r="D181" s="3">
        <v>38934</v>
      </c>
      <c r="E181" t="s">
        <v>816</v>
      </c>
      <c r="F181" s="2">
        <f>IF(COUNTIF(pedidos[id_cliente],pedidos[[#This Row],[id_cliente]])&lt;=1,0,1)</f>
        <v>1</v>
      </c>
    </row>
    <row r="182" spans="1:6" x14ac:dyDescent="0.35">
      <c r="A182" s="2">
        <v>181</v>
      </c>
      <c r="B182" s="2">
        <v>155</v>
      </c>
      <c r="C182" s="1">
        <v>45623</v>
      </c>
      <c r="D182" s="3">
        <v>87585</v>
      </c>
      <c r="E182" t="s">
        <v>815</v>
      </c>
      <c r="F182" s="2">
        <f>IF(COUNTIF(pedidos[id_cliente],pedidos[[#This Row],[id_cliente]])&lt;=1,0,1)</f>
        <v>1</v>
      </c>
    </row>
    <row r="183" spans="1:6" x14ac:dyDescent="0.35">
      <c r="A183" s="2">
        <v>182</v>
      </c>
      <c r="B183" s="2">
        <v>181</v>
      </c>
      <c r="C183" s="1">
        <v>45645</v>
      </c>
      <c r="D183" s="3">
        <v>6537</v>
      </c>
      <c r="E183" t="s">
        <v>815</v>
      </c>
      <c r="F183" s="2">
        <f>IF(COUNTIF(pedidos[id_cliente],pedidos[[#This Row],[id_cliente]])&lt;=1,0,1)</f>
        <v>1</v>
      </c>
    </row>
    <row r="184" spans="1:6" x14ac:dyDescent="0.35">
      <c r="A184" s="2">
        <v>183</v>
      </c>
      <c r="B184" s="2">
        <v>147</v>
      </c>
      <c r="C184" s="1">
        <v>45672</v>
      </c>
      <c r="D184" s="3">
        <v>17386</v>
      </c>
      <c r="E184" t="s">
        <v>817</v>
      </c>
      <c r="F184" s="2">
        <f>IF(COUNTIF(pedidos[id_cliente],pedidos[[#This Row],[id_cliente]])&lt;=1,0,1)</f>
        <v>1</v>
      </c>
    </row>
    <row r="185" spans="1:6" x14ac:dyDescent="0.35">
      <c r="A185" s="2">
        <v>184</v>
      </c>
      <c r="B185" s="2">
        <v>101</v>
      </c>
      <c r="C185" s="1">
        <v>45426</v>
      </c>
      <c r="D185" s="3">
        <v>5936</v>
      </c>
      <c r="E185" t="s">
        <v>817</v>
      </c>
      <c r="F185" s="2">
        <f>IF(COUNTIF(pedidos[id_cliente],pedidos[[#This Row],[id_cliente]])&lt;=1,0,1)</f>
        <v>1</v>
      </c>
    </row>
    <row r="186" spans="1:6" x14ac:dyDescent="0.35">
      <c r="A186" s="2">
        <v>185</v>
      </c>
      <c r="B186" s="2">
        <v>134</v>
      </c>
      <c r="C186" s="1">
        <v>45745</v>
      </c>
      <c r="D186" s="3">
        <v>114184</v>
      </c>
      <c r="E186" t="s">
        <v>817</v>
      </c>
      <c r="F186" s="2">
        <f>IF(COUNTIF(pedidos[id_cliente],pedidos[[#This Row],[id_cliente]])&lt;=1,0,1)</f>
        <v>1</v>
      </c>
    </row>
    <row r="187" spans="1:6" x14ac:dyDescent="0.35">
      <c r="A187" s="2">
        <v>186</v>
      </c>
      <c r="B187" s="2">
        <v>24</v>
      </c>
      <c r="C187" s="1">
        <v>45450</v>
      </c>
      <c r="D187" s="3">
        <v>55481</v>
      </c>
      <c r="E187" t="s">
        <v>816</v>
      </c>
      <c r="F187" s="2">
        <f>IF(COUNTIF(pedidos[id_cliente],pedidos[[#This Row],[id_cliente]])&lt;=1,0,1)</f>
        <v>1</v>
      </c>
    </row>
    <row r="188" spans="1:6" x14ac:dyDescent="0.35">
      <c r="A188" s="2">
        <v>187</v>
      </c>
      <c r="B188" s="2">
        <v>2</v>
      </c>
      <c r="C188" s="1">
        <v>45752</v>
      </c>
      <c r="D188" s="3">
        <v>52515</v>
      </c>
      <c r="E188" t="s">
        <v>815</v>
      </c>
      <c r="F188" s="2">
        <f>IF(COUNTIF(pedidos[id_cliente],pedidos[[#This Row],[id_cliente]])&lt;=1,0,1)</f>
        <v>1</v>
      </c>
    </row>
    <row r="189" spans="1:6" x14ac:dyDescent="0.35">
      <c r="A189" s="2">
        <v>188</v>
      </c>
      <c r="B189" s="2">
        <v>151</v>
      </c>
      <c r="C189" s="1">
        <v>45739</v>
      </c>
      <c r="D189" s="3">
        <v>123953</v>
      </c>
      <c r="E189" t="s">
        <v>817</v>
      </c>
      <c r="F189" s="2">
        <f>IF(COUNTIF(pedidos[id_cliente],pedidos[[#This Row],[id_cliente]])&lt;=1,0,1)</f>
        <v>1</v>
      </c>
    </row>
    <row r="190" spans="1:6" x14ac:dyDescent="0.35">
      <c r="A190" s="2">
        <v>189</v>
      </c>
      <c r="B190" s="2">
        <v>186</v>
      </c>
      <c r="C190" s="1">
        <v>45596</v>
      </c>
      <c r="D190" s="3">
        <v>128532</v>
      </c>
      <c r="E190" t="s">
        <v>817</v>
      </c>
      <c r="F190" s="2">
        <f>IF(COUNTIF(pedidos[id_cliente],pedidos[[#This Row],[id_cliente]])&lt;=1,0,1)</f>
        <v>1</v>
      </c>
    </row>
    <row r="191" spans="1:6" x14ac:dyDescent="0.35">
      <c r="A191" s="2">
        <v>190</v>
      </c>
      <c r="B191" s="2">
        <v>177</v>
      </c>
      <c r="C191" s="1">
        <v>45711</v>
      </c>
      <c r="D191" s="3">
        <v>123584</v>
      </c>
      <c r="E191" t="s">
        <v>815</v>
      </c>
      <c r="F191" s="2">
        <f>IF(COUNTIF(pedidos[id_cliente],pedidos[[#This Row],[id_cliente]])&lt;=1,0,1)</f>
        <v>1</v>
      </c>
    </row>
    <row r="192" spans="1:6" x14ac:dyDescent="0.35">
      <c r="A192" s="2">
        <v>191</v>
      </c>
      <c r="B192" s="2">
        <v>135</v>
      </c>
      <c r="C192" s="1">
        <v>45777</v>
      </c>
      <c r="D192" s="3">
        <v>94174</v>
      </c>
      <c r="E192" t="s">
        <v>817</v>
      </c>
      <c r="F192" s="2">
        <f>IF(COUNTIF(pedidos[id_cliente],pedidos[[#This Row],[id_cliente]])&lt;=1,0,1)</f>
        <v>1</v>
      </c>
    </row>
    <row r="193" spans="1:6" x14ac:dyDescent="0.35">
      <c r="A193" s="2">
        <v>192</v>
      </c>
      <c r="B193" s="2">
        <v>55</v>
      </c>
      <c r="C193" s="1">
        <v>45486</v>
      </c>
      <c r="D193" s="3">
        <v>10605</v>
      </c>
      <c r="E193" t="s">
        <v>816</v>
      </c>
      <c r="F193" s="2">
        <f>IF(COUNTIF(pedidos[id_cliente],pedidos[[#This Row],[id_cliente]])&lt;=1,0,1)</f>
        <v>1</v>
      </c>
    </row>
    <row r="194" spans="1:6" x14ac:dyDescent="0.35">
      <c r="A194" s="2">
        <v>193</v>
      </c>
      <c r="B194" s="2">
        <v>77</v>
      </c>
      <c r="C194" s="1">
        <v>45616</v>
      </c>
      <c r="D194" s="3">
        <v>55653</v>
      </c>
      <c r="E194" t="s">
        <v>817</v>
      </c>
      <c r="F194" s="2">
        <f>IF(COUNTIF(pedidos[id_cliente],pedidos[[#This Row],[id_cliente]])&lt;=1,0,1)</f>
        <v>1</v>
      </c>
    </row>
    <row r="195" spans="1:6" x14ac:dyDescent="0.35">
      <c r="A195" s="2">
        <v>194</v>
      </c>
      <c r="B195" s="2">
        <v>79</v>
      </c>
      <c r="C195" s="1">
        <v>45749</v>
      </c>
      <c r="D195" s="3">
        <v>145165</v>
      </c>
      <c r="E195" t="s">
        <v>816</v>
      </c>
      <c r="F195" s="2">
        <f>IF(COUNTIF(pedidos[id_cliente],pedidos[[#This Row],[id_cliente]])&lt;=1,0,1)</f>
        <v>1</v>
      </c>
    </row>
    <row r="196" spans="1:6" x14ac:dyDescent="0.35">
      <c r="A196" s="2">
        <v>195</v>
      </c>
      <c r="B196" s="2">
        <v>108</v>
      </c>
      <c r="C196" s="1">
        <v>45652</v>
      </c>
      <c r="D196" s="3">
        <v>62248</v>
      </c>
      <c r="E196" t="s">
        <v>817</v>
      </c>
      <c r="F196" s="2">
        <f>IF(COUNTIF(pedidos[id_cliente],pedidos[[#This Row],[id_cliente]])&lt;=1,0,1)</f>
        <v>1</v>
      </c>
    </row>
    <row r="197" spans="1:6" x14ac:dyDescent="0.35">
      <c r="A197" s="2">
        <v>196</v>
      </c>
      <c r="B197" s="2">
        <v>68</v>
      </c>
      <c r="C197" s="1">
        <v>45547</v>
      </c>
      <c r="D197" s="3">
        <v>56854</v>
      </c>
      <c r="E197" t="s">
        <v>817</v>
      </c>
      <c r="F197" s="2">
        <f>IF(COUNTIF(pedidos[id_cliente],pedidos[[#This Row],[id_cliente]])&lt;=1,0,1)</f>
        <v>1</v>
      </c>
    </row>
    <row r="198" spans="1:6" x14ac:dyDescent="0.35">
      <c r="A198" s="2">
        <v>197</v>
      </c>
      <c r="B198" s="2">
        <v>134</v>
      </c>
      <c r="C198" s="1">
        <v>45694</v>
      </c>
      <c r="D198" s="3">
        <v>5108</v>
      </c>
      <c r="E198" t="s">
        <v>817</v>
      </c>
      <c r="F198" s="2">
        <f>IF(COUNTIF(pedidos[id_cliente],pedidos[[#This Row],[id_cliente]])&lt;=1,0,1)</f>
        <v>1</v>
      </c>
    </row>
    <row r="199" spans="1:6" x14ac:dyDescent="0.35">
      <c r="A199" s="2">
        <v>198</v>
      </c>
      <c r="B199" s="2">
        <v>133</v>
      </c>
      <c r="C199" s="1">
        <v>45774</v>
      </c>
      <c r="D199" s="3">
        <v>68032</v>
      </c>
      <c r="E199" t="s">
        <v>816</v>
      </c>
      <c r="F199" s="2">
        <f>IF(COUNTIF(pedidos[id_cliente],pedidos[[#This Row],[id_cliente]])&lt;=1,0,1)</f>
        <v>1</v>
      </c>
    </row>
    <row r="200" spans="1:6" x14ac:dyDescent="0.35">
      <c r="A200" s="2">
        <v>199</v>
      </c>
      <c r="B200" s="2">
        <v>67</v>
      </c>
      <c r="C200" s="1">
        <v>45705</v>
      </c>
      <c r="D200" s="3">
        <v>63603</v>
      </c>
      <c r="E200" t="s">
        <v>815</v>
      </c>
      <c r="F200" s="2">
        <f>IF(COUNTIF(pedidos[id_cliente],pedidos[[#This Row],[id_cliente]])&lt;=1,0,1)</f>
        <v>1</v>
      </c>
    </row>
    <row r="201" spans="1:6" x14ac:dyDescent="0.35">
      <c r="A201" s="2">
        <v>200</v>
      </c>
      <c r="B201" s="2">
        <v>187</v>
      </c>
      <c r="C201" s="1">
        <v>45618</v>
      </c>
      <c r="D201" s="3">
        <v>129143</v>
      </c>
      <c r="E201" t="s">
        <v>817</v>
      </c>
      <c r="F201" s="2">
        <f>IF(COUNTIF(pedidos[id_cliente],pedidos[[#This Row],[id_cliente]])&lt;=1,0,1)</f>
        <v>1</v>
      </c>
    </row>
    <row r="202" spans="1:6" x14ac:dyDescent="0.35">
      <c r="A202" s="2">
        <v>201</v>
      </c>
      <c r="B202" s="2">
        <v>124</v>
      </c>
      <c r="C202" s="1">
        <v>45772</v>
      </c>
      <c r="D202" s="3">
        <v>105722</v>
      </c>
      <c r="E202" t="s">
        <v>815</v>
      </c>
      <c r="F202" s="2">
        <f>IF(COUNTIF(pedidos[id_cliente],pedidos[[#This Row],[id_cliente]])&lt;=1,0,1)</f>
        <v>1</v>
      </c>
    </row>
    <row r="203" spans="1:6" x14ac:dyDescent="0.35">
      <c r="A203" s="2">
        <v>202</v>
      </c>
      <c r="B203" s="2">
        <v>27</v>
      </c>
      <c r="C203" s="1">
        <v>45609</v>
      </c>
      <c r="D203" s="3">
        <v>33673</v>
      </c>
      <c r="E203" t="s">
        <v>816</v>
      </c>
      <c r="F203" s="2">
        <f>IF(COUNTIF(pedidos[id_cliente],pedidos[[#This Row],[id_cliente]])&lt;=1,0,1)</f>
        <v>1</v>
      </c>
    </row>
    <row r="204" spans="1:6" x14ac:dyDescent="0.35">
      <c r="A204" s="2">
        <v>203</v>
      </c>
      <c r="B204" s="2">
        <v>60</v>
      </c>
      <c r="C204" s="1">
        <v>45624</v>
      </c>
      <c r="D204" s="3">
        <v>139182</v>
      </c>
      <c r="E204" t="s">
        <v>816</v>
      </c>
      <c r="F204" s="2">
        <f>IF(COUNTIF(pedidos[id_cliente],pedidos[[#This Row],[id_cliente]])&lt;=1,0,1)</f>
        <v>1</v>
      </c>
    </row>
    <row r="205" spans="1:6" x14ac:dyDescent="0.35">
      <c r="A205" s="2">
        <v>204</v>
      </c>
      <c r="B205" s="2">
        <v>40</v>
      </c>
      <c r="C205" s="1">
        <v>45606</v>
      </c>
      <c r="D205" s="3">
        <v>2850</v>
      </c>
      <c r="E205" t="s">
        <v>816</v>
      </c>
      <c r="F205" s="2">
        <f>IF(COUNTIF(pedidos[id_cliente],pedidos[[#This Row],[id_cliente]])&lt;=1,0,1)</f>
        <v>1</v>
      </c>
    </row>
    <row r="206" spans="1:6" x14ac:dyDescent="0.35">
      <c r="A206" s="2">
        <v>205</v>
      </c>
      <c r="B206" s="2">
        <v>187</v>
      </c>
      <c r="C206" s="1">
        <v>45446</v>
      </c>
      <c r="D206" s="3">
        <v>11312</v>
      </c>
      <c r="E206" t="s">
        <v>817</v>
      </c>
      <c r="F206" s="2">
        <f>IF(COUNTIF(pedidos[id_cliente],pedidos[[#This Row],[id_cliente]])&lt;=1,0,1)</f>
        <v>1</v>
      </c>
    </row>
    <row r="207" spans="1:6" x14ac:dyDescent="0.35">
      <c r="A207" s="2">
        <v>206</v>
      </c>
      <c r="B207" s="2">
        <v>33</v>
      </c>
      <c r="C207" s="1">
        <v>45548</v>
      </c>
      <c r="D207" s="3">
        <v>29286</v>
      </c>
      <c r="E207" t="s">
        <v>817</v>
      </c>
      <c r="F207" s="2">
        <f>IF(COUNTIF(pedidos[id_cliente],pedidos[[#This Row],[id_cliente]])&lt;=1,0,1)</f>
        <v>1</v>
      </c>
    </row>
    <row r="208" spans="1:6" x14ac:dyDescent="0.35">
      <c r="A208" s="2">
        <v>207</v>
      </c>
      <c r="B208" s="2">
        <v>74</v>
      </c>
      <c r="C208" s="1">
        <v>45487</v>
      </c>
      <c r="D208" s="3">
        <v>65291</v>
      </c>
      <c r="E208" t="s">
        <v>815</v>
      </c>
      <c r="F208" s="2">
        <f>IF(COUNTIF(pedidos[id_cliente],pedidos[[#This Row],[id_cliente]])&lt;=1,0,1)</f>
        <v>1</v>
      </c>
    </row>
    <row r="209" spans="1:6" x14ac:dyDescent="0.35">
      <c r="A209" s="2">
        <v>208</v>
      </c>
      <c r="B209" s="2">
        <v>182</v>
      </c>
      <c r="C209" s="1">
        <v>45749</v>
      </c>
      <c r="D209" s="3">
        <v>15089</v>
      </c>
      <c r="E209" t="s">
        <v>816</v>
      </c>
      <c r="F209" s="2">
        <f>IF(COUNTIF(pedidos[id_cliente],pedidos[[#This Row],[id_cliente]])&lt;=1,0,1)</f>
        <v>1</v>
      </c>
    </row>
    <row r="210" spans="1:6" x14ac:dyDescent="0.35">
      <c r="A210" s="2">
        <v>209</v>
      </c>
      <c r="B210" s="2">
        <v>37</v>
      </c>
      <c r="C210" s="1">
        <v>45570</v>
      </c>
      <c r="D210" s="3">
        <v>66485</v>
      </c>
      <c r="E210" t="s">
        <v>816</v>
      </c>
      <c r="F210" s="2">
        <f>IF(COUNTIF(pedidos[id_cliente],pedidos[[#This Row],[id_cliente]])&lt;=1,0,1)</f>
        <v>1</v>
      </c>
    </row>
    <row r="211" spans="1:6" x14ac:dyDescent="0.35">
      <c r="A211" s="2">
        <v>210</v>
      </c>
      <c r="B211" s="2">
        <v>173</v>
      </c>
      <c r="C211" s="1">
        <v>45758</v>
      </c>
      <c r="D211" s="3">
        <v>116846</v>
      </c>
      <c r="E211" t="s">
        <v>815</v>
      </c>
      <c r="F211" s="2">
        <f>IF(COUNTIF(pedidos[id_cliente],pedidos[[#This Row],[id_cliente]])&lt;=1,0,1)</f>
        <v>1</v>
      </c>
    </row>
    <row r="212" spans="1:6" x14ac:dyDescent="0.35">
      <c r="A212" s="2">
        <v>211</v>
      </c>
      <c r="B212" s="2">
        <v>187</v>
      </c>
      <c r="C212" s="1">
        <v>45706</v>
      </c>
      <c r="D212" s="3">
        <v>148151</v>
      </c>
      <c r="E212" t="s">
        <v>815</v>
      </c>
      <c r="F212" s="2">
        <f>IF(COUNTIF(pedidos[id_cliente],pedidos[[#This Row],[id_cliente]])&lt;=1,0,1)</f>
        <v>1</v>
      </c>
    </row>
    <row r="213" spans="1:6" x14ac:dyDescent="0.35">
      <c r="A213" s="2">
        <v>212</v>
      </c>
      <c r="B213" s="2">
        <v>122</v>
      </c>
      <c r="C213" s="1">
        <v>45636</v>
      </c>
      <c r="D213" s="3">
        <v>47431</v>
      </c>
      <c r="E213" t="s">
        <v>816</v>
      </c>
      <c r="F213" s="2">
        <f>IF(COUNTIF(pedidos[id_cliente],pedidos[[#This Row],[id_cliente]])&lt;=1,0,1)</f>
        <v>1</v>
      </c>
    </row>
    <row r="214" spans="1:6" x14ac:dyDescent="0.35">
      <c r="A214" s="2">
        <v>213</v>
      </c>
      <c r="B214" s="2">
        <v>115</v>
      </c>
      <c r="C214" s="1">
        <v>45754</v>
      </c>
      <c r="D214" s="3">
        <v>14635</v>
      </c>
      <c r="E214" t="s">
        <v>817</v>
      </c>
      <c r="F214" s="2">
        <f>IF(COUNTIF(pedidos[id_cliente],pedidos[[#This Row],[id_cliente]])&lt;=1,0,1)</f>
        <v>1</v>
      </c>
    </row>
    <row r="215" spans="1:6" x14ac:dyDescent="0.35">
      <c r="A215" s="2">
        <v>214</v>
      </c>
      <c r="B215" s="2">
        <v>41</v>
      </c>
      <c r="C215" s="1">
        <v>45712</v>
      </c>
      <c r="D215" s="3">
        <v>10603</v>
      </c>
      <c r="E215" t="s">
        <v>816</v>
      </c>
      <c r="F215" s="2">
        <f>IF(COUNTIF(pedidos[id_cliente],pedidos[[#This Row],[id_cliente]])&lt;=1,0,1)</f>
        <v>1</v>
      </c>
    </row>
    <row r="216" spans="1:6" x14ac:dyDescent="0.35">
      <c r="A216" s="2">
        <v>215</v>
      </c>
      <c r="B216" s="2">
        <v>28</v>
      </c>
      <c r="C216" s="1">
        <v>45588</v>
      </c>
      <c r="D216" s="3">
        <v>80833</v>
      </c>
      <c r="E216" t="s">
        <v>815</v>
      </c>
      <c r="F216" s="2">
        <f>IF(COUNTIF(pedidos[id_cliente],pedidos[[#This Row],[id_cliente]])&lt;=1,0,1)</f>
        <v>1</v>
      </c>
    </row>
    <row r="217" spans="1:6" x14ac:dyDescent="0.35">
      <c r="A217" s="2">
        <v>216</v>
      </c>
      <c r="B217" s="2">
        <v>189</v>
      </c>
      <c r="C217" s="1">
        <v>45458</v>
      </c>
      <c r="D217" s="3">
        <v>28419</v>
      </c>
      <c r="E217" t="s">
        <v>815</v>
      </c>
      <c r="F217" s="2">
        <f>IF(COUNTIF(pedidos[id_cliente],pedidos[[#This Row],[id_cliente]])&lt;=1,0,1)</f>
        <v>1</v>
      </c>
    </row>
    <row r="218" spans="1:6" x14ac:dyDescent="0.35">
      <c r="A218" s="2">
        <v>217</v>
      </c>
      <c r="B218" s="2">
        <v>95</v>
      </c>
      <c r="C218" s="1">
        <v>45706</v>
      </c>
      <c r="D218" s="3">
        <v>98559</v>
      </c>
      <c r="E218" t="s">
        <v>815</v>
      </c>
      <c r="F218" s="2">
        <f>IF(COUNTIF(pedidos[id_cliente],pedidos[[#This Row],[id_cliente]])&lt;=1,0,1)</f>
        <v>1</v>
      </c>
    </row>
    <row r="219" spans="1:6" x14ac:dyDescent="0.35">
      <c r="A219" s="2">
        <v>218</v>
      </c>
      <c r="B219" s="2">
        <v>95</v>
      </c>
      <c r="C219" s="1">
        <v>45490</v>
      </c>
      <c r="D219" s="3">
        <v>28508</v>
      </c>
      <c r="E219" t="s">
        <v>817</v>
      </c>
      <c r="F219" s="2">
        <f>IF(COUNTIF(pedidos[id_cliente],pedidos[[#This Row],[id_cliente]])&lt;=1,0,1)</f>
        <v>1</v>
      </c>
    </row>
    <row r="220" spans="1:6" x14ac:dyDescent="0.35">
      <c r="A220" s="2">
        <v>219</v>
      </c>
      <c r="B220" s="2">
        <v>90</v>
      </c>
      <c r="C220" s="1">
        <v>45564</v>
      </c>
      <c r="D220" s="3">
        <v>71935</v>
      </c>
      <c r="E220" t="s">
        <v>817</v>
      </c>
      <c r="F220" s="2">
        <f>IF(COUNTIF(pedidos[id_cliente],pedidos[[#This Row],[id_cliente]])&lt;=1,0,1)</f>
        <v>1</v>
      </c>
    </row>
    <row r="221" spans="1:6" x14ac:dyDescent="0.35">
      <c r="A221" s="2">
        <v>220</v>
      </c>
      <c r="B221" s="2">
        <v>150</v>
      </c>
      <c r="C221" s="1">
        <v>45595</v>
      </c>
      <c r="D221" s="3">
        <v>148079</v>
      </c>
      <c r="E221" t="s">
        <v>816</v>
      </c>
      <c r="F221" s="2">
        <f>IF(COUNTIF(pedidos[id_cliente],pedidos[[#This Row],[id_cliente]])&lt;=1,0,1)</f>
        <v>1</v>
      </c>
    </row>
    <row r="222" spans="1:6" x14ac:dyDescent="0.35">
      <c r="A222" s="2">
        <v>221</v>
      </c>
      <c r="B222" s="2">
        <v>156</v>
      </c>
      <c r="C222" s="1">
        <v>45610</v>
      </c>
      <c r="D222" s="3">
        <v>50454</v>
      </c>
      <c r="E222" t="s">
        <v>817</v>
      </c>
      <c r="F222" s="2">
        <f>IF(COUNTIF(pedidos[id_cliente],pedidos[[#This Row],[id_cliente]])&lt;=1,0,1)</f>
        <v>1</v>
      </c>
    </row>
    <row r="223" spans="1:6" x14ac:dyDescent="0.35">
      <c r="A223" s="2">
        <v>222</v>
      </c>
      <c r="B223" s="2">
        <v>134</v>
      </c>
      <c r="C223" s="1">
        <v>45492</v>
      </c>
      <c r="D223" s="3">
        <v>94661</v>
      </c>
      <c r="E223" t="s">
        <v>815</v>
      </c>
      <c r="F223" s="2">
        <f>IF(COUNTIF(pedidos[id_cliente],pedidos[[#This Row],[id_cliente]])&lt;=1,0,1)</f>
        <v>1</v>
      </c>
    </row>
    <row r="224" spans="1:6" x14ac:dyDescent="0.35">
      <c r="A224" s="2">
        <v>223</v>
      </c>
      <c r="B224" s="2">
        <v>101</v>
      </c>
      <c r="C224" s="1">
        <v>45745</v>
      </c>
      <c r="D224" s="3">
        <v>57447</v>
      </c>
      <c r="E224" t="s">
        <v>815</v>
      </c>
      <c r="F224" s="2">
        <f>IF(COUNTIF(pedidos[id_cliente],pedidos[[#This Row],[id_cliente]])&lt;=1,0,1)</f>
        <v>1</v>
      </c>
    </row>
    <row r="225" spans="1:6" x14ac:dyDescent="0.35">
      <c r="A225" s="2">
        <v>224</v>
      </c>
      <c r="B225" s="2">
        <v>157</v>
      </c>
      <c r="C225" s="1">
        <v>45554</v>
      </c>
      <c r="D225" s="3">
        <v>141917</v>
      </c>
      <c r="E225" t="s">
        <v>816</v>
      </c>
      <c r="F225" s="2">
        <f>IF(COUNTIF(pedidos[id_cliente],pedidos[[#This Row],[id_cliente]])&lt;=1,0,1)</f>
        <v>1</v>
      </c>
    </row>
    <row r="226" spans="1:6" x14ac:dyDescent="0.35">
      <c r="A226" s="2">
        <v>225</v>
      </c>
      <c r="B226" s="2">
        <v>155</v>
      </c>
      <c r="C226" s="1">
        <v>45782</v>
      </c>
      <c r="D226" s="3">
        <v>43251</v>
      </c>
      <c r="E226" t="s">
        <v>817</v>
      </c>
      <c r="F226" s="2">
        <f>IF(COUNTIF(pedidos[id_cliente],pedidos[[#This Row],[id_cliente]])&lt;=1,0,1)</f>
        <v>1</v>
      </c>
    </row>
    <row r="227" spans="1:6" x14ac:dyDescent="0.35">
      <c r="A227" s="2">
        <v>226</v>
      </c>
      <c r="B227" s="2">
        <v>13</v>
      </c>
      <c r="C227" s="1">
        <v>45449</v>
      </c>
      <c r="D227" s="3">
        <v>117185</v>
      </c>
      <c r="E227" t="s">
        <v>815</v>
      </c>
      <c r="F227" s="2">
        <f>IF(COUNTIF(pedidos[id_cliente],pedidos[[#This Row],[id_cliente]])&lt;=1,0,1)</f>
        <v>1</v>
      </c>
    </row>
    <row r="228" spans="1:6" x14ac:dyDescent="0.35">
      <c r="A228" s="2">
        <v>227</v>
      </c>
      <c r="B228" s="2">
        <v>47</v>
      </c>
      <c r="C228" s="1">
        <v>45521</v>
      </c>
      <c r="D228" s="3">
        <v>12238</v>
      </c>
      <c r="E228" t="s">
        <v>817</v>
      </c>
      <c r="F228" s="2">
        <f>IF(COUNTIF(pedidos[id_cliente],pedidos[[#This Row],[id_cliente]])&lt;=1,0,1)</f>
        <v>1</v>
      </c>
    </row>
    <row r="229" spans="1:6" x14ac:dyDescent="0.35">
      <c r="A229" s="2">
        <v>228</v>
      </c>
      <c r="B229" s="2">
        <v>151</v>
      </c>
      <c r="C229" s="1">
        <v>45549</v>
      </c>
      <c r="D229" s="3">
        <v>99636</v>
      </c>
      <c r="E229" t="s">
        <v>815</v>
      </c>
      <c r="F229" s="2">
        <f>IF(COUNTIF(pedidos[id_cliente],pedidos[[#This Row],[id_cliente]])&lt;=1,0,1)</f>
        <v>1</v>
      </c>
    </row>
    <row r="230" spans="1:6" x14ac:dyDescent="0.35">
      <c r="A230" s="2">
        <v>229</v>
      </c>
      <c r="B230" s="2">
        <v>5</v>
      </c>
      <c r="C230" s="1">
        <v>45564</v>
      </c>
      <c r="D230" s="3">
        <v>7547</v>
      </c>
      <c r="E230" t="s">
        <v>817</v>
      </c>
      <c r="F230" s="2">
        <f>IF(COUNTIF(pedidos[id_cliente],pedidos[[#This Row],[id_cliente]])&lt;=1,0,1)</f>
        <v>1</v>
      </c>
    </row>
    <row r="231" spans="1:6" x14ac:dyDescent="0.35">
      <c r="A231" s="2">
        <v>230</v>
      </c>
      <c r="B231" s="2">
        <v>120</v>
      </c>
      <c r="C231" s="1">
        <v>45736</v>
      </c>
      <c r="D231" s="3">
        <v>109464</v>
      </c>
      <c r="E231" t="s">
        <v>816</v>
      </c>
      <c r="F231" s="2">
        <f>IF(COUNTIF(pedidos[id_cliente],pedidos[[#This Row],[id_cliente]])&lt;=1,0,1)</f>
        <v>1</v>
      </c>
    </row>
    <row r="232" spans="1:6" x14ac:dyDescent="0.35">
      <c r="A232" s="2">
        <v>231</v>
      </c>
      <c r="B232" s="2">
        <v>131</v>
      </c>
      <c r="C232" s="1">
        <v>45568</v>
      </c>
      <c r="D232" s="3">
        <v>68133</v>
      </c>
      <c r="E232" t="s">
        <v>815</v>
      </c>
      <c r="F232" s="2">
        <f>IF(COUNTIF(pedidos[id_cliente],pedidos[[#This Row],[id_cliente]])&lt;=1,0,1)</f>
        <v>1</v>
      </c>
    </row>
    <row r="233" spans="1:6" x14ac:dyDescent="0.35">
      <c r="A233" s="2">
        <v>232</v>
      </c>
      <c r="B233" s="2">
        <v>186</v>
      </c>
      <c r="C233" s="1">
        <v>45485</v>
      </c>
      <c r="D233" s="3">
        <v>60873</v>
      </c>
      <c r="E233" t="s">
        <v>815</v>
      </c>
      <c r="F233" s="2">
        <f>IF(COUNTIF(pedidos[id_cliente],pedidos[[#This Row],[id_cliente]])&lt;=1,0,1)</f>
        <v>1</v>
      </c>
    </row>
    <row r="234" spans="1:6" x14ac:dyDescent="0.35">
      <c r="A234" s="2">
        <v>233</v>
      </c>
      <c r="B234" s="2">
        <v>187</v>
      </c>
      <c r="C234" s="1">
        <v>45770</v>
      </c>
      <c r="D234" s="3">
        <v>13363</v>
      </c>
      <c r="E234" t="s">
        <v>816</v>
      </c>
      <c r="F234" s="2">
        <f>IF(COUNTIF(pedidos[id_cliente],pedidos[[#This Row],[id_cliente]])&lt;=1,0,1)</f>
        <v>1</v>
      </c>
    </row>
    <row r="235" spans="1:6" x14ac:dyDescent="0.35">
      <c r="A235" s="2">
        <v>234</v>
      </c>
      <c r="B235" s="2">
        <v>190</v>
      </c>
      <c r="C235" s="1">
        <v>45460</v>
      </c>
      <c r="D235" s="3">
        <v>16052</v>
      </c>
      <c r="E235" t="s">
        <v>815</v>
      </c>
      <c r="F235" s="2">
        <f>IF(COUNTIF(pedidos[id_cliente],pedidos[[#This Row],[id_cliente]])&lt;=1,0,1)</f>
        <v>1</v>
      </c>
    </row>
    <row r="236" spans="1:6" x14ac:dyDescent="0.35">
      <c r="A236" s="2">
        <v>235</v>
      </c>
      <c r="B236" s="2">
        <v>190</v>
      </c>
      <c r="C236" s="1">
        <v>45668</v>
      </c>
      <c r="D236" s="3">
        <v>17572</v>
      </c>
      <c r="E236" t="s">
        <v>816</v>
      </c>
      <c r="F236" s="2">
        <f>IF(COUNTIF(pedidos[id_cliente],pedidos[[#This Row],[id_cliente]])&lt;=1,0,1)</f>
        <v>1</v>
      </c>
    </row>
    <row r="237" spans="1:6" x14ac:dyDescent="0.35">
      <c r="A237" s="2">
        <v>236</v>
      </c>
      <c r="B237" s="2">
        <v>163</v>
      </c>
      <c r="C237" s="1">
        <v>45742</v>
      </c>
      <c r="D237" s="3">
        <v>144976</v>
      </c>
      <c r="E237" t="s">
        <v>817</v>
      </c>
      <c r="F237" s="2">
        <f>IF(COUNTIF(pedidos[id_cliente],pedidos[[#This Row],[id_cliente]])&lt;=1,0,1)</f>
        <v>1</v>
      </c>
    </row>
    <row r="238" spans="1:6" x14ac:dyDescent="0.35">
      <c r="A238" s="2">
        <v>237</v>
      </c>
      <c r="B238" s="2">
        <v>63</v>
      </c>
      <c r="C238" s="1">
        <v>45427</v>
      </c>
      <c r="D238" s="3">
        <v>49184</v>
      </c>
      <c r="E238" t="s">
        <v>815</v>
      </c>
      <c r="F238" s="2">
        <f>IF(COUNTIF(pedidos[id_cliente],pedidos[[#This Row],[id_cliente]])&lt;=1,0,1)</f>
        <v>1</v>
      </c>
    </row>
    <row r="239" spans="1:6" x14ac:dyDescent="0.35">
      <c r="A239" s="2">
        <v>238</v>
      </c>
      <c r="B239" s="2">
        <v>144</v>
      </c>
      <c r="C239" s="1">
        <v>45592</v>
      </c>
      <c r="D239" s="3">
        <v>100585</v>
      </c>
      <c r="E239" t="s">
        <v>816</v>
      </c>
      <c r="F239" s="2">
        <f>IF(COUNTIF(pedidos[id_cliente],pedidos[[#This Row],[id_cliente]])&lt;=1,0,1)</f>
        <v>1</v>
      </c>
    </row>
    <row r="240" spans="1:6" x14ac:dyDescent="0.35">
      <c r="A240" s="2">
        <v>239</v>
      </c>
      <c r="B240" s="2">
        <v>153</v>
      </c>
      <c r="C240" s="1">
        <v>45602</v>
      </c>
      <c r="D240" s="3">
        <v>124686</v>
      </c>
      <c r="E240" t="s">
        <v>816</v>
      </c>
      <c r="F240" s="2">
        <f>IF(COUNTIF(pedidos[id_cliente],pedidos[[#This Row],[id_cliente]])&lt;=1,0,1)</f>
        <v>1</v>
      </c>
    </row>
    <row r="241" spans="1:6" x14ac:dyDescent="0.35">
      <c r="A241" s="2">
        <v>240</v>
      </c>
      <c r="B241" s="2">
        <v>180</v>
      </c>
      <c r="C241" s="1">
        <v>45712</v>
      </c>
      <c r="D241" s="3">
        <v>55218</v>
      </c>
      <c r="E241" t="s">
        <v>817</v>
      </c>
      <c r="F241" s="2">
        <f>IF(COUNTIF(pedidos[id_cliente],pedidos[[#This Row],[id_cliente]])&lt;=1,0,1)</f>
        <v>1</v>
      </c>
    </row>
    <row r="242" spans="1:6" x14ac:dyDescent="0.35">
      <c r="A242" s="2">
        <v>241</v>
      </c>
      <c r="B242" s="2">
        <v>111</v>
      </c>
      <c r="C242" s="1">
        <v>45539</v>
      </c>
      <c r="D242" s="3">
        <v>115964</v>
      </c>
      <c r="E242" t="s">
        <v>817</v>
      </c>
      <c r="F242" s="2">
        <f>IF(COUNTIF(pedidos[id_cliente],pedidos[[#This Row],[id_cliente]])&lt;=1,0,1)</f>
        <v>1</v>
      </c>
    </row>
    <row r="243" spans="1:6" x14ac:dyDescent="0.35">
      <c r="A243" s="2">
        <v>242</v>
      </c>
      <c r="B243" s="2">
        <v>12</v>
      </c>
      <c r="C243" s="1">
        <v>45520</v>
      </c>
      <c r="D243" s="3">
        <v>141497</v>
      </c>
      <c r="E243" t="s">
        <v>817</v>
      </c>
      <c r="F243" s="2">
        <f>IF(COUNTIF(pedidos[id_cliente],pedidos[[#This Row],[id_cliente]])&lt;=1,0,1)</f>
        <v>1</v>
      </c>
    </row>
    <row r="244" spans="1:6" x14ac:dyDescent="0.35">
      <c r="A244" s="2">
        <v>243</v>
      </c>
      <c r="B244" s="2">
        <v>172</v>
      </c>
      <c r="C244" s="1">
        <v>45463</v>
      </c>
      <c r="D244" s="3">
        <v>7498</v>
      </c>
      <c r="E244" t="s">
        <v>817</v>
      </c>
      <c r="F244" s="2">
        <f>IF(COUNTIF(pedidos[id_cliente],pedidos[[#This Row],[id_cliente]])&lt;=1,0,1)</f>
        <v>1</v>
      </c>
    </row>
    <row r="245" spans="1:6" x14ac:dyDescent="0.35">
      <c r="A245" s="2">
        <v>244</v>
      </c>
      <c r="B245" s="2">
        <v>45</v>
      </c>
      <c r="C245" s="1">
        <v>45534</v>
      </c>
      <c r="D245" s="3">
        <v>105955</v>
      </c>
      <c r="E245" t="s">
        <v>816</v>
      </c>
      <c r="F245" s="2">
        <f>IF(COUNTIF(pedidos[id_cliente],pedidos[[#This Row],[id_cliente]])&lt;=1,0,1)</f>
        <v>1</v>
      </c>
    </row>
    <row r="246" spans="1:6" x14ac:dyDescent="0.35">
      <c r="A246" s="2">
        <v>245</v>
      </c>
      <c r="B246" s="2">
        <v>165</v>
      </c>
      <c r="C246" s="1">
        <v>45534</v>
      </c>
      <c r="D246" s="3">
        <v>145473</v>
      </c>
      <c r="E246" t="s">
        <v>815</v>
      </c>
      <c r="F246" s="2">
        <f>IF(COUNTIF(pedidos[id_cliente],pedidos[[#This Row],[id_cliente]])&lt;=1,0,1)</f>
        <v>1</v>
      </c>
    </row>
    <row r="247" spans="1:6" x14ac:dyDescent="0.35">
      <c r="A247" s="2">
        <v>246</v>
      </c>
      <c r="B247" s="2">
        <v>43</v>
      </c>
      <c r="C247" s="1">
        <v>45747</v>
      </c>
      <c r="D247" s="3">
        <v>65512</v>
      </c>
      <c r="E247" t="s">
        <v>817</v>
      </c>
      <c r="F247" s="2">
        <f>IF(COUNTIF(pedidos[id_cliente],pedidos[[#This Row],[id_cliente]])&lt;=1,0,1)</f>
        <v>1</v>
      </c>
    </row>
    <row r="248" spans="1:6" x14ac:dyDescent="0.35">
      <c r="A248" s="2">
        <v>247</v>
      </c>
      <c r="B248" s="2">
        <v>144</v>
      </c>
      <c r="C248" s="1">
        <v>45538</v>
      </c>
      <c r="D248" s="3">
        <v>113331</v>
      </c>
      <c r="E248" t="s">
        <v>816</v>
      </c>
      <c r="F248" s="2">
        <f>IF(COUNTIF(pedidos[id_cliente],pedidos[[#This Row],[id_cliente]])&lt;=1,0,1)</f>
        <v>1</v>
      </c>
    </row>
    <row r="249" spans="1:6" x14ac:dyDescent="0.35">
      <c r="A249" s="2">
        <v>248</v>
      </c>
      <c r="B249" s="2">
        <v>190</v>
      </c>
      <c r="C249" s="1">
        <v>45577</v>
      </c>
      <c r="D249" s="3">
        <v>46804</v>
      </c>
      <c r="E249" t="s">
        <v>817</v>
      </c>
      <c r="F249" s="2">
        <f>IF(COUNTIF(pedidos[id_cliente],pedidos[[#This Row],[id_cliente]])&lt;=1,0,1)</f>
        <v>1</v>
      </c>
    </row>
    <row r="250" spans="1:6" x14ac:dyDescent="0.35">
      <c r="A250" s="2">
        <v>249</v>
      </c>
      <c r="B250" s="2">
        <v>124</v>
      </c>
      <c r="C250" s="1">
        <v>45748</v>
      </c>
      <c r="D250" s="3">
        <v>121111</v>
      </c>
      <c r="E250" t="s">
        <v>817</v>
      </c>
      <c r="F250" s="2">
        <f>IF(COUNTIF(pedidos[id_cliente],pedidos[[#This Row],[id_cliente]])&lt;=1,0,1)</f>
        <v>1</v>
      </c>
    </row>
    <row r="251" spans="1:6" x14ac:dyDescent="0.35">
      <c r="A251" s="2">
        <v>250</v>
      </c>
      <c r="B251" s="2">
        <v>2</v>
      </c>
      <c r="C251" s="1">
        <v>45461</v>
      </c>
      <c r="D251" s="3">
        <v>132569</v>
      </c>
      <c r="E251" t="s">
        <v>815</v>
      </c>
      <c r="F251" s="2">
        <f>IF(COUNTIF(pedidos[id_cliente],pedidos[[#This Row],[id_cliente]])&lt;=1,0,1)</f>
        <v>1</v>
      </c>
    </row>
    <row r="252" spans="1:6" x14ac:dyDescent="0.35">
      <c r="A252" s="2">
        <v>251</v>
      </c>
      <c r="B252" s="2">
        <v>16</v>
      </c>
      <c r="C252" s="1">
        <v>45668</v>
      </c>
      <c r="D252" s="3">
        <v>134444</v>
      </c>
      <c r="E252" t="s">
        <v>817</v>
      </c>
      <c r="F252" s="2">
        <f>IF(COUNTIF(pedidos[id_cliente],pedidos[[#This Row],[id_cliente]])&lt;=1,0,1)</f>
        <v>1</v>
      </c>
    </row>
    <row r="253" spans="1:6" x14ac:dyDescent="0.35">
      <c r="A253" s="2">
        <v>252</v>
      </c>
      <c r="B253" s="2">
        <v>58</v>
      </c>
      <c r="C253" s="1">
        <v>45501</v>
      </c>
      <c r="D253" s="3">
        <v>54952</v>
      </c>
      <c r="E253" t="s">
        <v>816</v>
      </c>
      <c r="F253" s="2">
        <f>IF(COUNTIF(pedidos[id_cliente],pedidos[[#This Row],[id_cliente]])&lt;=1,0,1)</f>
        <v>1</v>
      </c>
    </row>
    <row r="254" spans="1:6" x14ac:dyDescent="0.35">
      <c r="A254" s="2">
        <v>253</v>
      </c>
      <c r="B254" s="2">
        <v>90</v>
      </c>
      <c r="C254" s="1">
        <v>45744</v>
      </c>
      <c r="D254" s="3">
        <v>1700</v>
      </c>
      <c r="E254" t="s">
        <v>817</v>
      </c>
      <c r="F254" s="2">
        <f>IF(COUNTIF(pedidos[id_cliente],pedidos[[#This Row],[id_cliente]])&lt;=1,0,1)</f>
        <v>1</v>
      </c>
    </row>
    <row r="255" spans="1:6" x14ac:dyDescent="0.35">
      <c r="A255" s="2">
        <v>254</v>
      </c>
      <c r="B255" s="2">
        <v>134</v>
      </c>
      <c r="C255" s="1">
        <v>45540</v>
      </c>
      <c r="D255" s="3">
        <v>62493</v>
      </c>
      <c r="E255" t="s">
        <v>815</v>
      </c>
      <c r="F255" s="2">
        <f>IF(COUNTIF(pedidos[id_cliente],pedidos[[#This Row],[id_cliente]])&lt;=1,0,1)</f>
        <v>1</v>
      </c>
    </row>
    <row r="256" spans="1:6" x14ac:dyDescent="0.35">
      <c r="A256" s="2">
        <v>255</v>
      </c>
      <c r="B256" s="2">
        <v>148</v>
      </c>
      <c r="C256" s="1">
        <v>45528</v>
      </c>
      <c r="D256" s="3">
        <v>114682</v>
      </c>
      <c r="E256" t="s">
        <v>817</v>
      </c>
      <c r="F256" s="2">
        <f>IF(COUNTIF(pedidos[id_cliente],pedidos[[#This Row],[id_cliente]])&lt;=1,0,1)</f>
        <v>1</v>
      </c>
    </row>
    <row r="257" spans="1:6" x14ac:dyDescent="0.35">
      <c r="A257" s="2">
        <v>256</v>
      </c>
      <c r="B257" s="2">
        <v>26</v>
      </c>
      <c r="C257" s="1">
        <v>45678</v>
      </c>
      <c r="D257" s="3">
        <v>130608</v>
      </c>
      <c r="E257" t="s">
        <v>817</v>
      </c>
      <c r="F257" s="2">
        <f>IF(COUNTIF(pedidos[id_cliente],pedidos[[#This Row],[id_cliente]])&lt;=1,0,1)</f>
        <v>1</v>
      </c>
    </row>
    <row r="258" spans="1:6" x14ac:dyDescent="0.35">
      <c r="A258" s="2">
        <v>257</v>
      </c>
      <c r="B258" s="2">
        <v>11</v>
      </c>
      <c r="C258" s="1">
        <v>45723</v>
      </c>
      <c r="D258" s="3">
        <v>32436</v>
      </c>
      <c r="E258" t="s">
        <v>816</v>
      </c>
      <c r="F258" s="2">
        <f>IF(COUNTIF(pedidos[id_cliente],pedidos[[#This Row],[id_cliente]])&lt;=1,0,1)</f>
        <v>1</v>
      </c>
    </row>
    <row r="259" spans="1:6" x14ac:dyDescent="0.35">
      <c r="A259" s="2">
        <v>258</v>
      </c>
      <c r="B259" s="2">
        <v>97</v>
      </c>
      <c r="C259" s="1">
        <v>45482</v>
      </c>
      <c r="D259" s="3">
        <v>3276</v>
      </c>
      <c r="E259" t="s">
        <v>816</v>
      </c>
      <c r="F259" s="2">
        <f>IF(COUNTIF(pedidos[id_cliente],pedidos[[#This Row],[id_cliente]])&lt;=1,0,1)</f>
        <v>1</v>
      </c>
    </row>
    <row r="260" spans="1:6" x14ac:dyDescent="0.35">
      <c r="A260" s="2">
        <v>259</v>
      </c>
      <c r="B260" s="2">
        <v>90</v>
      </c>
      <c r="C260" s="1">
        <v>45658</v>
      </c>
      <c r="D260" s="3">
        <v>52061</v>
      </c>
      <c r="E260" t="s">
        <v>815</v>
      </c>
      <c r="F260" s="2">
        <f>IF(COUNTIF(pedidos[id_cliente],pedidos[[#This Row],[id_cliente]])&lt;=1,0,1)</f>
        <v>1</v>
      </c>
    </row>
    <row r="261" spans="1:6" x14ac:dyDescent="0.35">
      <c r="A261" s="2">
        <v>260</v>
      </c>
      <c r="B261" s="2">
        <v>36</v>
      </c>
      <c r="C261" s="1">
        <v>45661</v>
      </c>
      <c r="D261" s="3">
        <v>79234</v>
      </c>
      <c r="E261" t="s">
        <v>817</v>
      </c>
      <c r="F261" s="2">
        <f>IF(COUNTIF(pedidos[id_cliente],pedidos[[#This Row],[id_cliente]])&lt;=1,0,1)</f>
        <v>1</v>
      </c>
    </row>
    <row r="262" spans="1:6" x14ac:dyDescent="0.35">
      <c r="A262" s="2">
        <v>261</v>
      </c>
      <c r="B262" s="2">
        <v>114</v>
      </c>
      <c r="C262" s="1">
        <v>45543</v>
      </c>
      <c r="D262" s="3">
        <v>5829</v>
      </c>
      <c r="E262" t="s">
        <v>817</v>
      </c>
      <c r="F262" s="2">
        <f>IF(COUNTIF(pedidos[id_cliente],pedidos[[#This Row],[id_cliente]])&lt;=1,0,1)</f>
        <v>1</v>
      </c>
    </row>
    <row r="263" spans="1:6" x14ac:dyDescent="0.35">
      <c r="A263" s="2">
        <v>262</v>
      </c>
      <c r="B263" s="2">
        <v>142</v>
      </c>
      <c r="C263" s="1">
        <v>45693</v>
      </c>
      <c r="D263" s="3">
        <v>59976</v>
      </c>
      <c r="E263" t="s">
        <v>815</v>
      </c>
      <c r="F263" s="2">
        <f>IF(COUNTIF(pedidos[id_cliente],pedidos[[#This Row],[id_cliente]])&lt;=1,0,1)</f>
        <v>1</v>
      </c>
    </row>
    <row r="264" spans="1:6" x14ac:dyDescent="0.35">
      <c r="A264" s="2">
        <v>263</v>
      </c>
      <c r="B264" s="2">
        <v>170</v>
      </c>
      <c r="C264" s="1">
        <v>45499</v>
      </c>
      <c r="D264" s="3">
        <v>20966</v>
      </c>
      <c r="E264" t="s">
        <v>815</v>
      </c>
      <c r="F264" s="2">
        <f>IF(COUNTIF(pedidos[id_cliente],pedidos[[#This Row],[id_cliente]])&lt;=1,0,1)</f>
        <v>1</v>
      </c>
    </row>
    <row r="265" spans="1:6" x14ac:dyDescent="0.35">
      <c r="A265" s="2">
        <v>264</v>
      </c>
      <c r="B265" s="2">
        <v>199</v>
      </c>
      <c r="C265" s="1">
        <v>45679</v>
      </c>
      <c r="D265" s="3">
        <v>147869</v>
      </c>
      <c r="E265" t="s">
        <v>816</v>
      </c>
      <c r="F265" s="2">
        <f>IF(COUNTIF(pedidos[id_cliente],pedidos[[#This Row],[id_cliente]])&lt;=1,0,1)</f>
        <v>1</v>
      </c>
    </row>
    <row r="266" spans="1:6" x14ac:dyDescent="0.35">
      <c r="A266" s="2">
        <v>265</v>
      </c>
      <c r="B266" s="2">
        <v>105</v>
      </c>
      <c r="C266" s="1">
        <v>45550</v>
      </c>
      <c r="D266" s="3">
        <v>120618</v>
      </c>
      <c r="E266" t="s">
        <v>815</v>
      </c>
      <c r="F266" s="2">
        <f>IF(COUNTIF(pedidos[id_cliente],pedidos[[#This Row],[id_cliente]])&lt;=1,0,1)</f>
        <v>1</v>
      </c>
    </row>
    <row r="267" spans="1:6" x14ac:dyDescent="0.35">
      <c r="A267" s="2">
        <v>266</v>
      </c>
      <c r="B267" s="2">
        <v>55</v>
      </c>
      <c r="C267" s="1">
        <v>45570</v>
      </c>
      <c r="D267" s="3">
        <v>146122</v>
      </c>
      <c r="E267" t="s">
        <v>815</v>
      </c>
      <c r="F267" s="2">
        <f>IF(COUNTIF(pedidos[id_cliente],pedidos[[#This Row],[id_cliente]])&lt;=1,0,1)</f>
        <v>1</v>
      </c>
    </row>
    <row r="268" spans="1:6" x14ac:dyDescent="0.35">
      <c r="A268" s="2">
        <v>267</v>
      </c>
      <c r="B268" s="2">
        <v>163</v>
      </c>
      <c r="C268" s="1">
        <v>45621</v>
      </c>
      <c r="D268" s="3">
        <v>122096</v>
      </c>
      <c r="E268" t="s">
        <v>817</v>
      </c>
      <c r="F268" s="2">
        <f>IF(COUNTIF(pedidos[id_cliente],pedidos[[#This Row],[id_cliente]])&lt;=1,0,1)</f>
        <v>1</v>
      </c>
    </row>
    <row r="269" spans="1:6" x14ac:dyDescent="0.35">
      <c r="A269" s="2">
        <v>268</v>
      </c>
      <c r="B269" s="2">
        <v>93</v>
      </c>
      <c r="C269" s="1">
        <v>45451</v>
      </c>
      <c r="D269" s="3">
        <v>50807</v>
      </c>
      <c r="E269" t="s">
        <v>817</v>
      </c>
      <c r="F269" s="2">
        <f>IF(COUNTIF(pedidos[id_cliente],pedidos[[#This Row],[id_cliente]])&lt;=1,0,1)</f>
        <v>1</v>
      </c>
    </row>
    <row r="270" spans="1:6" x14ac:dyDescent="0.35">
      <c r="A270" s="2">
        <v>269</v>
      </c>
      <c r="B270" s="2">
        <v>63</v>
      </c>
      <c r="C270" s="1">
        <v>45611</v>
      </c>
      <c r="D270" s="3">
        <v>73622</v>
      </c>
      <c r="E270" t="s">
        <v>816</v>
      </c>
      <c r="F270" s="2">
        <f>IF(COUNTIF(pedidos[id_cliente],pedidos[[#This Row],[id_cliente]])&lt;=1,0,1)</f>
        <v>1</v>
      </c>
    </row>
    <row r="271" spans="1:6" x14ac:dyDescent="0.35">
      <c r="A271" s="2">
        <v>270</v>
      </c>
      <c r="B271" s="2">
        <v>150</v>
      </c>
      <c r="C271" s="1">
        <v>45505</v>
      </c>
      <c r="D271" s="3">
        <v>115439</v>
      </c>
      <c r="E271" t="s">
        <v>815</v>
      </c>
      <c r="F271" s="2">
        <f>IF(COUNTIF(pedidos[id_cliente],pedidos[[#This Row],[id_cliente]])&lt;=1,0,1)</f>
        <v>1</v>
      </c>
    </row>
    <row r="272" spans="1:6" x14ac:dyDescent="0.35">
      <c r="A272" s="2">
        <v>271</v>
      </c>
      <c r="B272" s="2">
        <v>10</v>
      </c>
      <c r="C272" s="1">
        <v>45756</v>
      </c>
      <c r="D272" s="3">
        <v>18045</v>
      </c>
      <c r="E272" t="s">
        <v>815</v>
      </c>
      <c r="F272" s="2">
        <f>IF(COUNTIF(pedidos[id_cliente],pedidos[[#This Row],[id_cliente]])&lt;=1,0,1)</f>
        <v>1</v>
      </c>
    </row>
    <row r="273" spans="1:6" x14ac:dyDescent="0.35">
      <c r="A273" s="2">
        <v>272</v>
      </c>
      <c r="B273" s="2">
        <v>192</v>
      </c>
      <c r="C273" s="1">
        <v>45505</v>
      </c>
      <c r="D273" s="3">
        <v>110571</v>
      </c>
      <c r="E273" t="s">
        <v>815</v>
      </c>
      <c r="F273" s="2">
        <f>IF(COUNTIF(pedidos[id_cliente],pedidos[[#This Row],[id_cliente]])&lt;=1,0,1)</f>
        <v>1</v>
      </c>
    </row>
    <row r="274" spans="1:6" x14ac:dyDescent="0.35">
      <c r="A274" s="2">
        <v>273</v>
      </c>
      <c r="B274" s="2">
        <v>125</v>
      </c>
      <c r="C274" s="1">
        <v>45683</v>
      </c>
      <c r="D274" s="3">
        <v>142648</v>
      </c>
      <c r="E274" t="s">
        <v>816</v>
      </c>
      <c r="F274" s="2">
        <f>IF(COUNTIF(pedidos[id_cliente],pedidos[[#This Row],[id_cliente]])&lt;=1,0,1)</f>
        <v>1</v>
      </c>
    </row>
    <row r="275" spans="1:6" x14ac:dyDescent="0.35">
      <c r="A275" s="2">
        <v>274</v>
      </c>
      <c r="B275" s="2">
        <v>131</v>
      </c>
      <c r="C275" s="1">
        <v>45713</v>
      </c>
      <c r="D275" s="3">
        <v>60241</v>
      </c>
      <c r="E275" t="s">
        <v>817</v>
      </c>
      <c r="F275" s="2">
        <f>IF(COUNTIF(pedidos[id_cliente],pedidos[[#This Row],[id_cliente]])&lt;=1,0,1)</f>
        <v>1</v>
      </c>
    </row>
    <row r="276" spans="1:6" x14ac:dyDescent="0.35">
      <c r="A276" s="2">
        <v>275</v>
      </c>
      <c r="B276" s="2">
        <v>123</v>
      </c>
      <c r="C276" s="1">
        <v>45468</v>
      </c>
      <c r="D276" s="3">
        <v>52559</v>
      </c>
      <c r="E276" t="s">
        <v>815</v>
      </c>
      <c r="F276" s="2">
        <f>IF(COUNTIF(pedidos[id_cliente],pedidos[[#This Row],[id_cliente]])&lt;=1,0,1)</f>
        <v>1</v>
      </c>
    </row>
    <row r="277" spans="1:6" x14ac:dyDescent="0.35">
      <c r="A277" s="2">
        <v>276</v>
      </c>
      <c r="B277" s="2">
        <v>163</v>
      </c>
      <c r="C277" s="1">
        <v>45722</v>
      </c>
      <c r="D277" s="3">
        <v>123784</v>
      </c>
      <c r="E277" t="s">
        <v>817</v>
      </c>
      <c r="F277" s="2">
        <f>IF(COUNTIF(pedidos[id_cliente],pedidos[[#This Row],[id_cliente]])&lt;=1,0,1)</f>
        <v>1</v>
      </c>
    </row>
    <row r="278" spans="1:6" x14ac:dyDescent="0.35">
      <c r="A278" s="2">
        <v>277</v>
      </c>
      <c r="B278" s="2">
        <v>62</v>
      </c>
      <c r="C278" s="1">
        <v>45678</v>
      </c>
      <c r="D278" s="3">
        <v>38068</v>
      </c>
      <c r="E278" t="s">
        <v>815</v>
      </c>
      <c r="F278" s="2">
        <f>IF(COUNTIF(pedidos[id_cliente],pedidos[[#This Row],[id_cliente]])&lt;=1,0,1)</f>
        <v>1</v>
      </c>
    </row>
    <row r="279" spans="1:6" x14ac:dyDescent="0.35">
      <c r="A279" s="2">
        <v>278</v>
      </c>
      <c r="B279" s="2">
        <v>184</v>
      </c>
      <c r="C279" s="1">
        <v>45683</v>
      </c>
      <c r="D279" s="3">
        <v>62227</v>
      </c>
      <c r="E279" t="s">
        <v>816</v>
      </c>
      <c r="F279" s="2">
        <f>IF(COUNTIF(pedidos[id_cliente],pedidos[[#This Row],[id_cliente]])&lt;=1,0,1)</f>
        <v>1</v>
      </c>
    </row>
    <row r="280" spans="1:6" x14ac:dyDescent="0.35">
      <c r="A280" s="2">
        <v>279</v>
      </c>
      <c r="B280" s="2">
        <v>117</v>
      </c>
      <c r="C280" s="1">
        <v>45636</v>
      </c>
      <c r="D280" s="3">
        <v>20426</v>
      </c>
      <c r="E280" t="s">
        <v>816</v>
      </c>
      <c r="F280" s="2">
        <f>IF(COUNTIF(pedidos[id_cliente],pedidos[[#This Row],[id_cliente]])&lt;=1,0,1)</f>
        <v>1</v>
      </c>
    </row>
    <row r="281" spans="1:6" x14ac:dyDescent="0.35">
      <c r="A281" s="2">
        <v>280</v>
      </c>
      <c r="B281" s="2">
        <v>89</v>
      </c>
      <c r="C281" s="1">
        <v>45494</v>
      </c>
      <c r="D281" s="3">
        <v>146828</v>
      </c>
      <c r="E281" t="s">
        <v>815</v>
      </c>
      <c r="F281" s="2">
        <f>IF(COUNTIF(pedidos[id_cliente],pedidos[[#This Row],[id_cliente]])&lt;=1,0,1)</f>
        <v>1</v>
      </c>
    </row>
    <row r="282" spans="1:6" x14ac:dyDescent="0.35">
      <c r="A282" s="2">
        <v>281</v>
      </c>
      <c r="B282" s="2">
        <v>113</v>
      </c>
      <c r="C282" s="1">
        <v>45438</v>
      </c>
      <c r="D282" s="3">
        <v>126407</v>
      </c>
      <c r="E282" t="s">
        <v>815</v>
      </c>
      <c r="F282" s="2">
        <f>IF(COUNTIF(pedidos[id_cliente],pedidos[[#This Row],[id_cliente]])&lt;=1,0,1)</f>
        <v>1</v>
      </c>
    </row>
    <row r="283" spans="1:6" x14ac:dyDescent="0.35">
      <c r="A283" s="2">
        <v>282</v>
      </c>
      <c r="B283" s="2">
        <v>12</v>
      </c>
      <c r="C283" s="1">
        <v>45526</v>
      </c>
      <c r="D283" s="3">
        <v>144087</v>
      </c>
      <c r="E283" t="s">
        <v>816</v>
      </c>
      <c r="F283" s="2">
        <f>IF(COUNTIF(pedidos[id_cliente],pedidos[[#This Row],[id_cliente]])&lt;=1,0,1)</f>
        <v>1</v>
      </c>
    </row>
    <row r="284" spans="1:6" x14ac:dyDescent="0.35">
      <c r="A284" s="2">
        <v>283</v>
      </c>
      <c r="B284" s="2">
        <v>47</v>
      </c>
      <c r="C284" s="1">
        <v>45779</v>
      </c>
      <c r="D284" s="3">
        <v>40037</v>
      </c>
      <c r="E284" t="s">
        <v>817</v>
      </c>
      <c r="F284" s="2">
        <f>IF(COUNTIF(pedidos[id_cliente],pedidos[[#This Row],[id_cliente]])&lt;=1,0,1)</f>
        <v>1</v>
      </c>
    </row>
    <row r="285" spans="1:6" x14ac:dyDescent="0.35">
      <c r="A285" s="2">
        <v>284</v>
      </c>
      <c r="B285" s="2">
        <v>133</v>
      </c>
      <c r="C285" s="1">
        <v>45537</v>
      </c>
      <c r="D285" s="3">
        <v>146728</v>
      </c>
      <c r="E285" t="s">
        <v>817</v>
      </c>
      <c r="F285" s="2">
        <f>IF(COUNTIF(pedidos[id_cliente],pedidos[[#This Row],[id_cliente]])&lt;=1,0,1)</f>
        <v>1</v>
      </c>
    </row>
    <row r="286" spans="1:6" x14ac:dyDescent="0.35">
      <c r="A286" s="2">
        <v>285</v>
      </c>
      <c r="B286" s="2">
        <v>12</v>
      </c>
      <c r="C286" s="1">
        <v>45746</v>
      </c>
      <c r="D286" s="3">
        <v>129329</v>
      </c>
      <c r="E286" t="s">
        <v>815</v>
      </c>
      <c r="F286" s="2">
        <f>IF(COUNTIF(pedidos[id_cliente],pedidos[[#This Row],[id_cliente]])&lt;=1,0,1)</f>
        <v>1</v>
      </c>
    </row>
    <row r="287" spans="1:6" x14ac:dyDescent="0.35">
      <c r="A287" s="2">
        <v>286</v>
      </c>
      <c r="B287" s="2">
        <v>103</v>
      </c>
      <c r="C287" s="1">
        <v>45658</v>
      </c>
      <c r="D287" s="3">
        <v>22573</v>
      </c>
      <c r="E287" t="s">
        <v>815</v>
      </c>
      <c r="F287" s="2">
        <f>IF(COUNTIF(pedidos[id_cliente],pedidos[[#This Row],[id_cliente]])&lt;=1,0,1)</f>
        <v>1</v>
      </c>
    </row>
    <row r="288" spans="1:6" x14ac:dyDescent="0.35">
      <c r="A288" s="2">
        <v>287</v>
      </c>
      <c r="B288" s="2">
        <v>42</v>
      </c>
      <c r="C288" s="1">
        <v>45733</v>
      </c>
      <c r="D288" s="3">
        <v>4631</v>
      </c>
      <c r="E288" t="s">
        <v>817</v>
      </c>
      <c r="F288" s="2">
        <f>IF(COUNTIF(pedidos[id_cliente],pedidos[[#This Row],[id_cliente]])&lt;=1,0,1)</f>
        <v>1</v>
      </c>
    </row>
    <row r="289" spans="1:6" x14ac:dyDescent="0.35">
      <c r="A289" s="2">
        <v>288</v>
      </c>
      <c r="B289" s="2">
        <v>53</v>
      </c>
      <c r="C289" s="1">
        <v>45699</v>
      </c>
      <c r="D289" s="3">
        <v>72611</v>
      </c>
      <c r="E289" t="s">
        <v>817</v>
      </c>
      <c r="F289" s="2">
        <f>IF(COUNTIF(pedidos[id_cliente],pedidos[[#This Row],[id_cliente]])&lt;=1,0,1)</f>
        <v>1</v>
      </c>
    </row>
    <row r="290" spans="1:6" x14ac:dyDescent="0.35">
      <c r="A290" s="2">
        <v>289</v>
      </c>
      <c r="B290" s="2">
        <v>14</v>
      </c>
      <c r="C290" s="1">
        <v>45595</v>
      </c>
      <c r="D290" s="3">
        <v>60322</v>
      </c>
      <c r="E290" t="s">
        <v>815</v>
      </c>
      <c r="F290" s="2">
        <f>IF(COUNTIF(pedidos[id_cliente],pedidos[[#This Row],[id_cliente]])&lt;=1,0,1)</f>
        <v>1</v>
      </c>
    </row>
    <row r="291" spans="1:6" x14ac:dyDescent="0.35">
      <c r="A291" s="2">
        <v>290</v>
      </c>
      <c r="B291" s="2">
        <v>195</v>
      </c>
      <c r="C291" s="1">
        <v>45516</v>
      </c>
      <c r="D291" s="3">
        <v>10837</v>
      </c>
      <c r="E291" t="s">
        <v>815</v>
      </c>
      <c r="F291" s="2">
        <f>IF(COUNTIF(pedidos[id_cliente],pedidos[[#This Row],[id_cliente]])&lt;=1,0,1)</f>
        <v>1</v>
      </c>
    </row>
    <row r="292" spans="1:6" x14ac:dyDescent="0.35">
      <c r="A292" s="2">
        <v>291</v>
      </c>
      <c r="B292" s="2">
        <v>182</v>
      </c>
      <c r="C292" s="1">
        <v>45517</v>
      </c>
      <c r="D292" s="3">
        <v>75872</v>
      </c>
      <c r="E292" t="s">
        <v>816</v>
      </c>
      <c r="F292" s="2">
        <f>IF(COUNTIF(pedidos[id_cliente],pedidos[[#This Row],[id_cliente]])&lt;=1,0,1)</f>
        <v>1</v>
      </c>
    </row>
    <row r="293" spans="1:6" x14ac:dyDescent="0.35">
      <c r="A293" s="2">
        <v>292</v>
      </c>
      <c r="B293" s="2">
        <v>75</v>
      </c>
      <c r="C293" s="1">
        <v>45544</v>
      </c>
      <c r="D293" s="3">
        <v>114791</v>
      </c>
      <c r="E293" t="s">
        <v>815</v>
      </c>
      <c r="F293" s="2">
        <f>IF(COUNTIF(pedidos[id_cliente],pedidos[[#This Row],[id_cliente]])&lt;=1,0,1)</f>
        <v>1</v>
      </c>
    </row>
    <row r="294" spans="1:6" x14ac:dyDescent="0.35">
      <c r="A294" s="2">
        <v>293</v>
      </c>
      <c r="B294" s="2">
        <v>75</v>
      </c>
      <c r="C294" s="1">
        <v>45617</v>
      </c>
      <c r="D294" s="3">
        <v>9752</v>
      </c>
      <c r="E294" t="s">
        <v>816</v>
      </c>
      <c r="F294" s="2">
        <f>IF(COUNTIF(pedidos[id_cliente],pedidos[[#This Row],[id_cliente]])&lt;=1,0,1)</f>
        <v>1</v>
      </c>
    </row>
    <row r="295" spans="1:6" x14ac:dyDescent="0.35">
      <c r="A295" s="2">
        <v>294</v>
      </c>
      <c r="B295" s="2">
        <v>45</v>
      </c>
      <c r="C295" s="1">
        <v>45469</v>
      </c>
      <c r="D295" s="3">
        <v>148546</v>
      </c>
      <c r="E295" t="s">
        <v>817</v>
      </c>
      <c r="F295" s="2">
        <f>IF(COUNTIF(pedidos[id_cliente],pedidos[[#This Row],[id_cliente]])&lt;=1,0,1)</f>
        <v>1</v>
      </c>
    </row>
    <row r="296" spans="1:6" x14ac:dyDescent="0.35">
      <c r="A296" s="2">
        <v>295</v>
      </c>
      <c r="B296" s="2">
        <v>175</v>
      </c>
      <c r="C296" s="1">
        <v>45667</v>
      </c>
      <c r="D296" s="3">
        <v>112088</v>
      </c>
      <c r="E296" t="s">
        <v>816</v>
      </c>
      <c r="F296" s="2">
        <f>IF(COUNTIF(pedidos[id_cliente],pedidos[[#This Row],[id_cliente]])&lt;=1,0,1)</f>
        <v>1</v>
      </c>
    </row>
    <row r="297" spans="1:6" x14ac:dyDescent="0.35">
      <c r="A297" s="2">
        <v>296</v>
      </c>
      <c r="B297" s="2">
        <v>127</v>
      </c>
      <c r="C297" s="1">
        <v>45484</v>
      </c>
      <c r="D297" s="3">
        <v>128272</v>
      </c>
      <c r="E297" t="s">
        <v>815</v>
      </c>
      <c r="F297" s="2">
        <f>IF(COUNTIF(pedidos[id_cliente],pedidos[[#This Row],[id_cliente]])&lt;=1,0,1)</f>
        <v>1</v>
      </c>
    </row>
    <row r="298" spans="1:6" x14ac:dyDescent="0.35">
      <c r="A298" s="2">
        <v>297</v>
      </c>
      <c r="B298" s="2">
        <v>140</v>
      </c>
      <c r="C298" s="1">
        <v>45647</v>
      </c>
      <c r="D298" s="3">
        <v>18508</v>
      </c>
      <c r="E298" t="s">
        <v>816</v>
      </c>
      <c r="F298" s="2">
        <f>IF(COUNTIF(pedidos[id_cliente],pedidos[[#This Row],[id_cliente]])&lt;=1,0,1)</f>
        <v>1</v>
      </c>
    </row>
    <row r="299" spans="1:6" x14ac:dyDescent="0.35">
      <c r="A299" s="2">
        <v>298</v>
      </c>
      <c r="B299" s="2">
        <v>54</v>
      </c>
      <c r="C299" s="1">
        <v>45771</v>
      </c>
      <c r="D299" s="3">
        <v>5843</v>
      </c>
      <c r="E299" t="s">
        <v>817</v>
      </c>
      <c r="F299" s="2">
        <f>IF(COUNTIF(pedidos[id_cliente],pedidos[[#This Row],[id_cliente]])&lt;=1,0,1)</f>
        <v>1</v>
      </c>
    </row>
    <row r="300" spans="1:6" x14ac:dyDescent="0.35">
      <c r="A300" s="2">
        <v>299</v>
      </c>
      <c r="B300" s="2">
        <v>138</v>
      </c>
      <c r="C300" s="1">
        <v>45492</v>
      </c>
      <c r="D300" s="3">
        <v>98571</v>
      </c>
      <c r="E300" t="s">
        <v>815</v>
      </c>
      <c r="F300" s="2">
        <f>IF(COUNTIF(pedidos[id_cliente],pedidos[[#This Row],[id_cliente]])&lt;=1,0,1)</f>
        <v>1</v>
      </c>
    </row>
    <row r="301" spans="1:6" x14ac:dyDescent="0.35">
      <c r="A301" s="2">
        <v>300</v>
      </c>
      <c r="B301" s="2">
        <v>119</v>
      </c>
      <c r="C301" s="1">
        <v>45495</v>
      </c>
      <c r="D301" s="3">
        <v>69127</v>
      </c>
      <c r="E301" t="s">
        <v>815</v>
      </c>
      <c r="F301" s="2">
        <f>IF(COUNTIF(pedidos[id_cliente],pedidos[[#This Row],[id_cliente]])&lt;=1,0,1)</f>
        <v>1</v>
      </c>
    </row>
    <row r="302" spans="1:6" x14ac:dyDescent="0.35">
      <c r="A302" s="2">
        <v>301</v>
      </c>
      <c r="B302" s="2">
        <v>100</v>
      </c>
      <c r="C302" s="1">
        <v>45701</v>
      </c>
      <c r="D302" s="3">
        <v>127914</v>
      </c>
      <c r="E302" t="s">
        <v>817</v>
      </c>
      <c r="F302" s="2">
        <f>IF(COUNTIF(pedidos[id_cliente],pedidos[[#This Row],[id_cliente]])&lt;=1,0,1)</f>
        <v>1</v>
      </c>
    </row>
    <row r="303" spans="1:6" x14ac:dyDescent="0.35">
      <c r="A303" s="2">
        <v>302</v>
      </c>
      <c r="B303" s="2">
        <v>158</v>
      </c>
      <c r="C303" s="1">
        <v>45603</v>
      </c>
      <c r="D303" s="3">
        <v>128274</v>
      </c>
      <c r="E303" t="s">
        <v>816</v>
      </c>
      <c r="F303" s="2">
        <f>IF(COUNTIF(pedidos[id_cliente],pedidos[[#This Row],[id_cliente]])&lt;=1,0,1)</f>
        <v>1</v>
      </c>
    </row>
    <row r="304" spans="1:6" x14ac:dyDescent="0.35">
      <c r="A304" s="2">
        <v>303</v>
      </c>
      <c r="B304" s="2">
        <v>71</v>
      </c>
      <c r="C304" s="1">
        <v>45745</v>
      </c>
      <c r="D304" s="3">
        <v>21878</v>
      </c>
      <c r="E304" t="s">
        <v>815</v>
      </c>
      <c r="F304" s="2">
        <f>IF(COUNTIF(pedidos[id_cliente],pedidos[[#This Row],[id_cliente]])&lt;=1,0,1)</f>
        <v>1</v>
      </c>
    </row>
    <row r="305" spans="1:6" x14ac:dyDescent="0.35">
      <c r="A305" s="2">
        <v>304</v>
      </c>
      <c r="B305" s="2">
        <v>35</v>
      </c>
      <c r="C305" s="1">
        <v>45665</v>
      </c>
      <c r="D305" s="3">
        <v>115769</v>
      </c>
      <c r="E305" t="s">
        <v>816</v>
      </c>
      <c r="F305" s="2">
        <f>IF(COUNTIF(pedidos[id_cliente],pedidos[[#This Row],[id_cliente]])&lt;=1,0,1)</f>
        <v>1</v>
      </c>
    </row>
    <row r="306" spans="1:6" x14ac:dyDescent="0.35">
      <c r="A306" s="2">
        <v>305</v>
      </c>
      <c r="B306" s="2">
        <v>146</v>
      </c>
      <c r="C306" s="1">
        <v>45445</v>
      </c>
      <c r="D306" s="3">
        <v>50003</v>
      </c>
      <c r="E306" t="s">
        <v>816</v>
      </c>
      <c r="F306" s="2">
        <f>IF(COUNTIF(pedidos[id_cliente],pedidos[[#This Row],[id_cliente]])&lt;=1,0,1)</f>
        <v>1</v>
      </c>
    </row>
    <row r="307" spans="1:6" x14ac:dyDescent="0.35">
      <c r="A307" s="2">
        <v>306</v>
      </c>
      <c r="B307" s="2">
        <v>3</v>
      </c>
      <c r="C307" s="1">
        <v>45558</v>
      </c>
      <c r="D307" s="3">
        <v>70677</v>
      </c>
      <c r="E307" t="s">
        <v>816</v>
      </c>
      <c r="F307" s="2">
        <f>IF(COUNTIF(pedidos[id_cliente],pedidos[[#This Row],[id_cliente]])&lt;=1,0,1)</f>
        <v>1</v>
      </c>
    </row>
    <row r="308" spans="1:6" x14ac:dyDescent="0.35">
      <c r="A308" s="2">
        <v>307</v>
      </c>
      <c r="B308" s="2">
        <v>81</v>
      </c>
      <c r="C308" s="1">
        <v>45747</v>
      </c>
      <c r="D308" s="3">
        <v>120927</v>
      </c>
      <c r="E308" t="s">
        <v>815</v>
      </c>
      <c r="F308" s="2">
        <f>IF(COUNTIF(pedidos[id_cliente],pedidos[[#This Row],[id_cliente]])&lt;=1,0,1)</f>
        <v>1</v>
      </c>
    </row>
    <row r="309" spans="1:6" x14ac:dyDescent="0.35">
      <c r="A309" s="2">
        <v>308</v>
      </c>
      <c r="B309" s="2">
        <v>99</v>
      </c>
      <c r="C309" s="1">
        <v>45617</v>
      </c>
      <c r="D309" s="3">
        <v>73274</v>
      </c>
      <c r="E309" t="s">
        <v>816</v>
      </c>
      <c r="F309" s="2">
        <f>IF(COUNTIF(pedidos[id_cliente],pedidos[[#This Row],[id_cliente]])&lt;=1,0,1)</f>
        <v>1</v>
      </c>
    </row>
    <row r="310" spans="1:6" x14ac:dyDescent="0.35">
      <c r="A310" s="2">
        <v>309</v>
      </c>
      <c r="B310" s="2">
        <v>17</v>
      </c>
      <c r="C310" s="1">
        <v>45613</v>
      </c>
      <c r="D310" s="3">
        <v>36474</v>
      </c>
      <c r="E310" t="s">
        <v>815</v>
      </c>
      <c r="F310" s="2">
        <f>IF(COUNTIF(pedidos[id_cliente],pedidos[[#This Row],[id_cliente]])&lt;=1,0,1)</f>
        <v>1</v>
      </c>
    </row>
    <row r="311" spans="1:6" x14ac:dyDescent="0.35">
      <c r="A311" s="2">
        <v>310</v>
      </c>
      <c r="B311" s="2">
        <v>168</v>
      </c>
      <c r="C311" s="1">
        <v>45607</v>
      </c>
      <c r="D311" s="3">
        <v>77911</v>
      </c>
      <c r="E311" t="s">
        <v>817</v>
      </c>
      <c r="F311" s="2">
        <f>IF(COUNTIF(pedidos[id_cliente],pedidos[[#This Row],[id_cliente]])&lt;=1,0,1)</f>
        <v>1</v>
      </c>
    </row>
    <row r="312" spans="1:6" x14ac:dyDescent="0.35">
      <c r="A312" s="2">
        <v>311</v>
      </c>
      <c r="B312" s="2">
        <v>96</v>
      </c>
      <c r="C312" s="1">
        <v>45577</v>
      </c>
      <c r="D312" s="3">
        <v>124239</v>
      </c>
      <c r="E312" t="s">
        <v>815</v>
      </c>
      <c r="F312" s="2">
        <f>IF(COUNTIF(pedidos[id_cliente],pedidos[[#This Row],[id_cliente]])&lt;=1,0,1)</f>
        <v>1</v>
      </c>
    </row>
    <row r="313" spans="1:6" x14ac:dyDescent="0.35">
      <c r="A313" s="2">
        <v>312</v>
      </c>
      <c r="B313" s="2">
        <v>53</v>
      </c>
      <c r="C313" s="1">
        <v>45657</v>
      </c>
      <c r="D313" s="3">
        <v>14177</v>
      </c>
      <c r="E313" t="s">
        <v>817</v>
      </c>
      <c r="F313" s="2">
        <f>IF(COUNTIF(pedidos[id_cliente],pedidos[[#This Row],[id_cliente]])&lt;=1,0,1)</f>
        <v>1</v>
      </c>
    </row>
    <row r="314" spans="1:6" x14ac:dyDescent="0.35">
      <c r="A314" s="2">
        <v>313</v>
      </c>
      <c r="B314" s="2">
        <v>162</v>
      </c>
      <c r="C314" s="1">
        <v>45486</v>
      </c>
      <c r="D314" s="3">
        <v>105444</v>
      </c>
      <c r="E314" t="s">
        <v>816</v>
      </c>
      <c r="F314" s="2">
        <f>IF(COUNTIF(pedidos[id_cliente],pedidos[[#This Row],[id_cliente]])&lt;=1,0,1)</f>
        <v>1</v>
      </c>
    </row>
    <row r="315" spans="1:6" x14ac:dyDescent="0.35">
      <c r="A315" s="2">
        <v>314</v>
      </c>
      <c r="B315" s="2">
        <v>129</v>
      </c>
      <c r="C315" s="1">
        <v>45631</v>
      </c>
      <c r="D315" s="3">
        <v>138322</v>
      </c>
      <c r="E315" t="s">
        <v>817</v>
      </c>
      <c r="F315" s="2">
        <f>IF(COUNTIF(pedidos[id_cliente],pedidos[[#This Row],[id_cliente]])&lt;=1,0,1)</f>
        <v>1</v>
      </c>
    </row>
    <row r="316" spans="1:6" x14ac:dyDescent="0.35">
      <c r="A316" s="2">
        <v>315</v>
      </c>
      <c r="B316" s="2">
        <v>72</v>
      </c>
      <c r="C316" s="1">
        <v>45775</v>
      </c>
      <c r="D316" s="3">
        <v>90241</v>
      </c>
      <c r="E316" t="s">
        <v>817</v>
      </c>
      <c r="F316" s="2">
        <f>IF(COUNTIF(pedidos[id_cliente],pedidos[[#This Row],[id_cliente]])&lt;=1,0,1)</f>
        <v>1</v>
      </c>
    </row>
    <row r="317" spans="1:6" x14ac:dyDescent="0.35">
      <c r="A317" s="2">
        <v>316</v>
      </c>
      <c r="B317" s="2">
        <v>139</v>
      </c>
      <c r="C317" s="1">
        <v>45453</v>
      </c>
      <c r="D317" s="3">
        <v>56539</v>
      </c>
      <c r="E317" t="s">
        <v>815</v>
      </c>
      <c r="F317" s="2">
        <f>IF(COUNTIF(pedidos[id_cliente],pedidos[[#This Row],[id_cliente]])&lt;=1,0,1)</f>
        <v>1</v>
      </c>
    </row>
    <row r="318" spans="1:6" x14ac:dyDescent="0.35">
      <c r="A318" s="2">
        <v>317</v>
      </c>
      <c r="B318" s="2">
        <v>84</v>
      </c>
      <c r="C318" s="1">
        <v>45592</v>
      </c>
      <c r="D318" s="3">
        <v>32233</v>
      </c>
      <c r="E318" t="s">
        <v>817</v>
      </c>
      <c r="F318" s="2">
        <f>IF(COUNTIF(pedidos[id_cliente],pedidos[[#This Row],[id_cliente]])&lt;=1,0,1)</f>
        <v>1</v>
      </c>
    </row>
    <row r="319" spans="1:6" x14ac:dyDescent="0.35">
      <c r="A319" s="2">
        <v>318</v>
      </c>
      <c r="B319" s="2">
        <v>186</v>
      </c>
      <c r="C319" s="1">
        <v>45469</v>
      </c>
      <c r="D319" s="3">
        <v>7793</v>
      </c>
      <c r="E319" t="s">
        <v>817</v>
      </c>
      <c r="F319" s="2">
        <f>IF(COUNTIF(pedidos[id_cliente],pedidos[[#This Row],[id_cliente]])&lt;=1,0,1)</f>
        <v>1</v>
      </c>
    </row>
    <row r="320" spans="1:6" x14ac:dyDescent="0.35">
      <c r="A320" s="2">
        <v>319</v>
      </c>
      <c r="B320" s="2">
        <v>25</v>
      </c>
      <c r="C320" s="1">
        <v>45471</v>
      </c>
      <c r="D320" s="3">
        <v>103863</v>
      </c>
      <c r="E320" t="s">
        <v>817</v>
      </c>
      <c r="F320" s="2">
        <f>IF(COUNTIF(pedidos[id_cliente],pedidos[[#This Row],[id_cliente]])&lt;=1,0,1)</f>
        <v>1</v>
      </c>
    </row>
    <row r="321" spans="1:6" x14ac:dyDescent="0.35">
      <c r="A321" s="2">
        <v>320</v>
      </c>
      <c r="B321" s="2">
        <v>198</v>
      </c>
      <c r="C321" s="1">
        <v>45746</v>
      </c>
      <c r="D321" s="3">
        <v>12624</v>
      </c>
      <c r="E321" t="s">
        <v>817</v>
      </c>
      <c r="F321" s="2">
        <f>IF(COUNTIF(pedidos[id_cliente],pedidos[[#This Row],[id_cliente]])&lt;=1,0,1)</f>
        <v>1</v>
      </c>
    </row>
    <row r="322" spans="1:6" x14ac:dyDescent="0.35">
      <c r="A322" s="2">
        <v>321</v>
      </c>
      <c r="B322" s="2">
        <v>60</v>
      </c>
      <c r="C322" s="1">
        <v>45542</v>
      </c>
      <c r="D322" s="3">
        <v>29033</v>
      </c>
      <c r="E322" t="s">
        <v>816</v>
      </c>
      <c r="F322" s="2">
        <f>IF(COUNTIF(pedidos[id_cliente],pedidos[[#This Row],[id_cliente]])&lt;=1,0,1)</f>
        <v>1</v>
      </c>
    </row>
    <row r="323" spans="1:6" x14ac:dyDescent="0.35">
      <c r="A323" s="2">
        <v>322</v>
      </c>
      <c r="B323" s="2">
        <v>55</v>
      </c>
      <c r="C323" s="1">
        <v>45536</v>
      </c>
      <c r="D323" s="3">
        <v>98524</v>
      </c>
      <c r="E323" t="s">
        <v>817</v>
      </c>
      <c r="F323" s="2">
        <f>IF(COUNTIF(pedidos[id_cliente],pedidos[[#This Row],[id_cliente]])&lt;=1,0,1)</f>
        <v>1</v>
      </c>
    </row>
    <row r="324" spans="1:6" x14ac:dyDescent="0.35">
      <c r="A324" s="2">
        <v>323</v>
      </c>
      <c r="B324" s="2">
        <v>185</v>
      </c>
      <c r="C324" s="1">
        <v>45496</v>
      </c>
      <c r="D324" s="3">
        <v>147486</v>
      </c>
      <c r="E324" t="s">
        <v>816</v>
      </c>
      <c r="F324" s="2">
        <f>IF(COUNTIF(pedidos[id_cliente],pedidos[[#This Row],[id_cliente]])&lt;=1,0,1)</f>
        <v>1</v>
      </c>
    </row>
    <row r="325" spans="1:6" x14ac:dyDescent="0.35">
      <c r="A325" s="2">
        <v>324</v>
      </c>
      <c r="B325" s="2">
        <v>63</v>
      </c>
      <c r="C325" s="1">
        <v>45682</v>
      </c>
      <c r="D325" s="3">
        <v>43679</v>
      </c>
      <c r="E325" t="s">
        <v>815</v>
      </c>
      <c r="F325" s="2">
        <f>IF(COUNTIF(pedidos[id_cliente],pedidos[[#This Row],[id_cliente]])&lt;=1,0,1)</f>
        <v>1</v>
      </c>
    </row>
    <row r="326" spans="1:6" x14ac:dyDescent="0.35">
      <c r="A326" s="2">
        <v>325</v>
      </c>
      <c r="B326" s="2">
        <v>105</v>
      </c>
      <c r="C326" s="1">
        <v>45473</v>
      </c>
      <c r="D326" s="3">
        <v>57992</v>
      </c>
      <c r="E326" t="s">
        <v>817</v>
      </c>
      <c r="F326" s="2">
        <f>IF(COUNTIF(pedidos[id_cliente],pedidos[[#This Row],[id_cliente]])&lt;=1,0,1)</f>
        <v>1</v>
      </c>
    </row>
    <row r="327" spans="1:6" x14ac:dyDescent="0.35">
      <c r="A327" s="2">
        <v>326</v>
      </c>
      <c r="B327" s="2">
        <v>13</v>
      </c>
      <c r="C327" s="1">
        <v>45605</v>
      </c>
      <c r="D327" s="3">
        <v>14371</v>
      </c>
      <c r="E327" t="s">
        <v>815</v>
      </c>
      <c r="F327" s="2">
        <f>IF(COUNTIF(pedidos[id_cliente],pedidos[[#This Row],[id_cliente]])&lt;=1,0,1)</f>
        <v>1</v>
      </c>
    </row>
    <row r="328" spans="1:6" x14ac:dyDescent="0.35">
      <c r="A328" s="2">
        <v>327</v>
      </c>
      <c r="B328" s="2">
        <v>56</v>
      </c>
      <c r="C328" s="1">
        <v>45484</v>
      </c>
      <c r="D328" s="3">
        <v>130875</v>
      </c>
      <c r="E328" t="s">
        <v>815</v>
      </c>
      <c r="F328" s="2">
        <f>IF(COUNTIF(pedidos[id_cliente],pedidos[[#This Row],[id_cliente]])&lt;=1,0,1)</f>
        <v>1</v>
      </c>
    </row>
    <row r="329" spans="1:6" x14ac:dyDescent="0.35">
      <c r="A329" s="2">
        <v>328</v>
      </c>
      <c r="B329" s="2">
        <v>120</v>
      </c>
      <c r="C329" s="1">
        <v>45670</v>
      </c>
      <c r="D329" s="3">
        <v>37417</v>
      </c>
      <c r="E329" t="s">
        <v>816</v>
      </c>
      <c r="F329" s="2">
        <f>IF(COUNTIF(pedidos[id_cliente],pedidos[[#This Row],[id_cliente]])&lt;=1,0,1)</f>
        <v>1</v>
      </c>
    </row>
    <row r="330" spans="1:6" x14ac:dyDescent="0.35">
      <c r="A330" s="2">
        <v>329</v>
      </c>
      <c r="B330" s="2">
        <v>152</v>
      </c>
      <c r="C330" s="1">
        <v>45544</v>
      </c>
      <c r="D330" s="3">
        <v>83667</v>
      </c>
      <c r="E330" t="s">
        <v>816</v>
      </c>
      <c r="F330" s="2">
        <f>IF(COUNTIF(pedidos[id_cliente],pedidos[[#This Row],[id_cliente]])&lt;=1,0,1)</f>
        <v>1</v>
      </c>
    </row>
    <row r="331" spans="1:6" x14ac:dyDescent="0.35">
      <c r="A331" s="2">
        <v>330</v>
      </c>
      <c r="B331" s="2">
        <v>119</v>
      </c>
      <c r="C331" s="1">
        <v>45464</v>
      </c>
      <c r="D331" s="3">
        <v>72179</v>
      </c>
      <c r="E331" t="s">
        <v>816</v>
      </c>
      <c r="F331" s="2">
        <f>IF(COUNTIF(pedidos[id_cliente],pedidos[[#This Row],[id_cliente]])&lt;=1,0,1)</f>
        <v>1</v>
      </c>
    </row>
    <row r="332" spans="1:6" x14ac:dyDescent="0.35">
      <c r="A332" s="2">
        <v>331</v>
      </c>
      <c r="B332" s="2">
        <v>120</v>
      </c>
      <c r="C332" s="1">
        <v>45591</v>
      </c>
      <c r="D332" s="3">
        <v>83289</v>
      </c>
      <c r="E332" t="s">
        <v>816</v>
      </c>
      <c r="F332" s="2">
        <f>IF(COUNTIF(pedidos[id_cliente],pedidos[[#This Row],[id_cliente]])&lt;=1,0,1)</f>
        <v>1</v>
      </c>
    </row>
    <row r="333" spans="1:6" x14ac:dyDescent="0.35">
      <c r="A333" s="2">
        <v>332</v>
      </c>
      <c r="B333" s="2">
        <v>91</v>
      </c>
      <c r="C333" s="1">
        <v>45682</v>
      </c>
      <c r="D333" s="3">
        <v>19666</v>
      </c>
      <c r="E333" t="s">
        <v>816</v>
      </c>
      <c r="F333" s="2">
        <f>IF(COUNTIF(pedidos[id_cliente],pedidos[[#This Row],[id_cliente]])&lt;=1,0,1)</f>
        <v>1</v>
      </c>
    </row>
    <row r="334" spans="1:6" x14ac:dyDescent="0.35">
      <c r="A334" s="2">
        <v>333</v>
      </c>
      <c r="B334" s="2">
        <v>73</v>
      </c>
      <c r="C334" s="1">
        <v>45474</v>
      </c>
      <c r="D334" s="3">
        <v>78366</v>
      </c>
      <c r="E334" t="s">
        <v>816</v>
      </c>
      <c r="F334" s="2">
        <f>IF(COUNTIF(pedidos[id_cliente],pedidos[[#This Row],[id_cliente]])&lt;=1,0,1)</f>
        <v>1</v>
      </c>
    </row>
    <row r="335" spans="1:6" x14ac:dyDescent="0.35">
      <c r="A335" s="2">
        <v>334</v>
      </c>
      <c r="B335" s="2">
        <v>163</v>
      </c>
      <c r="C335" s="1">
        <v>45527</v>
      </c>
      <c r="D335" s="3">
        <v>61101</v>
      </c>
      <c r="E335" t="s">
        <v>816</v>
      </c>
      <c r="F335" s="2">
        <f>IF(COUNTIF(pedidos[id_cliente],pedidos[[#This Row],[id_cliente]])&lt;=1,0,1)</f>
        <v>1</v>
      </c>
    </row>
    <row r="336" spans="1:6" x14ac:dyDescent="0.35">
      <c r="A336" s="2">
        <v>335</v>
      </c>
      <c r="B336" s="2">
        <v>118</v>
      </c>
      <c r="C336" s="1">
        <v>45777</v>
      </c>
      <c r="D336" s="3">
        <v>149518</v>
      </c>
      <c r="E336" t="s">
        <v>817</v>
      </c>
      <c r="F336" s="2">
        <f>IF(COUNTIF(pedidos[id_cliente],pedidos[[#This Row],[id_cliente]])&lt;=1,0,1)</f>
        <v>1</v>
      </c>
    </row>
    <row r="337" spans="1:6" x14ac:dyDescent="0.35">
      <c r="A337" s="2">
        <v>336</v>
      </c>
      <c r="B337" s="2">
        <v>86</v>
      </c>
      <c r="C337" s="1">
        <v>45517</v>
      </c>
      <c r="D337" s="3">
        <v>12083</v>
      </c>
      <c r="E337" t="s">
        <v>816</v>
      </c>
      <c r="F337" s="2">
        <f>IF(COUNTIF(pedidos[id_cliente],pedidos[[#This Row],[id_cliente]])&lt;=1,0,1)</f>
        <v>1</v>
      </c>
    </row>
    <row r="338" spans="1:6" x14ac:dyDescent="0.35">
      <c r="A338" s="2">
        <v>337</v>
      </c>
      <c r="B338" s="2">
        <v>134</v>
      </c>
      <c r="C338" s="1">
        <v>45458</v>
      </c>
      <c r="D338" s="3">
        <v>11826</v>
      </c>
      <c r="E338" t="s">
        <v>817</v>
      </c>
      <c r="F338" s="2">
        <f>IF(COUNTIF(pedidos[id_cliente],pedidos[[#This Row],[id_cliente]])&lt;=1,0,1)</f>
        <v>1</v>
      </c>
    </row>
    <row r="339" spans="1:6" x14ac:dyDescent="0.35">
      <c r="A339" s="2">
        <v>338</v>
      </c>
      <c r="B339" s="2">
        <v>26</v>
      </c>
      <c r="C339" s="1">
        <v>45754</v>
      </c>
      <c r="D339" s="3">
        <v>70418</v>
      </c>
      <c r="E339" t="s">
        <v>817</v>
      </c>
      <c r="F339" s="2">
        <f>IF(COUNTIF(pedidos[id_cliente],pedidos[[#This Row],[id_cliente]])&lt;=1,0,1)</f>
        <v>1</v>
      </c>
    </row>
    <row r="340" spans="1:6" x14ac:dyDescent="0.35">
      <c r="A340" s="2">
        <v>339</v>
      </c>
      <c r="B340" s="2">
        <v>194</v>
      </c>
      <c r="C340" s="1">
        <v>45552</v>
      </c>
      <c r="D340" s="3">
        <v>112448</v>
      </c>
      <c r="E340" t="s">
        <v>815</v>
      </c>
      <c r="F340" s="2">
        <f>IF(COUNTIF(pedidos[id_cliente],pedidos[[#This Row],[id_cliente]])&lt;=1,0,1)</f>
        <v>1</v>
      </c>
    </row>
    <row r="341" spans="1:6" x14ac:dyDescent="0.35">
      <c r="A341" s="2">
        <v>340</v>
      </c>
      <c r="B341" s="2">
        <v>59</v>
      </c>
      <c r="C341" s="1">
        <v>45743</v>
      </c>
      <c r="D341" s="3">
        <v>134988</v>
      </c>
      <c r="E341" t="s">
        <v>815</v>
      </c>
      <c r="F341" s="2">
        <f>IF(COUNTIF(pedidos[id_cliente],pedidos[[#This Row],[id_cliente]])&lt;=1,0,1)</f>
        <v>1</v>
      </c>
    </row>
    <row r="342" spans="1:6" x14ac:dyDescent="0.35">
      <c r="A342" s="2">
        <v>341</v>
      </c>
      <c r="B342" s="2">
        <v>130</v>
      </c>
      <c r="C342" s="1">
        <v>45678</v>
      </c>
      <c r="D342" s="3">
        <v>92193</v>
      </c>
      <c r="E342" t="s">
        <v>815</v>
      </c>
      <c r="F342" s="2">
        <f>IF(COUNTIF(pedidos[id_cliente],pedidos[[#This Row],[id_cliente]])&lt;=1,0,1)</f>
        <v>1</v>
      </c>
    </row>
    <row r="343" spans="1:6" x14ac:dyDescent="0.35">
      <c r="A343" s="2">
        <v>342</v>
      </c>
      <c r="B343" s="2">
        <v>70</v>
      </c>
      <c r="C343" s="1">
        <v>45516</v>
      </c>
      <c r="D343" s="3">
        <v>63402</v>
      </c>
      <c r="E343" t="s">
        <v>815</v>
      </c>
      <c r="F343" s="2">
        <f>IF(COUNTIF(pedidos[id_cliente],pedidos[[#This Row],[id_cliente]])&lt;=1,0,1)</f>
        <v>1</v>
      </c>
    </row>
    <row r="344" spans="1:6" x14ac:dyDescent="0.35">
      <c r="A344" s="2">
        <v>343</v>
      </c>
      <c r="B344" s="2">
        <v>6</v>
      </c>
      <c r="C344" s="1">
        <v>45712</v>
      </c>
      <c r="D344" s="3">
        <v>71848</v>
      </c>
      <c r="E344" t="s">
        <v>815</v>
      </c>
      <c r="F344" s="2">
        <f>IF(COUNTIF(pedidos[id_cliente],pedidos[[#This Row],[id_cliente]])&lt;=1,0,1)</f>
        <v>1</v>
      </c>
    </row>
    <row r="345" spans="1:6" x14ac:dyDescent="0.35">
      <c r="A345" s="2">
        <v>344</v>
      </c>
      <c r="B345" s="2">
        <v>169</v>
      </c>
      <c r="C345" s="1">
        <v>45593</v>
      </c>
      <c r="D345" s="3">
        <v>12007</v>
      </c>
      <c r="E345" t="s">
        <v>816</v>
      </c>
      <c r="F345" s="2">
        <f>IF(COUNTIF(pedidos[id_cliente],pedidos[[#This Row],[id_cliente]])&lt;=1,0,1)</f>
        <v>1</v>
      </c>
    </row>
    <row r="346" spans="1:6" x14ac:dyDescent="0.35">
      <c r="A346" s="2">
        <v>345</v>
      </c>
      <c r="B346" s="2">
        <v>181</v>
      </c>
      <c r="C346" s="1">
        <v>45553</v>
      </c>
      <c r="D346" s="3">
        <v>105915</v>
      </c>
      <c r="E346" t="s">
        <v>815</v>
      </c>
      <c r="F346" s="2">
        <f>IF(COUNTIF(pedidos[id_cliente],pedidos[[#This Row],[id_cliente]])&lt;=1,0,1)</f>
        <v>1</v>
      </c>
    </row>
    <row r="347" spans="1:6" x14ac:dyDescent="0.35">
      <c r="A347" s="2">
        <v>346</v>
      </c>
      <c r="B347" s="2">
        <v>7</v>
      </c>
      <c r="C347" s="1">
        <v>45780</v>
      </c>
      <c r="D347" s="3">
        <v>57565</v>
      </c>
      <c r="E347" t="s">
        <v>816</v>
      </c>
      <c r="F347" s="2">
        <f>IF(COUNTIF(pedidos[id_cliente],pedidos[[#This Row],[id_cliente]])&lt;=1,0,1)</f>
        <v>1</v>
      </c>
    </row>
    <row r="348" spans="1:6" x14ac:dyDescent="0.35">
      <c r="A348" s="2">
        <v>347</v>
      </c>
      <c r="B348" s="2">
        <v>104</v>
      </c>
      <c r="C348" s="1">
        <v>45762</v>
      </c>
      <c r="D348" s="3">
        <v>142219</v>
      </c>
      <c r="E348" t="s">
        <v>817</v>
      </c>
      <c r="F348" s="2">
        <f>IF(COUNTIF(pedidos[id_cliente],pedidos[[#This Row],[id_cliente]])&lt;=1,0,1)</f>
        <v>1</v>
      </c>
    </row>
    <row r="349" spans="1:6" x14ac:dyDescent="0.35">
      <c r="A349" s="2">
        <v>348</v>
      </c>
      <c r="B349" s="2">
        <v>85</v>
      </c>
      <c r="C349" s="1">
        <v>45552</v>
      </c>
      <c r="D349" s="3">
        <v>57935</v>
      </c>
      <c r="E349" t="s">
        <v>817</v>
      </c>
      <c r="F349" s="2">
        <f>IF(COUNTIF(pedidos[id_cliente],pedidos[[#This Row],[id_cliente]])&lt;=1,0,1)</f>
        <v>1</v>
      </c>
    </row>
    <row r="350" spans="1:6" x14ac:dyDescent="0.35">
      <c r="A350" s="2">
        <v>349</v>
      </c>
      <c r="B350" s="2">
        <v>3</v>
      </c>
      <c r="C350" s="1">
        <v>45679</v>
      </c>
      <c r="D350" s="3">
        <v>116449</v>
      </c>
      <c r="E350" t="s">
        <v>815</v>
      </c>
      <c r="F350" s="2">
        <f>IF(COUNTIF(pedidos[id_cliente],pedidos[[#This Row],[id_cliente]])&lt;=1,0,1)</f>
        <v>1</v>
      </c>
    </row>
    <row r="351" spans="1:6" x14ac:dyDescent="0.35">
      <c r="A351" s="2">
        <v>350</v>
      </c>
      <c r="B351" s="2">
        <v>116</v>
      </c>
      <c r="C351" s="1">
        <v>45784</v>
      </c>
      <c r="D351" s="3">
        <v>109937</v>
      </c>
      <c r="E351" t="s">
        <v>817</v>
      </c>
      <c r="F351" s="2">
        <f>IF(COUNTIF(pedidos[id_cliente],pedidos[[#This Row],[id_cliente]])&lt;=1,0,1)</f>
        <v>1</v>
      </c>
    </row>
    <row r="352" spans="1:6" x14ac:dyDescent="0.35">
      <c r="A352" s="2">
        <v>351</v>
      </c>
      <c r="B352" s="2">
        <v>135</v>
      </c>
      <c r="C352" s="1">
        <v>45597</v>
      </c>
      <c r="D352" s="3">
        <v>136406</v>
      </c>
      <c r="E352" t="s">
        <v>817</v>
      </c>
      <c r="F352" s="2">
        <f>IF(COUNTIF(pedidos[id_cliente],pedidos[[#This Row],[id_cliente]])&lt;=1,0,1)</f>
        <v>1</v>
      </c>
    </row>
    <row r="353" spans="1:6" x14ac:dyDescent="0.35">
      <c r="A353" s="2">
        <v>352</v>
      </c>
      <c r="B353" s="2">
        <v>112</v>
      </c>
      <c r="C353" s="1">
        <v>45534</v>
      </c>
      <c r="D353" s="3">
        <v>12906</v>
      </c>
      <c r="E353" t="s">
        <v>816</v>
      </c>
      <c r="F353" s="2">
        <f>IF(COUNTIF(pedidos[id_cliente],pedidos[[#This Row],[id_cliente]])&lt;=1,0,1)</f>
        <v>1</v>
      </c>
    </row>
    <row r="354" spans="1:6" x14ac:dyDescent="0.35">
      <c r="A354" s="2">
        <v>353</v>
      </c>
      <c r="B354" s="2">
        <v>54</v>
      </c>
      <c r="C354" s="1">
        <v>45621</v>
      </c>
      <c r="D354" s="3">
        <v>119352</v>
      </c>
      <c r="E354" t="s">
        <v>817</v>
      </c>
      <c r="F354" s="2">
        <f>IF(COUNTIF(pedidos[id_cliente],pedidos[[#This Row],[id_cliente]])&lt;=1,0,1)</f>
        <v>1</v>
      </c>
    </row>
    <row r="355" spans="1:6" x14ac:dyDescent="0.35">
      <c r="A355" s="2">
        <v>354</v>
      </c>
      <c r="B355" s="2">
        <v>27</v>
      </c>
      <c r="C355" s="1">
        <v>45547</v>
      </c>
      <c r="D355" s="3">
        <v>133126</v>
      </c>
      <c r="E355" t="s">
        <v>817</v>
      </c>
      <c r="F355" s="2">
        <f>IF(COUNTIF(pedidos[id_cliente],pedidos[[#This Row],[id_cliente]])&lt;=1,0,1)</f>
        <v>1</v>
      </c>
    </row>
    <row r="356" spans="1:6" x14ac:dyDescent="0.35">
      <c r="A356" s="2">
        <v>355</v>
      </c>
      <c r="B356" s="2">
        <v>58</v>
      </c>
      <c r="C356" s="1">
        <v>45597</v>
      </c>
      <c r="D356" s="3">
        <v>145196</v>
      </c>
      <c r="E356" t="s">
        <v>817</v>
      </c>
      <c r="F356" s="2">
        <f>IF(COUNTIF(pedidos[id_cliente],pedidos[[#This Row],[id_cliente]])&lt;=1,0,1)</f>
        <v>1</v>
      </c>
    </row>
    <row r="357" spans="1:6" x14ac:dyDescent="0.35">
      <c r="A357" s="2">
        <v>356</v>
      </c>
      <c r="B357" s="2">
        <v>39</v>
      </c>
      <c r="C357" s="1">
        <v>45672</v>
      </c>
      <c r="D357" s="3">
        <v>137802</v>
      </c>
      <c r="E357" t="s">
        <v>816</v>
      </c>
      <c r="F357" s="2">
        <f>IF(COUNTIF(pedidos[id_cliente],pedidos[[#This Row],[id_cliente]])&lt;=1,0,1)</f>
        <v>1</v>
      </c>
    </row>
    <row r="358" spans="1:6" x14ac:dyDescent="0.35">
      <c r="A358" s="2">
        <v>357</v>
      </c>
      <c r="B358" s="2">
        <v>102</v>
      </c>
      <c r="C358" s="1">
        <v>45697</v>
      </c>
      <c r="D358" s="3">
        <v>62495</v>
      </c>
      <c r="E358" t="s">
        <v>817</v>
      </c>
      <c r="F358" s="2">
        <f>IF(COUNTIF(pedidos[id_cliente],pedidos[[#This Row],[id_cliente]])&lt;=1,0,1)</f>
        <v>1</v>
      </c>
    </row>
    <row r="359" spans="1:6" x14ac:dyDescent="0.35">
      <c r="A359" s="2">
        <v>358</v>
      </c>
      <c r="B359" s="2">
        <v>19</v>
      </c>
      <c r="C359" s="1">
        <v>45761</v>
      </c>
      <c r="D359" s="3">
        <v>76864</v>
      </c>
      <c r="E359" t="s">
        <v>815</v>
      </c>
      <c r="F359" s="2">
        <f>IF(COUNTIF(pedidos[id_cliente],pedidos[[#This Row],[id_cliente]])&lt;=1,0,1)</f>
        <v>1</v>
      </c>
    </row>
    <row r="360" spans="1:6" x14ac:dyDescent="0.35">
      <c r="A360" s="2">
        <v>359</v>
      </c>
      <c r="B360" s="2">
        <v>79</v>
      </c>
      <c r="C360" s="1">
        <v>45582</v>
      </c>
      <c r="D360" s="3">
        <v>68631</v>
      </c>
      <c r="E360" t="s">
        <v>817</v>
      </c>
      <c r="F360" s="2">
        <f>IF(COUNTIF(pedidos[id_cliente],pedidos[[#This Row],[id_cliente]])&lt;=1,0,1)</f>
        <v>1</v>
      </c>
    </row>
    <row r="361" spans="1:6" x14ac:dyDescent="0.35">
      <c r="A361" s="2">
        <v>360</v>
      </c>
      <c r="B361" s="2">
        <v>84</v>
      </c>
      <c r="C361" s="1">
        <v>45660</v>
      </c>
      <c r="D361" s="3">
        <v>42821</v>
      </c>
      <c r="E361" t="s">
        <v>816</v>
      </c>
      <c r="F361" s="2">
        <f>IF(COUNTIF(pedidos[id_cliente],pedidos[[#This Row],[id_cliente]])&lt;=1,0,1)</f>
        <v>1</v>
      </c>
    </row>
    <row r="362" spans="1:6" x14ac:dyDescent="0.35">
      <c r="A362" s="2">
        <v>361</v>
      </c>
      <c r="B362" s="2">
        <v>137</v>
      </c>
      <c r="C362" s="1">
        <v>45751</v>
      </c>
      <c r="D362" s="3">
        <v>40583</v>
      </c>
      <c r="E362" t="s">
        <v>815</v>
      </c>
      <c r="F362" s="2">
        <f>IF(COUNTIF(pedidos[id_cliente],pedidos[[#This Row],[id_cliente]])&lt;=1,0,1)</f>
        <v>1</v>
      </c>
    </row>
    <row r="363" spans="1:6" x14ac:dyDescent="0.35">
      <c r="A363" s="2">
        <v>362</v>
      </c>
      <c r="B363" s="2">
        <v>156</v>
      </c>
      <c r="C363" s="1">
        <v>45719</v>
      </c>
      <c r="D363" s="3">
        <v>38449</v>
      </c>
      <c r="E363" t="s">
        <v>817</v>
      </c>
      <c r="F363" s="2">
        <f>IF(COUNTIF(pedidos[id_cliente],pedidos[[#This Row],[id_cliente]])&lt;=1,0,1)</f>
        <v>1</v>
      </c>
    </row>
    <row r="364" spans="1:6" x14ac:dyDescent="0.35">
      <c r="A364" s="2">
        <v>363</v>
      </c>
      <c r="B364" s="2">
        <v>158</v>
      </c>
      <c r="C364" s="1">
        <v>45515</v>
      </c>
      <c r="D364" s="3">
        <v>16171</v>
      </c>
      <c r="E364" t="s">
        <v>816</v>
      </c>
      <c r="F364" s="2">
        <f>IF(COUNTIF(pedidos[id_cliente],pedidos[[#This Row],[id_cliente]])&lt;=1,0,1)</f>
        <v>1</v>
      </c>
    </row>
    <row r="365" spans="1:6" x14ac:dyDescent="0.35">
      <c r="A365" s="2">
        <v>364</v>
      </c>
      <c r="B365" s="2">
        <v>160</v>
      </c>
      <c r="C365" s="1">
        <v>45559</v>
      </c>
      <c r="D365" s="3">
        <v>148212</v>
      </c>
      <c r="E365" t="s">
        <v>815</v>
      </c>
      <c r="F365" s="2">
        <f>IF(COUNTIF(pedidos[id_cliente],pedidos[[#This Row],[id_cliente]])&lt;=1,0,1)</f>
        <v>1</v>
      </c>
    </row>
    <row r="366" spans="1:6" x14ac:dyDescent="0.35">
      <c r="A366" s="2">
        <v>365</v>
      </c>
      <c r="B366" s="2">
        <v>64</v>
      </c>
      <c r="C366" s="1">
        <v>45701</v>
      </c>
      <c r="D366" s="3">
        <v>73378</v>
      </c>
      <c r="E366" t="s">
        <v>817</v>
      </c>
      <c r="F366" s="2">
        <f>IF(COUNTIF(pedidos[id_cliente],pedidos[[#This Row],[id_cliente]])&lt;=1,0,1)</f>
        <v>1</v>
      </c>
    </row>
    <row r="367" spans="1:6" x14ac:dyDescent="0.35">
      <c r="A367" s="2">
        <v>366</v>
      </c>
      <c r="B367" s="2">
        <v>88</v>
      </c>
      <c r="C367" s="1">
        <v>45758</v>
      </c>
      <c r="D367" s="3">
        <v>50697</v>
      </c>
      <c r="E367" t="s">
        <v>816</v>
      </c>
      <c r="F367" s="2">
        <f>IF(COUNTIF(pedidos[id_cliente],pedidos[[#This Row],[id_cliente]])&lt;=1,0,1)</f>
        <v>0</v>
      </c>
    </row>
    <row r="368" spans="1:6" x14ac:dyDescent="0.35">
      <c r="A368" s="2">
        <v>367</v>
      </c>
      <c r="B368" s="2">
        <v>17</v>
      </c>
      <c r="C368" s="1">
        <v>45668</v>
      </c>
      <c r="D368" s="3">
        <v>84642</v>
      </c>
      <c r="E368" t="s">
        <v>817</v>
      </c>
      <c r="F368" s="2">
        <f>IF(COUNTIF(pedidos[id_cliente],pedidos[[#This Row],[id_cliente]])&lt;=1,0,1)</f>
        <v>1</v>
      </c>
    </row>
    <row r="369" spans="1:6" x14ac:dyDescent="0.35">
      <c r="A369" s="2">
        <v>368</v>
      </c>
      <c r="B369" s="2">
        <v>37</v>
      </c>
      <c r="C369" s="1">
        <v>45789</v>
      </c>
      <c r="D369" s="3">
        <v>74061</v>
      </c>
      <c r="E369" t="s">
        <v>815</v>
      </c>
      <c r="F369" s="2">
        <f>IF(COUNTIF(pedidos[id_cliente],pedidos[[#This Row],[id_cliente]])&lt;=1,0,1)</f>
        <v>1</v>
      </c>
    </row>
    <row r="370" spans="1:6" x14ac:dyDescent="0.35">
      <c r="A370" s="2">
        <v>369</v>
      </c>
      <c r="B370" s="2">
        <v>62</v>
      </c>
      <c r="C370" s="1">
        <v>45497</v>
      </c>
      <c r="D370" s="3">
        <v>52932</v>
      </c>
      <c r="E370" t="s">
        <v>815</v>
      </c>
      <c r="F370" s="2">
        <f>IF(COUNTIF(pedidos[id_cliente],pedidos[[#This Row],[id_cliente]])&lt;=1,0,1)</f>
        <v>1</v>
      </c>
    </row>
    <row r="371" spans="1:6" x14ac:dyDescent="0.35">
      <c r="A371" s="2">
        <v>370</v>
      </c>
      <c r="B371" s="2">
        <v>164</v>
      </c>
      <c r="C371" s="1">
        <v>45731</v>
      </c>
      <c r="D371" s="3">
        <v>60201</v>
      </c>
      <c r="E371" t="s">
        <v>817</v>
      </c>
      <c r="F371" s="2">
        <f>IF(COUNTIF(pedidos[id_cliente],pedidos[[#This Row],[id_cliente]])&lt;=1,0,1)</f>
        <v>1</v>
      </c>
    </row>
    <row r="372" spans="1:6" x14ac:dyDescent="0.35">
      <c r="A372" s="2">
        <v>371</v>
      </c>
      <c r="B372" s="2">
        <v>125</v>
      </c>
      <c r="C372" s="1">
        <v>45767</v>
      </c>
      <c r="D372" s="3">
        <v>117622</v>
      </c>
      <c r="E372" t="s">
        <v>817</v>
      </c>
      <c r="F372" s="2">
        <f>IF(COUNTIF(pedidos[id_cliente],pedidos[[#This Row],[id_cliente]])&lt;=1,0,1)</f>
        <v>1</v>
      </c>
    </row>
    <row r="373" spans="1:6" x14ac:dyDescent="0.35">
      <c r="A373" s="2">
        <v>372</v>
      </c>
      <c r="B373" s="2">
        <v>48</v>
      </c>
      <c r="C373" s="1">
        <v>45711</v>
      </c>
      <c r="D373" s="3">
        <v>79428</v>
      </c>
      <c r="E373" t="s">
        <v>815</v>
      </c>
      <c r="F373" s="2">
        <f>IF(COUNTIF(pedidos[id_cliente],pedidos[[#This Row],[id_cliente]])&lt;=1,0,1)</f>
        <v>1</v>
      </c>
    </row>
    <row r="374" spans="1:6" x14ac:dyDescent="0.35">
      <c r="A374" s="2">
        <v>373</v>
      </c>
      <c r="B374" s="2">
        <v>27</v>
      </c>
      <c r="C374" s="1">
        <v>45568</v>
      </c>
      <c r="D374" s="3">
        <v>135701</v>
      </c>
      <c r="E374" t="s">
        <v>815</v>
      </c>
      <c r="F374" s="2">
        <f>IF(COUNTIF(pedidos[id_cliente],pedidos[[#This Row],[id_cliente]])&lt;=1,0,1)</f>
        <v>1</v>
      </c>
    </row>
    <row r="375" spans="1:6" x14ac:dyDescent="0.35">
      <c r="A375" s="2">
        <v>374</v>
      </c>
      <c r="B375" s="2">
        <v>85</v>
      </c>
      <c r="C375" s="1">
        <v>45730</v>
      </c>
      <c r="D375" s="3">
        <v>95708</v>
      </c>
      <c r="E375" t="s">
        <v>815</v>
      </c>
      <c r="F375" s="2">
        <f>IF(COUNTIF(pedidos[id_cliente],pedidos[[#This Row],[id_cliente]])&lt;=1,0,1)</f>
        <v>1</v>
      </c>
    </row>
    <row r="376" spans="1:6" x14ac:dyDescent="0.35">
      <c r="A376" s="2">
        <v>375</v>
      </c>
      <c r="B376" s="2">
        <v>157</v>
      </c>
      <c r="C376" s="1">
        <v>45678</v>
      </c>
      <c r="D376" s="3">
        <v>51353</v>
      </c>
      <c r="E376" t="s">
        <v>815</v>
      </c>
      <c r="F376" s="2">
        <f>IF(COUNTIF(pedidos[id_cliente],pedidos[[#This Row],[id_cliente]])&lt;=1,0,1)</f>
        <v>1</v>
      </c>
    </row>
    <row r="377" spans="1:6" x14ac:dyDescent="0.35">
      <c r="A377" s="2">
        <v>376</v>
      </c>
      <c r="B377" s="2">
        <v>139</v>
      </c>
      <c r="C377" s="1">
        <v>45620</v>
      </c>
      <c r="D377" s="3">
        <v>16374</v>
      </c>
      <c r="E377" t="s">
        <v>815</v>
      </c>
      <c r="F377" s="2">
        <f>IF(COUNTIF(pedidos[id_cliente],pedidos[[#This Row],[id_cliente]])&lt;=1,0,1)</f>
        <v>1</v>
      </c>
    </row>
    <row r="378" spans="1:6" x14ac:dyDescent="0.35">
      <c r="A378" s="2">
        <v>377</v>
      </c>
      <c r="B378" s="2">
        <v>68</v>
      </c>
      <c r="C378" s="1">
        <v>45584</v>
      </c>
      <c r="D378" s="3">
        <v>23739</v>
      </c>
      <c r="E378" t="s">
        <v>815</v>
      </c>
      <c r="F378" s="2">
        <f>IF(COUNTIF(pedidos[id_cliente],pedidos[[#This Row],[id_cliente]])&lt;=1,0,1)</f>
        <v>1</v>
      </c>
    </row>
    <row r="379" spans="1:6" x14ac:dyDescent="0.35">
      <c r="A379" s="2">
        <v>378</v>
      </c>
      <c r="B379" s="2">
        <v>75</v>
      </c>
      <c r="C379" s="1">
        <v>45637</v>
      </c>
      <c r="D379" s="3">
        <v>138624</v>
      </c>
      <c r="E379" t="s">
        <v>817</v>
      </c>
      <c r="F379" s="2">
        <f>IF(COUNTIF(pedidos[id_cliente],pedidos[[#This Row],[id_cliente]])&lt;=1,0,1)</f>
        <v>1</v>
      </c>
    </row>
    <row r="380" spans="1:6" x14ac:dyDescent="0.35">
      <c r="A380" s="2">
        <v>379</v>
      </c>
      <c r="B380" s="2">
        <v>67</v>
      </c>
      <c r="C380" s="1">
        <v>45437</v>
      </c>
      <c r="D380" s="3">
        <v>148932</v>
      </c>
      <c r="E380" t="s">
        <v>816</v>
      </c>
      <c r="F380" s="2">
        <f>IF(COUNTIF(pedidos[id_cliente],pedidos[[#This Row],[id_cliente]])&lt;=1,0,1)</f>
        <v>1</v>
      </c>
    </row>
    <row r="381" spans="1:6" x14ac:dyDescent="0.35">
      <c r="A381" s="2">
        <v>380</v>
      </c>
      <c r="B381" s="2">
        <v>15</v>
      </c>
      <c r="C381" s="1">
        <v>45512</v>
      </c>
      <c r="D381" s="3">
        <v>90936</v>
      </c>
      <c r="E381" t="s">
        <v>817</v>
      </c>
      <c r="F381" s="2">
        <f>IF(COUNTIF(pedidos[id_cliente],pedidos[[#This Row],[id_cliente]])&lt;=1,0,1)</f>
        <v>1</v>
      </c>
    </row>
    <row r="382" spans="1:6" x14ac:dyDescent="0.35">
      <c r="A382" s="2">
        <v>381</v>
      </c>
      <c r="B382" s="2">
        <v>146</v>
      </c>
      <c r="C382" s="1">
        <v>45764</v>
      </c>
      <c r="D382" s="3">
        <v>75161</v>
      </c>
      <c r="E382" t="s">
        <v>816</v>
      </c>
      <c r="F382" s="2">
        <f>IF(COUNTIF(pedidos[id_cliente],pedidos[[#This Row],[id_cliente]])&lt;=1,0,1)</f>
        <v>1</v>
      </c>
    </row>
    <row r="383" spans="1:6" x14ac:dyDescent="0.35">
      <c r="A383" s="2">
        <v>382</v>
      </c>
      <c r="B383" s="2">
        <v>10</v>
      </c>
      <c r="C383" s="1">
        <v>45451</v>
      </c>
      <c r="D383" s="3">
        <v>85311</v>
      </c>
      <c r="E383" t="s">
        <v>815</v>
      </c>
      <c r="F383" s="2">
        <f>IF(COUNTIF(pedidos[id_cliente],pedidos[[#This Row],[id_cliente]])&lt;=1,0,1)</f>
        <v>1</v>
      </c>
    </row>
    <row r="384" spans="1:6" x14ac:dyDescent="0.35">
      <c r="A384" s="2">
        <v>383</v>
      </c>
      <c r="B384" s="2">
        <v>23</v>
      </c>
      <c r="C384" s="1">
        <v>45649</v>
      </c>
      <c r="D384" s="3">
        <v>82365</v>
      </c>
      <c r="E384" t="s">
        <v>816</v>
      </c>
      <c r="F384" s="2">
        <f>IF(COUNTIF(pedidos[id_cliente],pedidos[[#This Row],[id_cliente]])&lt;=1,0,1)</f>
        <v>1</v>
      </c>
    </row>
    <row r="385" spans="1:6" x14ac:dyDescent="0.35">
      <c r="A385" s="2">
        <v>384</v>
      </c>
      <c r="B385" s="2">
        <v>8</v>
      </c>
      <c r="C385" s="1">
        <v>45711</v>
      </c>
      <c r="D385" s="3">
        <v>75135</v>
      </c>
      <c r="E385" t="s">
        <v>817</v>
      </c>
      <c r="F385" s="2">
        <f>IF(COUNTIF(pedidos[id_cliente],pedidos[[#This Row],[id_cliente]])&lt;=1,0,1)</f>
        <v>1</v>
      </c>
    </row>
    <row r="386" spans="1:6" x14ac:dyDescent="0.35">
      <c r="A386" s="2">
        <v>385</v>
      </c>
      <c r="B386" s="2">
        <v>56</v>
      </c>
      <c r="C386" s="1">
        <v>45580</v>
      </c>
      <c r="D386" s="3">
        <v>39932</v>
      </c>
      <c r="E386" t="s">
        <v>816</v>
      </c>
      <c r="F386" s="2">
        <f>IF(COUNTIF(pedidos[id_cliente],pedidos[[#This Row],[id_cliente]])&lt;=1,0,1)</f>
        <v>1</v>
      </c>
    </row>
    <row r="387" spans="1:6" x14ac:dyDescent="0.35">
      <c r="A387" s="2">
        <v>386</v>
      </c>
      <c r="B387" s="2">
        <v>165</v>
      </c>
      <c r="C387" s="1">
        <v>45529</v>
      </c>
      <c r="D387" s="3">
        <v>106413</v>
      </c>
      <c r="E387" t="s">
        <v>817</v>
      </c>
      <c r="F387" s="2">
        <f>IF(COUNTIF(pedidos[id_cliente],pedidos[[#This Row],[id_cliente]])&lt;=1,0,1)</f>
        <v>1</v>
      </c>
    </row>
    <row r="388" spans="1:6" x14ac:dyDescent="0.35">
      <c r="A388" s="2">
        <v>387</v>
      </c>
      <c r="B388" s="2">
        <v>139</v>
      </c>
      <c r="C388" s="1">
        <v>45467</v>
      </c>
      <c r="D388" s="3">
        <v>13677</v>
      </c>
      <c r="E388" t="s">
        <v>816</v>
      </c>
      <c r="F388" s="2">
        <f>IF(COUNTIF(pedidos[id_cliente],pedidos[[#This Row],[id_cliente]])&lt;=1,0,1)</f>
        <v>1</v>
      </c>
    </row>
    <row r="389" spans="1:6" x14ac:dyDescent="0.35">
      <c r="A389" s="2">
        <v>388</v>
      </c>
      <c r="B389" s="2">
        <v>154</v>
      </c>
      <c r="C389" s="1">
        <v>45497</v>
      </c>
      <c r="D389" s="3">
        <v>102673</v>
      </c>
      <c r="E389" t="s">
        <v>815</v>
      </c>
      <c r="F389" s="2">
        <f>IF(COUNTIF(pedidos[id_cliente],pedidos[[#This Row],[id_cliente]])&lt;=1,0,1)</f>
        <v>1</v>
      </c>
    </row>
    <row r="390" spans="1:6" x14ac:dyDescent="0.35">
      <c r="A390" s="2">
        <v>389</v>
      </c>
      <c r="B390" s="2">
        <v>115</v>
      </c>
      <c r="C390" s="1">
        <v>45562</v>
      </c>
      <c r="D390" s="3">
        <v>106738</v>
      </c>
      <c r="E390" t="s">
        <v>815</v>
      </c>
      <c r="F390" s="2">
        <f>IF(COUNTIF(pedidos[id_cliente],pedidos[[#This Row],[id_cliente]])&lt;=1,0,1)</f>
        <v>1</v>
      </c>
    </row>
    <row r="391" spans="1:6" x14ac:dyDescent="0.35">
      <c r="A391" s="2">
        <v>390</v>
      </c>
      <c r="B391" s="2">
        <v>68</v>
      </c>
      <c r="C391" s="1">
        <v>45524</v>
      </c>
      <c r="D391" s="3">
        <v>27251</v>
      </c>
      <c r="E391" t="s">
        <v>815</v>
      </c>
      <c r="F391" s="2">
        <f>IF(COUNTIF(pedidos[id_cliente],pedidos[[#This Row],[id_cliente]])&lt;=1,0,1)</f>
        <v>1</v>
      </c>
    </row>
    <row r="392" spans="1:6" x14ac:dyDescent="0.35">
      <c r="A392" s="2">
        <v>391</v>
      </c>
      <c r="B392" s="2">
        <v>107</v>
      </c>
      <c r="C392" s="1">
        <v>45777</v>
      </c>
      <c r="D392" s="3">
        <v>91147</v>
      </c>
      <c r="E392" t="s">
        <v>815</v>
      </c>
      <c r="F392" s="2">
        <f>IF(COUNTIF(pedidos[id_cliente],pedidos[[#This Row],[id_cliente]])&lt;=1,0,1)</f>
        <v>1</v>
      </c>
    </row>
    <row r="393" spans="1:6" x14ac:dyDescent="0.35">
      <c r="A393" s="2">
        <v>392</v>
      </c>
      <c r="B393" s="2">
        <v>111</v>
      </c>
      <c r="C393" s="1">
        <v>45669</v>
      </c>
      <c r="D393" s="3">
        <v>13752</v>
      </c>
      <c r="E393" t="s">
        <v>815</v>
      </c>
      <c r="F393" s="2">
        <f>IF(COUNTIF(pedidos[id_cliente],pedidos[[#This Row],[id_cliente]])&lt;=1,0,1)</f>
        <v>1</v>
      </c>
    </row>
    <row r="394" spans="1:6" x14ac:dyDescent="0.35">
      <c r="A394" s="2">
        <v>393</v>
      </c>
      <c r="B394" s="2">
        <v>97</v>
      </c>
      <c r="C394" s="1">
        <v>45619</v>
      </c>
      <c r="D394" s="3">
        <v>127764</v>
      </c>
      <c r="E394" t="s">
        <v>816</v>
      </c>
      <c r="F394" s="2">
        <f>IF(COUNTIF(pedidos[id_cliente],pedidos[[#This Row],[id_cliente]])&lt;=1,0,1)</f>
        <v>1</v>
      </c>
    </row>
    <row r="395" spans="1:6" x14ac:dyDescent="0.35">
      <c r="A395" s="2">
        <v>394</v>
      </c>
      <c r="B395" s="2">
        <v>168</v>
      </c>
      <c r="C395" s="1">
        <v>45569</v>
      </c>
      <c r="D395" s="3">
        <v>9055</v>
      </c>
      <c r="E395" t="s">
        <v>815</v>
      </c>
      <c r="F395" s="2">
        <f>IF(COUNTIF(pedidos[id_cliente],pedidos[[#This Row],[id_cliente]])&lt;=1,0,1)</f>
        <v>1</v>
      </c>
    </row>
    <row r="396" spans="1:6" x14ac:dyDescent="0.35">
      <c r="A396" s="2">
        <v>395</v>
      </c>
      <c r="B396" s="2">
        <v>67</v>
      </c>
      <c r="C396" s="1">
        <v>45481</v>
      </c>
      <c r="D396" s="3">
        <v>12788</v>
      </c>
      <c r="E396" t="s">
        <v>816</v>
      </c>
      <c r="F396" s="2">
        <f>IF(COUNTIF(pedidos[id_cliente],pedidos[[#This Row],[id_cliente]])&lt;=1,0,1)</f>
        <v>1</v>
      </c>
    </row>
    <row r="397" spans="1:6" x14ac:dyDescent="0.35">
      <c r="A397" s="2">
        <v>396</v>
      </c>
      <c r="B397" s="2">
        <v>116</v>
      </c>
      <c r="C397" s="1">
        <v>45641</v>
      </c>
      <c r="D397" s="3">
        <v>109263</v>
      </c>
      <c r="E397" t="s">
        <v>817</v>
      </c>
      <c r="F397" s="2">
        <f>IF(COUNTIF(pedidos[id_cliente],pedidos[[#This Row],[id_cliente]])&lt;=1,0,1)</f>
        <v>1</v>
      </c>
    </row>
    <row r="398" spans="1:6" x14ac:dyDescent="0.35">
      <c r="A398" s="2">
        <v>397</v>
      </c>
      <c r="B398" s="2">
        <v>23</v>
      </c>
      <c r="C398" s="1">
        <v>45476</v>
      </c>
      <c r="D398" s="3">
        <v>17842</v>
      </c>
      <c r="E398" t="s">
        <v>817</v>
      </c>
      <c r="F398" s="2">
        <f>IF(COUNTIF(pedidos[id_cliente],pedidos[[#This Row],[id_cliente]])&lt;=1,0,1)</f>
        <v>1</v>
      </c>
    </row>
    <row r="399" spans="1:6" x14ac:dyDescent="0.35">
      <c r="A399" s="2">
        <v>398</v>
      </c>
      <c r="B399" s="2">
        <v>128</v>
      </c>
      <c r="C399" s="1">
        <v>45761</v>
      </c>
      <c r="D399" s="3">
        <v>79058</v>
      </c>
      <c r="E399" t="s">
        <v>815</v>
      </c>
      <c r="F399" s="2">
        <f>IF(COUNTIF(pedidos[id_cliente],pedidos[[#This Row],[id_cliente]])&lt;=1,0,1)</f>
        <v>1</v>
      </c>
    </row>
    <row r="400" spans="1:6" x14ac:dyDescent="0.35">
      <c r="A400" s="2">
        <v>399</v>
      </c>
      <c r="B400" s="2">
        <v>186</v>
      </c>
      <c r="C400" s="1">
        <v>45602</v>
      </c>
      <c r="D400" s="3">
        <v>103657</v>
      </c>
      <c r="E400" t="s">
        <v>817</v>
      </c>
      <c r="F400" s="2">
        <f>IF(COUNTIF(pedidos[id_cliente],pedidos[[#This Row],[id_cliente]])&lt;=1,0,1)</f>
        <v>1</v>
      </c>
    </row>
    <row r="401" spans="1:6" x14ac:dyDescent="0.35">
      <c r="A401" s="2">
        <v>400</v>
      </c>
      <c r="B401" s="2">
        <v>199</v>
      </c>
      <c r="C401" s="1">
        <v>45454</v>
      </c>
      <c r="D401" s="3">
        <v>50185</v>
      </c>
      <c r="E401" t="s">
        <v>816</v>
      </c>
      <c r="F401" s="2">
        <f>IF(COUNTIF(pedidos[id_cliente],pedidos[[#This Row],[id_cliente]])&lt;=1,0,1)</f>
        <v>1</v>
      </c>
    </row>
    <row r="402" spans="1:6" x14ac:dyDescent="0.35">
      <c r="A402" s="2">
        <v>401</v>
      </c>
      <c r="B402" s="2">
        <v>54</v>
      </c>
      <c r="C402" s="1">
        <v>45438</v>
      </c>
      <c r="D402" s="3">
        <v>56503</v>
      </c>
      <c r="E402" t="s">
        <v>815</v>
      </c>
      <c r="F402" s="2">
        <f>IF(COUNTIF(pedidos[id_cliente],pedidos[[#This Row],[id_cliente]])&lt;=1,0,1)</f>
        <v>1</v>
      </c>
    </row>
    <row r="403" spans="1:6" x14ac:dyDescent="0.35">
      <c r="A403" s="2">
        <v>402</v>
      </c>
      <c r="B403" s="2">
        <v>151</v>
      </c>
      <c r="C403" s="1">
        <v>45449</v>
      </c>
      <c r="D403" s="3">
        <v>138742</v>
      </c>
      <c r="E403" t="s">
        <v>815</v>
      </c>
      <c r="F403" s="2">
        <f>IF(COUNTIF(pedidos[id_cliente],pedidos[[#This Row],[id_cliente]])&lt;=1,0,1)</f>
        <v>1</v>
      </c>
    </row>
    <row r="404" spans="1:6" x14ac:dyDescent="0.35">
      <c r="A404" s="2">
        <v>403</v>
      </c>
      <c r="B404" s="2">
        <v>164</v>
      </c>
      <c r="C404" s="1">
        <v>45653</v>
      </c>
      <c r="D404" s="3">
        <v>87439</v>
      </c>
      <c r="E404" t="s">
        <v>816</v>
      </c>
      <c r="F404" s="2">
        <f>IF(COUNTIF(pedidos[id_cliente],pedidos[[#This Row],[id_cliente]])&lt;=1,0,1)</f>
        <v>1</v>
      </c>
    </row>
    <row r="405" spans="1:6" x14ac:dyDescent="0.35">
      <c r="A405" s="2">
        <v>404</v>
      </c>
      <c r="B405" s="2">
        <v>142</v>
      </c>
      <c r="C405" s="1">
        <v>45505</v>
      </c>
      <c r="D405" s="3">
        <v>2073</v>
      </c>
      <c r="E405" t="s">
        <v>817</v>
      </c>
      <c r="F405" s="2">
        <f>IF(COUNTIF(pedidos[id_cliente],pedidos[[#This Row],[id_cliente]])&lt;=1,0,1)</f>
        <v>1</v>
      </c>
    </row>
    <row r="406" spans="1:6" x14ac:dyDescent="0.35">
      <c r="A406" s="2">
        <v>405</v>
      </c>
      <c r="B406" s="2">
        <v>75</v>
      </c>
      <c r="C406" s="1">
        <v>45687</v>
      </c>
      <c r="D406" s="3">
        <v>60158</v>
      </c>
      <c r="E406" t="s">
        <v>817</v>
      </c>
      <c r="F406" s="2">
        <f>IF(COUNTIF(pedidos[id_cliente],pedidos[[#This Row],[id_cliente]])&lt;=1,0,1)</f>
        <v>1</v>
      </c>
    </row>
    <row r="407" spans="1:6" x14ac:dyDescent="0.35">
      <c r="A407" s="2">
        <v>406</v>
      </c>
      <c r="B407" s="2">
        <v>103</v>
      </c>
      <c r="C407" s="1">
        <v>45703</v>
      </c>
      <c r="D407" s="3">
        <v>106125</v>
      </c>
      <c r="E407" t="s">
        <v>817</v>
      </c>
      <c r="F407" s="2">
        <f>IF(COUNTIF(pedidos[id_cliente],pedidos[[#This Row],[id_cliente]])&lt;=1,0,1)</f>
        <v>1</v>
      </c>
    </row>
    <row r="408" spans="1:6" x14ac:dyDescent="0.35">
      <c r="A408" s="2">
        <v>407</v>
      </c>
      <c r="B408" s="2">
        <v>16</v>
      </c>
      <c r="C408" s="1">
        <v>45519</v>
      </c>
      <c r="D408" s="3">
        <v>149802</v>
      </c>
      <c r="E408" t="s">
        <v>816</v>
      </c>
      <c r="F408" s="2">
        <f>IF(COUNTIF(pedidos[id_cliente],pedidos[[#This Row],[id_cliente]])&lt;=1,0,1)</f>
        <v>1</v>
      </c>
    </row>
    <row r="409" spans="1:6" x14ac:dyDescent="0.35">
      <c r="A409" s="2">
        <v>408</v>
      </c>
      <c r="B409" s="2">
        <v>145</v>
      </c>
      <c r="C409" s="1">
        <v>45586</v>
      </c>
      <c r="D409" s="3">
        <v>9229</v>
      </c>
      <c r="E409" t="s">
        <v>817</v>
      </c>
      <c r="F409" s="2">
        <f>IF(COUNTIF(pedidos[id_cliente],pedidos[[#This Row],[id_cliente]])&lt;=1,0,1)</f>
        <v>1</v>
      </c>
    </row>
    <row r="410" spans="1:6" x14ac:dyDescent="0.35">
      <c r="A410" s="2">
        <v>409</v>
      </c>
      <c r="B410" s="2">
        <v>23</v>
      </c>
      <c r="C410" s="1">
        <v>45661</v>
      </c>
      <c r="D410" s="3">
        <v>115271</v>
      </c>
      <c r="E410" t="s">
        <v>815</v>
      </c>
      <c r="F410" s="2">
        <f>IF(COUNTIF(pedidos[id_cliente],pedidos[[#This Row],[id_cliente]])&lt;=1,0,1)</f>
        <v>1</v>
      </c>
    </row>
    <row r="411" spans="1:6" x14ac:dyDescent="0.35">
      <c r="A411" s="2">
        <v>410</v>
      </c>
      <c r="B411" s="2">
        <v>3</v>
      </c>
      <c r="C411" s="1">
        <v>45555</v>
      </c>
      <c r="D411" s="3">
        <v>110701</v>
      </c>
      <c r="E411" t="s">
        <v>816</v>
      </c>
      <c r="F411" s="2">
        <f>IF(COUNTIF(pedidos[id_cliente],pedidos[[#This Row],[id_cliente]])&lt;=1,0,1)</f>
        <v>1</v>
      </c>
    </row>
    <row r="412" spans="1:6" x14ac:dyDescent="0.35">
      <c r="A412" s="2">
        <v>411</v>
      </c>
      <c r="B412" s="2">
        <v>49</v>
      </c>
      <c r="C412" s="1">
        <v>45749</v>
      </c>
      <c r="D412" s="3">
        <v>101982</v>
      </c>
      <c r="E412" t="s">
        <v>816</v>
      </c>
      <c r="F412" s="2">
        <f>IF(COUNTIF(pedidos[id_cliente],pedidos[[#This Row],[id_cliente]])&lt;=1,0,1)</f>
        <v>1</v>
      </c>
    </row>
    <row r="413" spans="1:6" x14ac:dyDescent="0.35">
      <c r="A413" s="2">
        <v>412</v>
      </c>
      <c r="B413" s="2">
        <v>152</v>
      </c>
      <c r="C413" s="1">
        <v>45462</v>
      </c>
      <c r="D413" s="3">
        <v>5771</v>
      </c>
      <c r="E413" t="s">
        <v>816</v>
      </c>
      <c r="F413" s="2">
        <f>IF(COUNTIF(pedidos[id_cliente],pedidos[[#This Row],[id_cliente]])&lt;=1,0,1)</f>
        <v>1</v>
      </c>
    </row>
    <row r="414" spans="1:6" x14ac:dyDescent="0.35">
      <c r="A414" s="2">
        <v>413</v>
      </c>
      <c r="B414" s="2">
        <v>15</v>
      </c>
      <c r="C414" s="1">
        <v>45706</v>
      </c>
      <c r="D414" s="3">
        <v>16613</v>
      </c>
      <c r="E414" t="s">
        <v>817</v>
      </c>
      <c r="F414" s="2">
        <f>IF(COUNTIF(pedidos[id_cliente],pedidos[[#This Row],[id_cliente]])&lt;=1,0,1)</f>
        <v>1</v>
      </c>
    </row>
    <row r="415" spans="1:6" x14ac:dyDescent="0.35">
      <c r="A415" s="2">
        <v>414</v>
      </c>
      <c r="B415" s="2">
        <v>16</v>
      </c>
      <c r="C415" s="1">
        <v>45478</v>
      </c>
      <c r="D415" s="3">
        <v>78162</v>
      </c>
      <c r="E415" t="s">
        <v>817</v>
      </c>
      <c r="F415" s="2">
        <f>IF(COUNTIF(pedidos[id_cliente],pedidos[[#This Row],[id_cliente]])&lt;=1,0,1)</f>
        <v>1</v>
      </c>
    </row>
    <row r="416" spans="1:6" x14ac:dyDescent="0.35">
      <c r="A416" s="2">
        <v>415</v>
      </c>
      <c r="B416" s="2">
        <v>54</v>
      </c>
      <c r="C416" s="1">
        <v>45600</v>
      </c>
      <c r="D416" s="3">
        <v>149427</v>
      </c>
      <c r="E416" t="s">
        <v>815</v>
      </c>
      <c r="F416" s="2">
        <f>IF(COUNTIF(pedidos[id_cliente],pedidos[[#This Row],[id_cliente]])&lt;=1,0,1)</f>
        <v>1</v>
      </c>
    </row>
    <row r="417" spans="1:6" x14ac:dyDescent="0.35">
      <c r="A417" s="2">
        <v>416</v>
      </c>
      <c r="B417" s="2">
        <v>172</v>
      </c>
      <c r="C417" s="1">
        <v>45623</v>
      </c>
      <c r="D417" s="3">
        <v>6196</v>
      </c>
      <c r="E417" t="s">
        <v>816</v>
      </c>
      <c r="F417" s="2">
        <f>IF(COUNTIF(pedidos[id_cliente],pedidos[[#This Row],[id_cliente]])&lt;=1,0,1)</f>
        <v>1</v>
      </c>
    </row>
    <row r="418" spans="1:6" x14ac:dyDescent="0.35">
      <c r="A418" s="2">
        <v>417</v>
      </c>
      <c r="B418" s="2">
        <v>122</v>
      </c>
      <c r="C418" s="1">
        <v>45694</v>
      </c>
      <c r="D418" s="3">
        <v>141124</v>
      </c>
      <c r="E418" t="s">
        <v>815</v>
      </c>
      <c r="F418" s="2">
        <f>IF(COUNTIF(pedidos[id_cliente],pedidos[[#This Row],[id_cliente]])&lt;=1,0,1)</f>
        <v>1</v>
      </c>
    </row>
    <row r="419" spans="1:6" x14ac:dyDescent="0.35">
      <c r="A419" s="2">
        <v>418</v>
      </c>
      <c r="B419" s="2">
        <v>25</v>
      </c>
      <c r="C419" s="1">
        <v>45686</v>
      </c>
      <c r="D419" s="3">
        <v>8055</v>
      </c>
      <c r="E419" t="s">
        <v>816</v>
      </c>
      <c r="F419" s="2">
        <f>IF(COUNTIF(pedidos[id_cliente],pedidos[[#This Row],[id_cliente]])&lt;=1,0,1)</f>
        <v>1</v>
      </c>
    </row>
    <row r="420" spans="1:6" x14ac:dyDescent="0.35">
      <c r="A420" s="2">
        <v>419</v>
      </c>
      <c r="B420" s="2">
        <v>79</v>
      </c>
      <c r="C420" s="1">
        <v>45440</v>
      </c>
      <c r="D420" s="3">
        <v>122498</v>
      </c>
      <c r="E420" t="s">
        <v>815</v>
      </c>
      <c r="F420" s="2">
        <f>IF(COUNTIF(pedidos[id_cliente],pedidos[[#This Row],[id_cliente]])&lt;=1,0,1)</f>
        <v>1</v>
      </c>
    </row>
    <row r="421" spans="1:6" x14ac:dyDescent="0.35">
      <c r="A421" s="2">
        <v>420</v>
      </c>
      <c r="B421" s="2">
        <v>137</v>
      </c>
      <c r="C421" s="1">
        <v>45757</v>
      </c>
      <c r="D421" s="3">
        <v>72419</v>
      </c>
      <c r="E421" t="s">
        <v>816</v>
      </c>
      <c r="F421" s="2">
        <f>IF(COUNTIF(pedidos[id_cliente],pedidos[[#This Row],[id_cliente]])&lt;=1,0,1)</f>
        <v>1</v>
      </c>
    </row>
    <row r="422" spans="1:6" x14ac:dyDescent="0.35">
      <c r="A422" s="2">
        <v>421</v>
      </c>
      <c r="B422" s="2">
        <v>106</v>
      </c>
      <c r="C422" s="1">
        <v>45789</v>
      </c>
      <c r="D422" s="3">
        <v>148959</v>
      </c>
      <c r="E422" t="s">
        <v>816</v>
      </c>
      <c r="F422" s="2">
        <f>IF(COUNTIF(pedidos[id_cliente],pedidos[[#This Row],[id_cliente]])&lt;=1,0,1)</f>
        <v>1</v>
      </c>
    </row>
    <row r="423" spans="1:6" x14ac:dyDescent="0.35">
      <c r="A423" s="2">
        <v>422</v>
      </c>
      <c r="B423" s="2">
        <v>110</v>
      </c>
      <c r="C423" s="1">
        <v>45448</v>
      </c>
      <c r="D423" s="3">
        <v>103206</v>
      </c>
      <c r="E423" t="s">
        <v>817</v>
      </c>
      <c r="F423" s="2">
        <f>IF(COUNTIF(pedidos[id_cliente],pedidos[[#This Row],[id_cliente]])&lt;=1,0,1)</f>
        <v>1</v>
      </c>
    </row>
    <row r="424" spans="1:6" x14ac:dyDescent="0.35">
      <c r="A424" s="2">
        <v>423</v>
      </c>
      <c r="B424" s="2">
        <v>102</v>
      </c>
      <c r="C424" s="1">
        <v>45474</v>
      </c>
      <c r="D424" s="3">
        <v>149309</v>
      </c>
      <c r="E424" t="s">
        <v>815</v>
      </c>
      <c r="F424" s="2">
        <f>IF(COUNTIF(pedidos[id_cliente],pedidos[[#This Row],[id_cliente]])&lt;=1,0,1)</f>
        <v>1</v>
      </c>
    </row>
    <row r="425" spans="1:6" x14ac:dyDescent="0.35">
      <c r="A425" s="2">
        <v>424</v>
      </c>
      <c r="B425" s="2">
        <v>164</v>
      </c>
      <c r="C425" s="1">
        <v>45728</v>
      </c>
      <c r="D425" s="3">
        <v>5576</v>
      </c>
      <c r="E425" t="s">
        <v>817</v>
      </c>
      <c r="F425" s="2">
        <f>IF(COUNTIF(pedidos[id_cliente],pedidos[[#This Row],[id_cliente]])&lt;=1,0,1)</f>
        <v>1</v>
      </c>
    </row>
    <row r="426" spans="1:6" x14ac:dyDescent="0.35">
      <c r="A426" s="2">
        <v>425</v>
      </c>
      <c r="B426" s="2">
        <v>162</v>
      </c>
      <c r="C426" s="1">
        <v>45482</v>
      </c>
      <c r="D426" s="3">
        <v>139344</v>
      </c>
      <c r="E426" t="s">
        <v>815</v>
      </c>
      <c r="F426" s="2">
        <f>IF(COUNTIF(pedidos[id_cliente],pedidos[[#This Row],[id_cliente]])&lt;=1,0,1)</f>
        <v>1</v>
      </c>
    </row>
    <row r="427" spans="1:6" x14ac:dyDescent="0.35">
      <c r="A427" s="2">
        <v>426</v>
      </c>
      <c r="B427" s="2">
        <v>38</v>
      </c>
      <c r="C427" s="1">
        <v>45600</v>
      </c>
      <c r="D427" s="3">
        <v>65854</v>
      </c>
      <c r="E427" t="s">
        <v>817</v>
      </c>
      <c r="F427" s="2">
        <f>IF(COUNTIF(pedidos[id_cliente],pedidos[[#This Row],[id_cliente]])&lt;=1,0,1)</f>
        <v>1</v>
      </c>
    </row>
    <row r="428" spans="1:6" x14ac:dyDescent="0.35">
      <c r="A428" s="2">
        <v>427</v>
      </c>
      <c r="B428" s="2">
        <v>200</v>
      </c>
      <c r="C428" s="1">
        <v>45713</v>
      </c>
      <c r="D428" s="3">
        <v>115193</v>
      </c>
      <c r="E428" t="s">
        <v>817</v>
      </c>
      <c r="F428" s="2">
        <f>IF(COUNTIF(pedidos[id_cliente],pedidos[[#This Row],[id_cliente]])&lt;=1,0,1)</f>
        <v>1</v>
      </c>
    </row>
    <row r="429" spans="1:6" x14ac:dyDescent="0.35">
      <c r="A429" s="2">
        <v>428</v>
      </c>
      <c r="B429" s="2">
        <v>124</v>
      </c>
      <c r="C429" s="1">
        <v>45681</v>
      </c>
      <c r="D429" s="3">
        <v>73151</v>
      </c>
      <c r="E429" t="s">
        <v>816</v>
      </c>
      <c r="F429" s="2">
        <f>IF(COUNTIF(pedidos[id_cliente],pedidos[[#This Row],[id_cliente]])&lt;=1,0,1)</f>
        <v>1</v>
      </c>
    </row>
    <row r="430" spans="1:6" x14ac:dyDescent="0.35">
      <c r="A430" s="2">
        <v>429</v>
      </c>
      <c r="B430" s="2">
        <v>200</v>
      </c>
      <c r="C430" s="1">
        <v>45654</v>
      </c>
      <c r="D430" s="3">
        <v>91655</v>
      </c>
      <c r="E430" t="s">
        <v>815</v>
      </c>
      <c r="F430" s="2">
        <f>IF(COUNTIF(pedidos[id_cliente],pedidos[[#This Row],[id_cliente]])&lt;=1,0,1)</f>
        <v>1</v>
      </c>
    </row>
    <row r="431" spans="1:6" x14ac:dyDescent="0.35">
      <c r="A431" s="2">
        <v>430</v>
      </c>
      <c r="B431" s="2">
        <v>188</v>
      </c>
      <c r="C431" s="1">
        <v>45729</v>
      </c>
      <c r="D431" s="3">
        <v>1385</v>
      </c>
      <c r="E431" t="s">
        <v>817</v>
      </c>
      <c r="F431" s="2">
        <f>IF(COUNTIF(pedidos[id_cliente],pedidos[[#This Row],[id_cliente]])&lt;=1,0,1)</f>
        <v>1</v>
      </c>
    </row>
    <row r="432" spans="1:6" x14ac:dyDescent="0.35">
      <c r="A432" s="2">
        <v>431</v>
      </c>
      <c r="B432" s="2">
        <v>143</v>
      </c>
      <c r="C432" s="1">
        <v>45662</v>
      </c>
      <c r="D432" s="3">
        <v>61533</v>
      </c>
      <c r="E432" t="s">
        <v>817</v>
      </c>
      <c r="F432" s="2">
        <f>IF(COUNTIF(pedidos[id_cliente],pedidos[[#This Row],[id_cliente]])&lt;=1,0,1)</f>
        <v>0</v>
      </c>
    </row>
    <row r="433" spans="1:6" x14ac:dyDescent="0.35">
      <c r="A433" s="2">
        <v>432</v>
      </c>
      <c r="B433" s="2">
        <v>176</v>
      </c>
      <c r="C433" s="1">
        <v>45681</v>
      </c>
      <c r="D433" s="3">
        <v>9996</v>
      </c>
      <c r="E433" t="s">
        <v>816</v>
      </c>
      <c r="F433" s="2">
        <f>IF(COUNTIF(pedidos[id_cliente],pedidos[[#This Row],[id_cliente]])&lt;=1,0,1)</f>
        <v>1</v>
      </c>
    </row>
    <row r="434" spans="1:6" x14ac:dyDescent="0.35">
      <c r="A434" s="2">
        <v>433</v>
      </c>
      <c r="B434" s="2">
        <v>134</v>
      </c>
      <c r="C434" s="1">
        <v>45759</v>
      </c>
      <c r="D434" s="3">
        <v>12060</v>
      </c>
      <c r="E434" t="s">
        <v>815</v>
      </c>
      <c r="F434" s="2">
        <f>IF(COUNTIF(pedidos[id_cliente],pedidos[[#This Row],[id_cliente]])&lt;=1,0,1)</f>
        <v>1</v>
      </c>
    </row>
    <row r="435" spans="1:6" x14ac:dyDescent="0.35">
      <c r="A435" s="2">
        <v>434</v>
      </c>
      <c r="B435" s="2">
        <v>138</v>
      </c>
      <c r="C435" s="1">
        <v>45520</v>
      </c>
      <c r="D435" s="3">
        <v>28412</v>
      </c>
      <c r="E435" t="s">
        <v>816</v>
      </c>
      <c r="F435" s="2">
        <f>IF(COUNTIF(pedidos[id_cliente],pedidos[[#This Row],[id_cliente]])&lt;=1,0,1)</f>
        <v>1</v>
      </c>
    </row>
    <row r="436" spans="1:6" x14ac:dyDescent="0.35">
      <c r="A436" s="2">
        <v>435</v>
      </c>
      <c r="B436" s="2">
        <v>110</v>
      </c>
      <c r="C436" s="1">
        <v>45593</v>
      </c>
      <c r="D436" s="3">
        <v>117875</v>
      </c>
      <c r="E436" t="s">
        <v>817</v>
      </c>
      <c r="F436" s="2">
        <f>IF(COUNTIF(pedidos[id_cliente],pedidos[[#This Row],[id_cliente]])&lt;=1,0,1)</f>
        <v>1</v>
      </c>
    </row>
    <row r="437" spans="1:6" x14ac:dyDescent="0.35">
      <c r="A437" s="2">
        <v>436</v>
      </c>
      <c r="B437" s="2">
        <v>173</v>
      </c>
      <c r="C437" s="1">
        <v>45460</v>
      </c>
      <c r="D437" s="3">
        <v>48299</v>
      </c>
      <c r="E437" t="s">
        <v>817</v>
      </c>
      <c r="F437" s="2">
        <f>IF(COUNTIF(pedidos[id_cliente],pedidos[[#This Row],[id_cliente]])&lt;=1,0,1)</f>
        <v>1</v>
      </c>
    </row>
    <row r="438" spans="1:6" x14ac:dyDescent="0.35">
      <c r="A438" s="2">
        <v>437</v>
      </c>
      <c r="B438" s="2">
        <v>61</v>
      </c>
      <c r="C438" s="1">
        <v>45629</v>
      </c>
      <c r="D438" s="3">
        <v>7677</v>
      </c>
      <c r="E438" t="s">
        <v>815</v>
      </c>
      <c r="F438" s="2">
        <f>IF(COUNTIF(pedidos[id_cliente],pedidos[[#This Row],[id_cliente]])&lt;=1,0,1)</f>
        <v>1</v>
      </c>
    </row>
    <row r="439" spans="1:6" x14ac:dyDescent="0.35">
      <c r="A439" s="2">
        <v>438</v>
      </c>
      <c r="B439" s="2">
        <v>68</v>
      </c>
      <c r="C439" s="1">
        <v>45765</v>
      </c>
      <c r="D439" s="3">
        <v>63122</v>
      </c>
      <c r="E439" t="s">
        <v>817</v>
      </c>
      <c r="F439" s="2">
        <f>IF(COUNTIF(pedidos[id_cliente],pedidos[[#This Row],[id_cliente]])&lt;=1,0,1)</f>
        <v>1</v>
      </c>
    </row>
    <row r="440" spans="1:6" x14ac:dyDescent="0.35">
      <c r="A440" s="2">
        <v>439</v>
      </c>
      <c r="B440" s="2">
        <v>152</v>
      </c>
      <c r="C440" s="1">
        <v>45605</v>
      </c>
      <c r="D440" s="3">
        <v>1795</v>
      </c>
      <c r="E440" t="s">
        <v>817</v>
      </c>
      <c r="F440" s="2">
        <f>IF(COUNTIF(pedidos[id_cliente],pedidos[[#This Row],[id_cliente]])&lt;=1,0,1)</f>
        <v>1</v>
      </c>
    </row>
    <row r="441" spans="1:6" x14ac:dyDescent="0.35">
      <c r="A441" s="2">
        <v>440</v>
      </c>
      <c r="B441" s="2">
        <v>42</v>
      </c>
      <c r="C441" s="1">
        <v>45503</v>
      </c>
      <c r="D441" s="3">
        <v>31149</v>
      </c>
      <c r="E441" t="s">
        <v>816</v>
      </c>
      <c r="F441" s="2">
        <f>IF(COUNTIF(pedidos[id_cliente],pedidos[[#This Row],[id_cliente]])&lt;=1,0,1)</f>
        <v>1</v>
      </c>
    </row>
    <row r="442" spans="1:6" x14ac:dyDescent="0.35">
      <c r="A442" s="2">
        <v>441</v>
      </c>
      <c r="B442" s="2">
        <v>60</v>
      </c>
      <c r="C442" s="1">
        <v>45638</v>
      </c>
      <c r="D442" s="3">
        <v>15889</v>
      </c>
      <c r="E442" t="s">
        <v>815</v>
      </c>
      <c r="F442" s="2">
        <f>IF(COUNTIF(pedidos[id_cliente],pedidos[[#This Row],[id_cliente]])&lt;=1,0,1)</f>
        <v>1</v>
      </c>
    </row>
    <row r="443" spans="1:6" x14ac:dyDescent="0.35">
      <c r="A443" s="2">
        <v>442</v>
      </c>
      <c r="B443" s="2">
        <v>110</v>
      </c>
      <c r="C443" s="1">
        <v>45556</v>
      </c>
      <c r="D443" s="3">
        <v>41282</v>
      </c>
      <c r="E443" t="s">
        <v>815</v>
      </c>
      <c r="F443" s="2">
        <f>IF(COUNTIF(pedidos[id_cliente],pedidos[[#This Row],[id_cliente]])&lt;=1,0,1)</f>
        <v>1</v>
      </c>
    </row>
    <row r="444" spans="1:6" x14ac:dyDescent="0.35">
      <c r="A444" s="2">
        <v>443</v>
      </c>
      <c r="B444" s="2">
        <v>198</v>
      </c>
      <c r="C444" s="1">
        <v>45651</v>
      </c>
      <c r="D444" s="3">
        <v>12001</v>
      </c>
      <c r="E444" t="s">
        <v>817</v>
      </c>
      <c r="F444" s="2">
        <f>IF(COUNTIF(pedidos[id_cliente],pedidos[[#This Row],[id_cliente]])&lt;=1,0,1)</f>
        <v>1</v>
      </c>
    </row>
    <row r="445" spans="1:6" x14ac:dyDescent="0.35">
      <c r="A445" s="2">
        <v>444</v>
      </c>
      <c r="B445" s="2">
        <v>123</v>
      </c>
      <c r="C445" s="1">
        <v>45785</v>
      </c>
      <c r="D445" s="3">
        <v>143887</v>
      </c>
      <c r="E445" t="s">
        <v>817</v>
      </c>
      <c r="F445" s="2">
        <f>IF(COUNTIF(pedidos[id_cliente],pedidos[[#This Row],[id_cliente]])&lt;=1,0,1)</f>
        <v>1</v>
      </c>
    </row>
    <row r="446" spans="1:6" x14ac:dyDescent="0.35">
      <c r="A446" s="2">
        <v>445</v>
      </c>
      <c r="B446" s="2">
        <v>52</v>
      </c>
      <c r="C446" s="1">
        <v>45480</v>
      </c>
      <c r="D446" s="3">
        <v>62161</v>
      </c>
      <c r="E446" t="s">
        <v>815</v>
      </c>
      <c r="F446" s="2">
        <f>IF(COUNTIF(pedidos[id_cliente],pedidos[[#This Row],[id_cliente]])&lt;=1,0,1)</f>
        <v>1</v>
      </c>
    </row>
    <row r="447" spans="1:6" x14ac:dyDescent="0.35">
      <c r="A447" s="2">
        <v>446</v>
      </c>
      <c r="B447" s="2">
        <v>123</v>
      </c>
      <c r="C447" s="1">
        <v>45522</v>
      </c>
      <c r="D447" s="3">
        <v>118444</v>
      </c>
      <c r="E447" t="s">
        <v>816</v>
      </c>
      <c r="F447" s="2">
        <f>IF(COUNTIF(pedidos[id_cliente],pedidos[[#This Row],[id_cliente]])&lt;=1,0,1)</f>
        <v>1</v>
      </c>
    </row>
    <row r="448" spans="1:6" x14ac:dyDescent="0.35">
      <c r="A448" s="2">
        <v>447</v>
      </c>
      <c r="B448" s="2">
        <v>122</v>
      </c>
      <c r="C448" s="1">
        <v>45631</v>
      </c>
      <c r="D448" s="3">
        <v>4702</v>
      </c>
      <c r="E448" t="s">
        <v>816</v>
      </c>
      <c r="F448" s="2">
        <f>IF(COUNTIF(pedidos[id_cliente],pedidos[[#This Row],[id_cliente]])&lt;=1,0,1)</f>
        <v>1</v>
      </c>
    </row>
    <row r="449" spans="1:6" x14ac:dyDescent="0.35">
      <c r="A449" s="2">
        <v>448</v>
      </c>
      <c r="B449" s="2">
        <v>60</v>
      </c>
      <c r="C449" s="1">
        <v>45713</v>
      </c>
      <c r="D449" s="3">
        <v>128656</v>
      </c>
      <c r="E449" t="s">
        <v>815</v>
      </c>
      <c r="F449" s="2">
        <f>IF(COUNTIF(pedidos[id_cliente],pedidos[[#This Row],[id_cliente]])&lt;=1,0,1)</f>
        <v>1</v>
      </c>
    </row>
    <row r="450" spans="1:6" x14ac:dyDescent="0.35">
      <c r="A450" s="2">
        <v>449</v>
      </c>
      <c r="B450" s="2">
        <v>177</v>
      </c>
      <c r="C450" s="1">
        <v>45636</v>
      </c>
      <c r="D450" s="3">
        <v>45253</v>
      </c>
      <c r="E450" t="s">
        <v>815</v>
      </c>
      <c r="F450" s="2">
        <f>IF(COUNTIF(pedidos[id_cliente],pedidos[[#This Row],[id_cliente]])&lt;=1,0,1)</f>
        <v>1</v>
      </c>
    </row>
    <row r="451" spans="1:6" x14ac:dyDescent="0.35">
      <c r="A451" s="2">
        <v>450</v>
      </c>
      <c r="B451" s="2">
        <v>87</v>
      </c>
      <c r="C451" s="1">
        <v>45445</v>
      </c>
      <c r="D451" s="3">
        <v>40803</v>
      </c>
      <c r="E451" t="s">
        <v>815</v>
      </c>
      <c r="F451" s="2">
        <f>IF(COUNTIF(pedidos[id_cliente],pedidos[[#This Row],[id_cliente]])&lt;=1,0,1)</f>
        <v>1</v>
      </c>
    </row>
    <row r="452" spans="1:6" x14ac:dyDescent="0.35">
      <c r="A452" s="2">
        <v>451</v>
      </c>
      <c r="B452" s="2">
        <v>179</v>
      </c>
      <c r="C452" s="1">
        <v>45442</v>
      </c>
      <c r="D452" s="3">
        <v>35024</v>
      </c>
      <c r="E452" t="s">
        <v>817</v>
      </c>
      <c r="F452" s="2">
        <f>IF(COUNTIF(pedidos[id_cliente],pedidos[[#This Row],[id_cliente]])&lt;=1,0,1)</f>
        <v>1</v>
      </c>
    </row>
    <row r="453" spans="1:6" x14ac:dyDescent="0.35">
      <c r="A453" s="2">
        <v>452</v>
      </c>
      <c r="B453" s="2">
        <v>16</v>
      </c>
      <c r="C453" s="1">
        <v>45765</v>
      </c>
      <c r="D453" s="3">
        <v>147616</v>
      </c>
      <c r="E453" t="s">
        <v>817</v>
      </c>
      <c r="F453" s="2">
        <f>IF(COUNTIF(pedidos[id_cliente],pedidos[[#This Row],[id_cliente]])&lt;=1,0,1)</f>
        <v>1</v>
      </c>
    </row>
    <row r="454" spans="1:6" x14ac:dyDescent="0.35">
      <c r="A454" s="2">
        <v>453</v>
      </c>
      <c r="B454" s="2">
        <v>67</v>
      </c>
      <c r="C454" s="1">
        <v>45507</v>
      </c>
      <c r="D454" s="3">
        <v>79703</v>
      </c>
      <c r="E454" t="s">
        <v>817</v>
      </c>
      <c r="F454" s="2">
        <f>IF(COUNTIF(pedidos[id_cliente],pedidos[[#This Row],[id_cliente]])&lt;=1,0,1)</f>
        <v>1</v>
      </c>
    </row>
    <row r="455" spans="1:6" x14ac:dyDescent="0.35">
      <c r="A455" s="2">
        <v>454</v>
      </c>
      <c r="B455" s="2">
        <v>50</v>
      </c>
      <c r="C455" s="1">
        <v>45755</v>
      </c>
      <c r="D455" s="3">
        <v>27224</v>
      </c>
      <c r="E455" t="s">
        <v>815</v>
      </c>
      <c r="F455" s="2">
        <f>IF(COUNTIF(pedidos[id_cliente],pedidos[[#This Row],[id_cliente]])&lt;=1,0,1)</f>
        <v>1</v>
      </c>
    </row>
    <row r="456" spans="1:6" x14ac:dyDescent="0.35">
      <c r="A456" s="2">
        <v>455</v>
      </c>
      <c r="B456" s="2">
        <v>32</v>
      </c>
      <c r="C456" s="1">
        <v>45500</v>
      </c>
      <c r="D456" s="3">
        <v>86328</v>
      </c>
      <c r="E456" t="s">
        <v>815</v>
      </c>
      <c r="F456" s="2">
        <f>IF(COUNTIF(pedidos[id_cliente],pedidos[[#This Row],[id_cliente]])&lt;=1,0,1)</f>
        <v>1</v>
      </c>
    </row>
    <row r="457" spans="1:6" x14ac:dyDescent="0.35">
      <c r="A457" s="2">
        <v>456</v>
      </c>
      <c r="B457" s="2">
        <v>41</v>
      </c>
      <c r="C457" s="1">
        <v>45785</v>
      </c>
      <c r="D457" s="3">
        <v>92101</v>
      </c>
      <c r="E457" t="s">
        <v>817</v>
      </c>
      <c r="F457" s="2">
        <f>IF(COUNTIF(pedidos[id_cliente],pedidos[[#This Row],[id_cliente]])&lt;=1,0,1)</f>
        <v>1</v>
      </c>
    </row>
    <row r="458" spans="1:6" x14ac:dyDescent="0.35">
      <c r="A458" s="2">
        <v>457</v>
      </c>
      <c r="B458" s="2">
        <v>115</v>
      </c>
      <c r="C458" s="1">
        <v>45607</v>
      </c>
      <c r="D458" s="3">
        <v>100788</v>
      </c>
      <c r="E458" t="s">
        <v>815</v>
      </c>
      <c r="F458" s="2">
        <f>IF(COUNTIF(pedidos[id_cliente],pedidos[[#This Row],[id_cliente]])&lt;=1,0,1)</f>
        <v>1</v>
      </c>
    </row>
    <row r="459" spans="1:6" x14ac:dyDescent="0.35">
      <c r="A459" s="2">
        <v>458</v>
      </c>
      <c r="B459" s="2">
        <v>180</v>
      </c>
      <c r="C459" s="1">
        <v>45524</v>
      </c>
      <c r="D459" s="3">
        <v>78699</v>
      </c>
      <c r="E459" t="s">
        <v>817</v>
      </c>
      <c r="F459" s="2">
        <f>IF(COUNTIF(pedidos[id_cliente],pedidos[[#This Row],[id_cliente]])&lt;=1,0,1)</f>
        <v>1</v>
      </c>
    </row>
    <row r="460" spans="1:6" x14ac:dyDescent="0.35">
      <c r="A460" s="2">
        <v>459</v>
      </c>
      <c r="B460" s="2">
        <v>7</v>
      </c>
      <c r="C460" s="1">
        <v>45722</v>
      </c>
      <c r="D460" s="3">
        <v>41095</v>
      </c>
      <c r="E460" t="s">
        <v>815</v>
      </c>
      <c r="F460" s="2">
        <f>IF(COUNTIF(pedidos[id_cliente],pedidos[[#This Row],[id_cliente]])&lt;=1,0,1)</f>
        <v>1</v>
      </c>
    </row>
    <row r="461" spans="1:6" x14ac:dyDescent="0.35">
      <c r="A461" s="2">
        <v>460</v>
      </c>
      <c r="B461" s="2">
        <v>74</v>
      </c>
      <c r="C461" s="1">
        <v>45676</v>
      </c>
      <c r="D461" s="3">
        <v>62749</v>
      </c>
      <c r="E461" t="s">
        <v>815</v>
      </c>
      <c r="F461" s="2">
        <f>IF(COUNTIF(pedidos[id_cliente],pedidos[[#This Row],[id_cliente]])&lt;=1,0,1)</f>
        <v>1</v>
      </c>
    </row>
    <row r="462" spans="1:6" x14ac:dyDescent="0.35">
      <c r="A462" s="2">
        <v>461</v>
      </c>
      <c r="B462" s="2">
        <v>188</v>
      </c>
      <c r="C462" s="1">
        <v>45764</v>
      </c>
      <c r="D462" s="3">
        <v>144192</v>
      </c>
      <c r="E462" t="s">
        <v>815</v>
      </c>
      <c r="F462" s="2">
        <f>IF(COUNTIF(pedidos[id_cliente],pedidos[[#This Row],[id_cliente]])&lt;=1,0,1)</f>
        <v>1</v>
      </c>
    </row>
    <row r="463" spans="1:6" x14ac:dyDescent="0.35">
      <c r="A463" s="2">
        <v>462</v>
      </c>
      <c r="B463" s="2">
        <v>103</v>
      </c>
      <c r="C463" s="1">
        <v>45682</v>
      </c>
      <c r="D463" s="3">
        <v>2409</v>
      </c>
      <c r="E463" t="s">
        <v>817</v>
      </c>
      <c r="F463" s="2">
        <f>IF(COUNTIF(pedidos[id_cliente],pedidos[[#This Row],[id_cliente]])&lt;=1,0,1)</f>
        <v>1</v>
      </c>
    </row>
    <row r="464" spans="1:6" x14ac:dyDescent="0.35">
      <c r="A464" s="2">
        <v>463</v>
      </c>
      <c r="B464" s="2">
        <v>193</v>
      </c>
      <c r="C464" s="1">
        <v>45737</v>
      </c>
      <c r="D464" s="3">
        <v>126747</v>
      </c>
      <c r="E464" t="s">
        <v>815</v>
      </c>
      <c r="F464" s="2">
        <f>IF(COUNTIF(pedidos[id_cliente],pedidos[[#This Row],[id_cliente]])&lt;=1,0,1)</f>
        <v>1</v>
      </c>
    </row>
    <row r="465" spans="1:6" x14ac:dyDescent="0.35">
      <c r="A465" s="2">
        <v>464</v>
      </c>
      <c r="B465" s="2">
        <v>55</v>
      </c>
      <c r="C465" s="1">
        <v>45480</v>
      </c>
      <c r="D465" s="3">
        <v>11456</v>
      </c>
      <c r="E465" t="s">
        <v>816</v>
      </c>
      <c r="F465" s="2">
        <f>IF(COUNTIF(pedidos[id_cliente],pedidos[[#This Row],[id_cliente]])&lt;=1,0,1)</f>
        <v>1</v>
      </c>
    </row>
    <row r="466" spans="1:6" x14ac:dyDescent="0.35">
      <c r="A466" s="2">
        <v>465</v>
      </c>
      <c r="B466" s="2">
        <v>44</v>
      </c>
      <c r="C466" s="1">
        <v>45554</v>
      </c>
      <c r="D466" s="3">
        <v>89139</v>
      </c>
      <c r="E466" t="s">
        <v>816</v>
      </c>
      <c r="F466" s="2">
        <f>IF(COUNTIF(pedidos[id_cliente],pedidos[[#This Row],[id_cliente]])&lt;=1,0,1)</f>
        <v>1</v>
      </c>
    </row>
    <row r="467" spans="1:6" x14ac:dyDescent="0.35">
      <c r="A467" s="2">
        <v>466</v>
      </c>
      <c r="B467" s="2">
        <v>51</v>
      </c>
      <c r="C467" s="1">
        <v>45488</v>
      </c>
      <c r="D467" s="3">
        <v>88314</v>
      </c>
      <c r="E467" t="s">
        <v>817</v>
      </c>
      <c r="F467" s="2">
        <f>IF(COUNTIF(pedidos[id_cliente],pedidos[[#This Row],[id_cliente]])&lt;=1,0,1)</f>
        <v>1</v>
      </c>
    </row>
    <row r="468" spans="1:6" x14ac:dyDescent="0.35">
      <c r="A468" s="2">
        <v>467</v>
      </c>
      <c r="B468" s="2">
        <v>46</v>
      </c>
      <c r="C468" s="1">
        <v>45609</v>
      </c>
      <c r="D468" s="3">
        <v>32009</v>
      </c>
      <c r="E468" t="s">
        <v>816</v>
      </c>
      <c r="F468" s="2">
        <f>IF(COUNTIF(pedidos[id_cliente],pedidos[[#This Row],[id_cliente]])&lt;=1,0,1)</f>
        <v>1</v>
      </c>
    </row>
    <row r="469" spans="1:6" x14ac:dyDescent="0.35">
      <c r="A469" s="2">
        <v>468</v>
      </c>
      <c r="B469" s="2">
        <v>183</v>
      </c>
      <c r="C469" s="1">
        <v>45590</v>
      </c>
      <c r="D469" s="3">
        <v>29747</v>
      </c>
      <c r="E469" t="s">
        <v>815</v>
      </c>
      <c r="F469" s="2">
        <f>IF(COUNTIF(pedidos[id_cliente],pedidos[[#This Row],[id_cliente]])&lt;=1,0,1)</f>
        <v>1</v>
      </c>
    </row>
    <row r="470" spans="1:6" x14ac:dyDescent="0.35">
      <c r="A470" s="2">
        <v>469</v>
      </c>
      <c r="B470" s="2">
        <v>125</v>
      </c>
      <c r="C470" s="1">
        <v>45600</v>
      </c>
      <c r="D470" s="3">
        <v>112851</v>
      </c>
      <c r="E470" t="s">
        <v>817</v>
      </c>
      <c r="F470" s="2">
        <f>IF(COUNTIF(pedidos[id_cliente],pedidos[[#This Row],[id_cliente]])&lt;=1,0,1)</f>
        <v>1</v>
      </c>
    </row>
    <row r="471" spans="1:6" x14ac:dyDescent="0.35">
      <c r="A471" s="2">
        <v>470</v>
      </c>
      <c r="B471" s="2">
        <v>109</v>
      </c>
      <c r="C471" s="1">
        <v>45447</v>
      </c>
      <c r="D471" s="3">
        <v>5100</v>
      </c>
      <c r="E471" t="s">
        <v>815</v>
      </c>
      <c r="F471" s="2">
        <f>IF(COUNTIF(pedidos[id_cliente],pedidos[[#This Row],[id_cliente]])&lt;=1,0,1)</f>
        <v>1</v>
      </c>
    </row>
    <row r="472" spans="1:6" x14ac:dyDescent="0.35">
      <c r="A472" s="2">
        <v>471</v>
      </c>
      <c r="B472" s="2">
        <v>160</v>
      </c>
      <c r="C472" s="1">
        <v>45725</v>
      </c>
      <c r="D472" s="3">
        <v>143598</v>
      </c>
      <c r="E472" t="s">
        <v>815</v>
      </c>
      <c r="F472" s="2">
        <f>IF(COUNTIF(pedidos[id_cliente],pedidos[[#This Row],[id_cliente]])&lt;=1,0,1)</f>
        <v>1</v>
      </c>
    </row>
    <row r="473" spans="1:6" x14ac:dyDescent="0.35">
      <c r="A473" s="2">
        <v>472</v>
      </c>
      <c r="B473" s="2">
        <v>28</v>
      </c>
      <c r="C473" s="1">
        <v>45566</v>
      </c>
      <c r="D473" s="3">
        <v>141165</v>
      </c>
      <c r="E473" t="s">
        <v>815</v>
      </c>
      <c r="F473" s="2">
        <f>IF(COUNTIF(pedidos[id_cliente],pedidos[[#This Row],[id_cliente]])&lt;=1,0,1)</f>
        <v>1</v>
      </c>
    </row>
    <row r="474" spans="1:6" x14ac:dyDescent="0.35">
      <c r="A474" s="2">
        <v>473</v>
      </c>
      <c r="B474" s="2">
        <v>104</v>
      </c>
      <c r="C474" s="1">
        <v>45728</v>
      </c>
      <c r="D474" s="3">
        <v>100504</v>
      </c>
      <c r="E474" t="s">
        <v>817</v>
      </c>
      <c r="F474" s="2">
        <f>IF(COUNTIF(pedidos[id_cliente],pedidos[[#This Row],[id_cliente]])&lt;=1,0,1)</f>
        <v>1</v>
      </c>
    </row>
    <row r="475" spans="1:6" x14ac:dyDescent="0.35">
      <c r="A475" s="2">
        <v>474</v>
      </c>
      <c r="B475" s="2">
        <v>94</v>
      </c>
      <c r="C475" s="1">
        <v>45600</v>
      </c>
      <c r="D475" s="3">
        <v>14989</v>
      </c>
      <c r="E475" t="s">
        <v>815</v>
      </c>
      <c r="F475" s="2">
        <f>IF(COUNTIF(pedidos[id_cliente],pedidos[[#This Row],[id_cliente]])&lt;=1,0,1)</f>
        <v>0</v>
      </c>
    </row>
    <row r="476" spans="1:6" x14ac:dyDescent="0.35">
      <c r="A476" s="2">
        <v>475</v>
      </c>
      <c r="B476" s="2">
        <v>113</v>
      </c>
      <c r="C476" s="1">
        <v>45717</v>
      </c>
      <c r="D476" s="3">
        <v>75416</v>
      </c>
      <c r="E476" t="s">
        <v>815</v>
      </c>
      <c r="F476" s="2">
        <f>IF(COUNTIF(pedidos[id_cliente],pedidos[[#This Row],[id_cliente]])&lt;=1,0,1)</f>
        <v>1</v>
      </c>
    </row>
    <row r="477" spans="1:6" x14ac:dyDescent="0.35">
      <c r="A477" s="2">
        <v>476</v>
      </c>
      <c r="B477" s="2">
        <v>122</v>
      </c>
      <c r="C477" s="1">
        <v>45660</v>
      </c>
      <c r="D477" s="3">
        <v>3732</v>
      </c>
      <c r="E477" t="s">
        <v>817</v>
      </c>
      <c r="F477" s="2">
        <f>IF(COUNTIF(pedidos[id_cliente],pedidos[[#This Row],[id_cliente]])&lt;=1,0,1)</f>
        <v>1</v>
      </c>
    </row>
    <row r="478" spans="1:6" x14ac:dyDescent="0.35">
      <c r="A478" s="2">
        <v>477</v>
      </c>
      <c r="B478" s="2">
        <v>81</v>
      </c>
      <c r="C478" s="1">
        <v>45671</v>
      </c>
      <c r="D478" s="3">
        <v>16439</v>
      </c>
      <c r="E478" t="s">
        <v>816</v>
      </c>
      <c r="F478" s="2">
        <f>IF(COUNTIF(pedidos[id_cliente],pedidos[[#This Row],[id_cliente]])&lt;=1,0,1)</f>
        <v>1</v>
      </c>
    </row>
    <row r="479" spans="1:6" x14ac:dyDescent="0.35">
      <c r="A479" s="2">
        <v>478</v>
      </c>
      <c r="B479" s="2">
        <v>187</v>
      </c>
      <c r="C479" s="1">
        <v>45484</v>
      </c>
      <c r="D479" s="3">
        <v>77369</v>
      </c>
      <c r="E479" t="s">
        <v>815</v>
      </c>
      <c r="F479" s="2">
        <f>IF(COUNTIF(pedidos[id_cliente],pedidos[[#This Row],[id_cliente]])&lt;=1,0,1)</f>
        <v>1</v>
      </c>
    </row>
    <row r="480" spans="1:6" x14ac:dyDescent="0.35">
      <c r="A480" s="2">
        <v>479</v>
      </c>
      <c r="B480" s="2">
        <v>171</v>
      </c>
      <c r="C480" s="1">
        <v>45735</v>
      </c>
      <c r="D480" s="3">
        <v>8246</v>
      </c>
      <c r="E480" t="s">
        <v>816</v>
      </c>
      <c r="F480" s="2">
        <f>IF(COUNTIF(pedidos[id_cliente],pedidos[[#This Row],[id_cliente]])&lt;=1,0,1)</f>
        <v>1</v>
      </c>
    </row>
    <row r="481" spans="1:6" x14ac:dyDescent="0.35">
      <c r="A481" s="2">
        <v>480</v>
      </c>
      <c r="B481" s="2">
        <v>89</v>
      </c>
      <c r="C481" s="1">
        <v>45577</v>
      </c>
      <c r="D481" s="3">
        <v>12925</v>
      </c>
      <c r="E481" t="s">
        <v>817</v>
      </c>
      <c r="F481" s="2">
        <f>IF(COUNTIF(pedidos[id_cliente],pedidos[[#This Row],[id_cliente]])&lt;=1,0,1)</f>
        <v>1</v>
      </c>
    </row>
    <row r="482" spans="1:6" x14ac:dyDescent="0.35">
      <c r="A482" s="2">
        <v>481</v>
      </c>
      <c r="B482" s="2">
        <v>199</v>
      </c>
      <c r="C482" s="1">
        <v>45547</v>
      </c>
      <c r="D482" s="3">
        <v>89341</v>
      </c>
      <c r="E482" t="s">
        <v>815</v>
      </c>
      <c r="F482" s="2">
        <f>IF(COUNTIF(pedidos[id_cliente],pedidos[[#This Row],[id_cliente]])&lt;=1,0,1)</f>
        <v>1</v>
      </c>
    </row>
    <row r="483" spans="1:6" x14ac:dyDescent="0.35">
      <c r="A483" s="2">
        <v>482</v>
      </c>
      <c r="B483" s="2">
        <v>158</v>
      </c>
      <c r="C483" s="1">
        <v>45575</v>
      </c>
      <c r="D483" s="3">
        <v>12077</v>
      </c>
      <c r="E483" t="s">
        <v>815</v>
      </c>
      <c r="F483" s="2">
        <f>IF(COUNTIF(pedidos[id_cliente],pedidos[[#This Row],[id_cliente]])&lt;=1,0,1)</f>
        <v>1</v>
      </c>
    </row>
    <row r="484" spans="1:6" x14ac:dyDescent="0.35">
      <c r="A484" s="2">
        <v>483</v>
      </c>
      <c r="B484" s="2">
        <v>15</v>
      </c>
      <c r="C484" s="1">
        <v>45744</v>
      </c>
      <c r="D484" s="3">
        <v>11714</v>
      </c>
      <c r="E484" t="s">
        <v>816</v>
      </c>
      <c r="F484" s="2">
        <f>IF(COUNTIF(pedidos[id_cliente],pedidos[[#This Row],[id_cliente]])&lt;=1,0,1)</f>
        <v>1</v>
      </c>
    </row>
    <row r="485" spans="1:6" x14ac:dyDescent="0.35">
      <c r="A485" s="2">
        <v>484</v>
      </c>
      <c r="B485" s="2">
        <v>40</v>
      </c>
      <c r="C485" s="1">
        <v>45629</v>
      </c>
      <c r="D485" s="3">
        <v>69099</v>
      </c>
      <c r="E485" t="s">
        <v>816</v>
      </c>
      <c r="F485" s="2">
        <f>IF(COUNTIF(pedidos[id_cliente],pedidos[[#This Row],[id_cliente]])&lt;=1,0,1)</f>
        <v>1</v>
      </c>
    </row>
    <row r="486" spans="1:6" x14ac:dyDescent="0.35">
      <c r="A486" s="2">
        <v>485</v>
      </c>
      <c r="B486" s="2">
        <v>116</v>
      </c>
      <c r="C486" s="1">
        <v>45761</v>
      </c>
      <c r="D486" s="3">
        <v>113063</v>
      </c>
      <c r="E486" t="s">
        <v>816</v>
      </c>
      <c r="F486" s="2">
        <f>IF(COUNTIF(pedidos[id_cliente],pedidos[[#This Row],[id_cliente]])&lt;=1,0,1)</f>
        <v>1</v>
      </c>
    </row>
    <row r="487" spans="1:6" x14ac:dyDescent="0.35">
      <c r="A487" s="2">
        <v>486</v>
      </c>
      <c r="B487" s="2">
        <v>74</v>
      </c>
      <c r="C487" s="1">
        <v>45778</v>
      </c>
      <c r="D487" s="3">
        <v>98875</v>
      </c>
      <c r="E487" t="s">
        <v>815</v>
      </c>
      <c r="F487" s="2">
        <f>IF(COUNTIF(pedidos[id_cliente],pedidos[[#This Row],[id_cliente]])&lt;=1,0,1)</f>
        <v>1</v>
      </c>
    </row>
    <row r="488" spans="1:6" x14ac:dyDescent="0.35">
      <c r="A488" s="2">
        <v>487</v>
      </c>
      <c r="B488" s="2">
        <v>75</v>
      </c>
      <c r="C488" s="1">
        <v>45468</v>
      </c>
      <c r="D488" s="3">
        <v>75535</v>
      </c>
      <c r="E488" t="s">
        <v>815</v>
      </c>
      <c r="F488" s="2">
        <f>IF(COUNTIF(pedidos[id_cliente],pedidos[[#This Row],[id_cliente]])&lt;=1,0,1)</f>
        <v>1</v>
      </c>
    </row>
    <row r="489" spans="1:6" x14ac:dyDescent="0.35">
      <c r="A489" s="2">
        <v>488</v>
      </c>
      <c r="B489" s="2">
        <v>102</v>
      </c>
      <c r="C489" s="1">
        <v>45766</v>
      </c>
      <c r="D489" s="3">
        <v>21831</v>
      </c>
      <c r="E489" t="s">
        <v>816</v>
      </c>
      <c r="F489" s="2">
        <f>IF(COUNTIF(pedidos[id_cliente],pedidos[[#This Row],[id_cliente]])&lt;=1,0,1)</f>
        <v>1</v>
      </c>
    </row>
    <row r="490" spans="1:6" x14ac:dyDescent="0.35">
      <c r="A490" s="2">
        <v>489</v>
      </c>
      <c r="B490" s="2">
        <v>113</v>
      </c>
      <c r="C490" s="1">
        <v>45571</v>
      </c>
      <c r="D490" s="3">
        <v>73226</v>
      </c>
      <c r="E490" t="s">
        <v>816</v>
      </c>
      <c r="F490" s="2">
        <f>IF(COUNTIF(pedidos[id_cliente],pedidos[[#This Row],[id_cliente]])&lt;=1,0,1)</f>
        <v>1</v>
      </c>
    </row>
    <row r="491" spans="1:6" x14ac:dyDescent="0.35">
      <c r="A491" s="2">
        <v>490</v>
      </c>
      <c r="B491" s="2">
        <v>58</v>
      </c>
      <c r="C491" s="1">
        <v>45468</v>
      </c>
      <c r="D491" s="3">
        <v>10258</v>
      </c>
      <c r="E491" t="s">
        <v>815</v>
      </c>
      <c r="F491" s="2">
        <f>IF(COUNTIF(pedidos[id_cliente],pedidos[[#This Row],[id_cliente]])&lt;=1,0,1)</f>
        <v>1</v>
      </c>
    </row>
    <row r="492" spans="1:6" x14ac:dyDescent="0.35">
      <c r="A492" s="2">
        <v>491</v>
      </c>
      <c r="B492" s="2">
        <v>74</v>
      </c>
      <c r="C492" s="1">
        <v>45704</v>
      </c>
      <c r="D492" s="3">
        <v>99841</v>
      </c>
      <c r="E492" t="s">
        <v>817</v>
      </c>
      <c r="F492" s="2">
        <f>IF(COUNTIF(pedidos[id_cliente],pedidos[[#This Row],[id_cliente]])&lt;=1,0,1)</f>
        <v>1</v>
      </c>
    </row>
    <row r="493" spans="1:6" x14ac:dyDescent="0.35">
      <c r="A493" s="2">
        <v>492</v>
      </c>
      <c r="B493" s="2">
        <v>57</v>
      </c>
      <c r="C493" s="1">
        <v>45485</v>
      </c>
      <c r="D493" s="3">
        <v>65201</v>
      </c>
      <c r="E493" t="s">
        <v>816</v>
      </c>
      <c r="F493" s="2">
        <f>IF(COUNTIF(pedidos[id_cliente],pedidos[[#This Row],[id_cliente]])&lt;=1,0,1)</f>
        <v>1</v>
      </c>
    </row>
    <row r="494" spans="1:6" x14ac:dyDescent="0.35">
      <c r="A494" s="2">
        <v>493</v>
      </c>
      <c r="B494" s="2">
        <v>37</v>
      </c>
      <c r="C494" s="1">
        <v>45492</v>
      </c>
      <c r="D494" s="3">
        <v>128636</v>
      </c>
      <c r="E494" t="s">
        <v>817</v>
      </c>
      <c r="F494" s="2">
        <f>IF(COUNTIF(pedidos[id_cliente],pedidos[[#This Row],[id_cliente]])&lt;=1,0,1)</f>
        <v>1</v>
      </c>
    </row>
    <row r="495" spans="1:6" x14ac:dyDescent="0.35">
      <c r="A495" s="2">
        <v>494</v>
      </c>
      <c r="B495" s="2">
        <v>6</v>
      </c>
      <c r="C495" s="1">
        <v>45574</v>
      </c>
      <c r="D495" s="3">
        <v>137727</v>
      </c>
      <c r="E495" t="s">
        <v>815</v>
      </c>
      <c r="F495" s="2">
        <f>IF(COUNTIF(pedidos[id_cliente],pedidos[[#This Row],[id_cliente]])&lt;=1,0,1)</f>
        <v>1</v>
      </c>
    </row>
    <row r="496" spans="1:6" x14ac:dyDescent="0.35">
      <c r="A496" s="2">
        <v>495</v>
      </c>
      <c r="B496" s="2">
        <v>184</v>
      </c>
      <c r="C496" s="1">
        <v>45612</v>
      </c>
      <c r="D496" s="3">
        <v>131968</v>
      </c>
      <c r="E496" t="s">
        <v>817</v>
      </c>
      <c r="F496" s="2">
        <f>IF(COUNTIF(pedidos[id_cliente],pedidos[[#This Row],[id_cliente]])&lt;=1,0,1)</f>
        <v>1</v>
      </c>
    </row>
    <row r="497" spans="1:6" x14ac:dyDescent="0.35">
      <c r="A497" s="2">
        <v>496</v>
      </c>
      <c r="B497" s="2">
        <v>40</v>
      </c>
      <c r="C497" s="1">
        <v>45576</v>
      </c>
      <c r="D497" s="3">
        <v>81424</v>
      </c>
      <c r="E497" t="s">
        <v>816</v>
      </c>
      <c r="F497" s="2">
        <f>IF(COUNTIF(pedidos[id_cliente],pedidos[[#This Row],[id_cliente]])&lt;=1,0,1)</f>
        <v>1</v>
      </c>
    </row>
    <row r="498" spans="1:6" x14ac:dyDescent="0.35">
      <c r="A498" s="2">
        <v>497</v>
      </c>
      <c r="B498" s="2">
        <v>155</v>
      </c>
      <c r="C498" s="1">
        <v>45614</v>
      </c>
      <c r="D498" s="3">
        <v>76311</v>
      </c>
      <c r="E498" t="s">
        <v>817</v>
      </c>
      <c r="F498" s="2">
        <f>IF(COUNTIF(pedidos[id_cliente],pedidos[[#This Row],[id_cliente]])&lt;=1,0,1)</f>
        <v>1</v>
      </c>
    </row>
    <row r="499" spans="1:6" x14ac:dyDescent="0.35">
      <c r="A499" s="2">
        <v>498</v>
      </c>
      <c r="B499" s="2">
        <v>118</v>
      </c>
      <c r="C499" s="1">
        <v>45432</v>
      </c>
      <c r="D499" s="3">
        <v>146771</v>
      </c>
      <c r="E499" t="s">
        <v>815</v>
      </c>
      <c r="F499" s="2">
        <f>IF(COUNTIF(pedidos[id_cliente],pedidos[[#This Row],[id_cliente]])&lt;=1,0,1)</f>
        <v>1</v>
      </c>
    </row>
    <row r="500" spans="1:6" x14ac:dyDescent="0.35">
      <c r="A500" s="2">
        <v>499</v>
      </c>
      <c r="B500" s="2">
        <v>7</v>
      </c>
      <c r="C500" s="1">
        <v>45771</v>
      </c>
      <c r="D500" s="3">
        <v>124289</v>
      </c>
      <c r="E500" t="s">
        <v>816</v>
      </c>
      <c r="F500" s="2">
        <f>IF(COUNTIF(pedidos[id_cliente],pedidos[[#This Row],[id_cliente]])&lt;=1,0,1)</f>
        <v>1</v>
      </c>
    </row>
    <row r="501" spans="1:6" x14ac:dyDescent="0.35">
      <c r="A501" s="2">
        <v>500</v>
      </c>
      <c r="B501" s="2">
        <v>42</v>
      </c>
      <c r="C501" s="1">
        <v>45630</v>
      </c>
      <c r="D501" s="3">
        <v>125726</v>
      </c>
      <c r="E501" t="s">
        <v>816</v>
      </c>
      <c r="F501" s="2">
        <f>IF(COUNTIF(pedidos[id_cliente],pedidos[[#This Row],[id_cliente]])&lt;=1,0,1)</f>
        <v>1</v>
      </c>
    </row>
    <row r="502" spans="1:6" x14ac:dyDescent="0.35">
      <c r="A502" s="2">
        <v>501</v>
      </c>
      <c r="B502" s="2">
        <v>55</v>
      </c>
      <c r="C502" s="1">
        <v>45548</v>
      </c>
      <c r="D502" s="3">
        <v>42108</v>
      </c>
      <c r="E502" t="s">
        <v>817</v>
      </c>
      <c r="F502" s="2">
        <f>IF(COUNTIF(pedidos[id_cliente],pedidos[[#This Row],[id_cliente]])&lt;=1,0,1)</f>
        <v>1</v>
      </c>
    </row>
    <row r="503" spans="1:6" x14ac:dyDescent="0.35">
      <c r="A503" s="2">
        <v>502</v>
      </c>
      <c r="B503" s="2">
        <v>22</v>
      </c>
      <c r="C503" s="1">
        <v>45649</v>
      </c>
      <c r="D503" s="3">
        <v>85953</v>
      </c>
      <c r="E503" t="s">
        <v>817</v>
      </c>
      <c r="F503" s="2">
        <f>IF(COUNTIF(pedidos[id_cliente],pedidos[[#This Row],[id_cliente]])&lt;=1,0,1)</f>
        <v>1</v>
      </c>
    </row>
    <row r="504" spans="1:6" x14ac:dyDescent="0.35">
      <c r="A504" s="2">
        <v>503</v>
      </c>
      <c r="B504" s="2">
        <v>83</v>
      </c>
      <c r="C504" s="1">
        <v>45681</v>
      </c>
      <c r="D504" s="3">
        <v>118406</v>
      </c>
      <c r="E504" t="s">
        <v>815</v>
      </c>
      <c r="F504" s="2">
        <f>IF(COUNTIF(pedidos[id_cliente],pedidos[[#This Row],[id_cliente]])&lt;=1,0,1)</f>
        <v>1</v>
      </c>
    </row>
    <row r="505" spans="1:6" x14ac:dyDescent="0.35">
      <c r="A505" s="2">
        <v>504</v>
      </c>
      <c r="B505" s="2">
        <v>5</v>
      </c>
      <c r="C505" s="1">
        <v>45518</v>
      </c>
      <c r="D505" s="3">
        <v>72427</v>
      </c>
      <c r="E505" t="s">
        <v>817</v>
      </c>
      <c r="F505" s="2">
        <f>IF(COUNTIF(pedidos[id_cliente],pedidos[[#This Row],[id_cliente]])&lt;=1,0,1)</f>
        <v>1</v>
      </c>
    </row>
    <row r="506" spans="1:6" x14ac:dyDescent="0.35">
      <c r="A506" s="2">
        <v>505</v>
      </c>
      <c r="B506" s="2">
        <v>61</v>
      </c>
      <c r="C506" s="1">
        <v>45762</v>
      </c>
      <c r="D506" s="3">
        <v>58802</v>
      </c>
      <c r="E506" t="s">
        <v>817</v>
      </c>
      <c r="F506" s="2">
        <f>IF(COUNTIF(pedidos[id_cliente],pedidos[[#This Row],[id_cliente]])&lt;=1,0,1)</f>
        <v>1</v>
      </c>
    </row>
    <row r="507" spans="1:6" x14ac:dyDescent="0.35">
      <c r="A507" s="2">
        <v>506</v>
      </c>
      <c r="B507" s="2">
        <v>27</v>
      </c>
      <c r="C507" s="1">
        <v>45576</v>
      </c>
      <c r="D507" s="3">
        <v>79366</v>
      </c>
      <c r="E507" t="s">
        <v>816</v>
      </c>
      <c r="F507" s="2">
        <f>IF(COUNTIF(pedidos[id_cliente],pedidos[[#This Row],[id_cliente]])&lt;=1,0,1)</f>
        <v>1</v>
      </c>
    </row>
    <row r="508" spans="1:6" x14ac:dyDescent="0.35">
      <c r="A508" s="2">
        <v>507</v>
      </c>
      <c r="B508" s="2">
        <v>149</v>
      </c>
      <c r="C508" s="1">
        <v>45692</v>
      </c>
      <c r="D508" s="3">
        <v>40071</v>
      </c>
      <c r="E508" t="s">
        <v>815</v>
      </c>
      <c r="F508" s="2">
        <f>IF(COUNTIF(pedidos[id_cliente],pedidos[[#This Row],[id_cliente]])&lt;=1,0,1)</f>
        <v>1</v>
      </c>
    </row>
    <row r="509" spans="1:6" x14ac:dyDescent="0.35">
      <c r="A509" s="2">
        <v>508</v>
      </c>
      <c r="B509" s="2">
        <v>151</v>
      </c>
      <c r="C509" s="1">
        <v>45459</v>
      </c>
      <c r="D509" s="3">
        <v>146641</v>
      </c>
      <c r="E509" t="s">
        <v>817</v>
      </c>
      <c r="F509" s="2">
        <f>IF(COUNTIF(pedidos[id_cliente],pedidos[[#This Row],[id_cliente]])&lt;=1,0,1)</f>
        <v>1</v>
      </c>
    </row>
    <row r="510" spans="1:6" x14ac:dyDescent="0.35">
      <c r="A510" s="2">
        <v>509</v>
      </c>
      <c r="B510" s="2">
        <v>17</v>
      </c>
      <c r="C510" s="1">
        <v>45783</v>
      </c>
      <c r="D510" s="3">
        <v>31298</v>
      </c>
      <c r="E510" t="s">
        <v>816</v>
      </c>
      <c r="F510" s="2">
        <f>IF(COUNTIF(pedidos[id_cliente],pedidos[[#This Row],[id_cliente]])&lt;=1,0,1)</f>
        <v>1</v>
      </c>
    </row>
    <row r="511" spans="1:6" x14ac:dyDescent="0.35">
      <c r="A511" s="2">
        <v>510</v>
      </c>
      <c r="B511" s="2">
        <v>43</v>
      </c>
      <c r="C511" s="1">
        <v>45677</v>
      </c>
      <c r="D511" s="3">
        <v>19337</v>
      </c>
      <c r="E511" t="s">
        <v>815</v>
      </c>
      <c r="F511" s="2">
        <f>IF(COUNTIF(pedidos[id_cliente],pedidos[[#This Row],[id_cliente]])&lt;=1,0,1)</f>
        <v>1</v>
      </c>
    </row>
    <row r="512" spans="1:6" x14ac:dyDescent="0.35">
      <c r="A512" s="2">
        <v>511</v>
      </c>
      <c r="B512" s="2">
        <v>182</v>
      </c>
      <c r="C512" s="1">
        <v>45602</v>
      </c>
      <c r="D512" s="3">
        <v>110694</v>
      </c>
      <c r="E512" t="s">
        <v>816</v>
      </c>
      <c r="F512" s="2">
        <f>IF(COUNTIF(pedidos[id_cliente],pedidos[[#This Row],[id_cliente]])&lt;=1,0,1)</f>
        <v>1</v>
      </c>
    </row>
    <row r="513" spans="1:6" x14ac:dyDescent="0.35">
      <c r="A513" s="2">
        <v>512</v>
      </c>
      <c r="B513" s="2">
        <v>107</v>
      </c>
      <c r="C513" s="1">
        <v>45704</v>
      </c>
      <c r="D513" s="3">
        <v>141842</v>
      </c>
      <c r="E513" t="s">
        <v>815</v>
      </c>
      <c r="F513" s="2">
        <f>IF(COUNTIF(pedidos[id_cliente],pedidos[[#This Row],[id_cliente]])&lt;=1,0,1)</f>
        <v>1</v>
      </c>
    </row>
    <row r="514" spans="1:6" x14ac:dyDescent="0.35">
      <c r="A514" s="2">
        <v>513</v>
      </c>
      <c r="B514" s="2">
        <v>76</v>
      </c>
      <c r="C514" s="1">
        <v>45663</v>
      </c>
      <c r="D514" s="3">
        <v>84096</v>
      </c>
      <c r="E514" t="s">
        <v>815</v>
      </c>
      <c r="F514" s="2">
        <f>IF(COUNTIF(pedidos[id_cliente],pedidos[[#This Row],[id_cliente]])&lt;=1,0,1)</f>
        <v>1</v>
      </c>
    </row>
    <row r="515" spans="1:6" x14ac:dyDescent="0.35">
      <c r="A515" s="2">
        <v>514</v>
      </c>
      <c r="B515" s="2">
        <v>167</v>
      </c>
      <c r="C515" s="1">
        <v>45467</v>
      </c>
      <c r="D515" s="3">
        <v>100855</v>
      </c>
      <c r="E515" t="s">
        <v>816</v>
      </c>
      <c r="F515" s="2">
        <f>IF(COUNTIF(pedidos[id_cliente],pedidos[[#This Row],[id_cliente]])&lt;=1,0,1)</f>
        <v>1</v>
      </c>
    </row>
    <row r="516" spans="1:6" x14ac:dyDescent="0.35">
      <c r="A516" s="2">
        <v>515</v>
      </c>
      <c r="B516" s="2">
        <v>8</v>
      </c>
      <c r="C516" s="1">
        <v>45503</v>
      </c>
      <c r="D516" s="3">
        <v>3034</v>
      </c>
      <c r="E516" t="s">
        <v>815</v>
      </c>
      <c r="F516" s="2">
        <f>IF(COUNTIF(pedidos[id_cliente],pedidos[[#This Row],[id_cliente]])&lt;=1,0,1)</f>
        <v>1</v>
      </c>
    </row>
    <row r="517" spans="1:6" x14ac:dyDescent="0.35">
      <c r="A517" s="2">
        <v>516</v>
      </c>
      <c r="B517" s="2">
        <v>28</v>
      </c>
      <c r="C517" s="1">
        <v>45632</v>
      </c>
      <c r="D517" s="3">
        <v>11097</v>
      </c>
      <c r="E517" t="s">
        <v>817</v>
      </c>
      <c r="F517" s="2">
        <f>IF(COUNTIF(pedidos[id_cliente],pedidos[[#This Row],[id_cliente]])&lt;=1,0,1)</f>
        <v>1</v>
      </c>
    </row>
    <row r="518" spans="1:6" x14ac:dyDescent="0.35">
      <c r="A518" s="2">
        <v>517</v>
      </c>
      <c r="B518" s="2">
        <v>194</v>
      </c>
      <c r="C518" s="1">
        <v>45442</v>
      </c>
      <c r="D518" s="3">
        <v>5063</v>
      </c>
      <c r="E518" t="s">
        <v>816</v>
      </c>
      <c r="F518" s="2">
        <f>IF(COUNTIF(pedidos[id_cliente],pedidos[[#This Row],[id_cliente]])&lt;=1,0,1)</f>
        <v>1</v>
      </c>
    </row>
    <row r="519" spans="1:6" x14ac:dyDescent="0.35">
      <c r="A519" s="2">
        <v>518</v>
      </c>
      <c r="B519" s="2">
        <v>44</v>
      </c>
      <c r="C519" s="1">
        <v>45756</v>
      </c>
      <c r="D519" s="3">
        <v>28432</v>
      </c>
      <c r="E519" t="s">
        <v>815</v>
      </c>
      <c r="F519" s="2">
        <f>IF(COUNTIF(pedidos[id_cliente],pedidos[[#This Row],[id_cliente]])&lt;=1,0,1)</f>
        <v>1</v>
      </c>
    </row>
    <row r="520" spans="1:6" x14ac:dyDescent="0.35">
      <c r="A520" s="2">
        <v>519</v>
      </c>
      <c r="B520" s="2">
        <v>76</v>
      </c>
      <c r="C520" s="1">
        <v>45598</v>
      </c>
      <c r="D520" s="3">
        <v>129801</v>
      </c>
      <c r="E520" t="s">
        <v>816</v>
      </c>
      <c r="F520" s="2">
        <f>IF(COUNTIF(pedidos[id_cliente],pedidos[[#This Row],[id_cliente]])&lt;=1,0,1)</f>
        <v>1</v>
      </c>
    </row>
    <row r="521" spans="1:6" x14ac:dyDescent="0.35">
      <c r="A521" s="2">
        <v>520</v>
      </c>
      <c r="B521" s="2">
        <v>43</v>
      </c>
      <c r="C521" s="1">
        <v>45449</v>
      </c>
      <c r="D521" s="3">
        <v>8184</v>
      </c>
      <c r="E521" t="s">
        <v>816</v>
      </c>
      <c r="F521" s="2">
        <f>IF(COUNTIF(pedidos[id_cliente],pedidos[[#This Row],[id_cliente]])&lt;=1,0,1)</f>
        <v>1</v>
      </c>
    </row>
    <row r="522" spans="1:6" x14ac:dyDescent="0.35">
      <c r="A522" s="2">
        <v>521</v>
      </c>
      <c r="B522" s="2">
        <v>107</v>
      </c>
      <c r="C522" s="1">
        <v>45445</v>
      </c>
      <c r="D522" s="3">
        <v>18374</v>
      </c>
      <c r="E522" t="s">
        <v>816</v>
      </c>
      <c r="F522" s="2">
        <f>IF(COUNTIF(pedidos[id_cliente],pedidos[[#This Row],[id_cliente]])&lt;=1,0,1)</f>
        <v>1</v>
      </c>
    </row>
    <row r="523" spans="1:6" x14ac:dyDescent="0.35">
      <c r="A523" s="2">
        <v>522</v>
      </c>
      <c r="B523" s="2">
        <v>186</v>
      </c>
      <c r="C523" s="1">
        <v>45695</v>
      </c>
      <c r="D523" s="3">
        <v>48673</v>
      </c>
      <c r="E523" t="s">
        <v>815</v>
      </c>
      <c r="F523" s="2">
        <f>IF(COUNTIF(pedidos[id_cliente],pedidos[[#This Row],[id_cliente]])&lt;=1,0,1)</f>
        <v>1</v>
      </c>
    </row>
    <row r="524" spans="1:6" x14ac:dyDescent="0.35">
      <c r="A524" s="2">
        <v>523</v>
      </c>
      <c r="B524" s="2">
        <v>79</v>
      </c>
      <c r="C524" s="1">
        <v>45526</v>
      </c>
      <c r="D524" s="3">
        <v>21763</v>
      </c>
      <c r="E524" t="s">
        <v>815</v>
      </c>
      <c r="F524" s="2">
        <f>IF(COUNTIF(pedidos[id_cliente],pedidos[[#This Row],[id_cliente]])&lt;=1,0,1)</f>
        <v>1</v>
      </c>
    </row>
    <row r="525" spans="1:6" x14ac:dyDescent="0.35">
      <c r="A525" s="2">
        <v>524</v>
      </c>
      <c r="B525" s="2">
        <v>196</v>
      </c>
      <c r="C525" s="1">
        <v>45506</v>
      </c>
      <c r="D525" s="3">
        <v>26956</v>
      </c>
      <c r="E525" t="s">
        <v>815</v>
      </c>
      <c r="F525" s="2">
        <f>IF(COUNTIF(pedidos[id_cliente],pedidos[[#This Row],[id_cliente]])&lt;=1,0,1)</f>
        <v>1</v>
      </c>
    </row>
    <row r="526" spans="1:6" x14ac:dyDescent="0.35">
      <c r="A526" s="2">
        <v>525</v>
      </c>
      <c r="B526" s="2">
        <v>62</v>
      </c>
      <c r="C526" s="1">
        <v>45729</v>
      </c>
      <c r="D526" s="3">
        <v>121969</v>
      </c>
      <c r="E526" t="s">
        <v>817</v>
      </c>
      <c r="F526" s="2">
        <f>IF(COUNTIF(pedidos[id_cliente],pedidos[[#This Row],[id_cliente]])&lt;=1,0,1)</f>
        <v>1</v>
      </c>
    </row>
    <row r="527" spans="1:6" x14ac:dyDescent="0.35">
      <c r="A527" s="2">
        <v>526</v>
      </c>
      <c r="B527" s="2">
        <v>69</v>
      </c>
      <c r="C527" s="1">
        <v>45671</v>
      </c>
      <c r="D527" s="3">
        <v>149904</v>
      </c>
      <c r="E527" t="s">
        <v>815</v>
      </c>
      <c r="F527" s="2">
        <f>IF(COUNTIF(pedidos[id_cliente],pedidos[[#This Row],[id_cliente]])&lt;=1,0,1)</f>
        <v>1</v>
      </c>
    </row>
    <row r="528" spans="1:6" x14ac:dyDescent="0.35">
      <c r="A528" s="2">
        <v>527</v>
      </c>
      <c r="B528" s="2">
        <v>95</v>
      </c>
      <c r="C528" s="1">
        <v>45762</v>
      </c>
      <c r="D528" s="3">
        <v>57299</v>
      </c>
      <c r="E528" t="s">
        <v>817</v>
      </c>
      <c r="F528" s="2">
        <f>IF(COUNTIF(pedidos[id_cliente],pedidos[[#This Row],[id_cliente]])&lt;=1,0,1)</f>
        <v>1</v>
      </c>
    </row>
    <row r="529" spans="1:6" x14ac:dyDescent="0.35">
      <c r="A529" s="2">
        <v>528</v>
      </c>
      <c r="B529" s="2">
        <v>32</v>
      </c>
      <c r="C529" s="1">
        <v>45785</v>
      </c>
      <c r="D529" s="3">
        <v>142005</v>
      </c>
      <c r="E529" t="s">
        <v>815</v>
      </c>
      <c r="F529" s="2">
        <f>IF(COUNTIF(pedidos[id_cliente],pedidos[[#This Row],[id_cliente]])&lt;=1,0,1)</f>
        <v>1</v>
      </c>
    </row>
    <row r="530" spans="1:6" x14ac:dyDescent="0.35">
      <c r="A530" s="2">
        <v>529</v>
      </c>
      <c r="B530" s="2">
        <v>118</v>
      </c>
      <c r="C530" s="1">
        <v>45608</v>
      </c>
      <c r="D530" s="3">
        <v>24784</v>
      </c>
      <c r="E530" t="s">
        <v>817</v>
      </c>
      <c r="F530" s="2">
        <f>IF(COUNTIF(pedidos[id_cliente],pedidos[[#This Row],[id_cliente]])&lt;=1,0,1)</f>
        <v>1</v>
      </c>
    </row>
    <row r="531" spans="1:6" x14ac:dyDescent="0.35">
      <c r="A531" s="2">
        <v>530</v>
      </c>
      <c r="B531" s="2">
        <v>62</v>
      </c>
      <c r="C531" s="1">
        <v>45520</v>
      </c>
      <c r="D531" s="3">
        <v>106648</v>
      </c>
      <c r="E531" t="s">
        <v>815</v>
      </c>
      <c r="F531" s="2">
        <f>IF(COUNTIF(pedidos[id_cliente],pedidos[[#This Row],[id_cliente]])&lt;=1,0,1)</f>
        <v>1</v>
      </c>
    </row>
    <row r="532" spans="1:6" x14ac:dyDescent="0.35">
      <c r="A532" s="2">
        <v>531</v>
      </c>
      <c r="B532" s="2">
        <v>83</v>
      </c>
      <c r="C532" s="1">
        <v>45528</v>
      </c>
      <c r="D532" s="3">
        <v>96426</v>
      </c>
      <c r="E532" t="s">
        <v>815</v>
      </c>
      <c r="F532" s="2">
        <f>IF(COUNTIF(pedidos[id_cliente],pedidos[[#This Row],[id_cliente]])&lt;=1,0,1)</f>
        <v>1</v>
      </c>
    </row>
    <row r="533" spans="1:6" x14ac:dyDescent="0.35">
      <c r="A533" s="2">
        <v>532</v>
      </c>
      <c r="B533" s="2">
        <v>8</v>
      </c>
      <c r="C533" s="1">
        <v>45589</v>
      </c>
      <c r="D533" s="3">
        <v>137485</v>
      </c>
      <c r="E533" t="s">
        <v>815</v>
      </c>
      <c r="F533" s="2">
        <f>IF(COUNTIF(pedidos[id_cliente],pedidos[[#This Row],[id_cliente]])&lt;=1,0,1)</f>
        <v>1</v>
      </c>
    </row>
    <row r="534" spans="1:6" x14ac:dyDescent="0.35">
      <c r="A534" s="2">
        <v>533</v>
      </c>
      <c r="B534" s="2">
        <v>19</v>
      </c>
      <c r="C534" s="1">
        <v>45724</v>
      </c>
      <c r="D534" s="3">
        <v>67907</v>
      </c>
      <c r="E534" t="s">
        <v>817</v>
      </c>
      <c r="F534" s="2">
        <f>IF(COUNTIF(pedidos[id_cliente],pedidos[[#This Row],[id_cliente]])&lt;=1,0,1)</f>
        <v>1</v>
      </c>
    </row>
    <row r="535" spans="1:6" x14ac:dyDescent="0.35">
      <c r="A535" s="2">
        <v>534</v>
      </c>
      <c r="B535" s="2">
        <v>188</v>
      </c>
      <c r="C535" s="1">
        <v>45632</v>
      </c>
      <c r="D535" s="3">
        <v>91953</v>
      </c>
      <c r="E535" t="s">
        <v>816</v>
      </c>
      <c r="F535" s="2">
        <f>IF(COUNTIF(pedidos[id_cliente],pedidos[[#This Row],[id_cliente]])&lt;=1,0,1)</f>
        <v>1</v>
      </c>
    </row>
    <row r="536" spans="1:6" x14ac:dyDescent="0.35">
      <c r="A536" s="2">
        <v>535</v>
      </c>
      <c r="B536" s="2">
        <v>160</v>
      </c>
      <c r="C536" s="1">
        <v>45647</v>
      </c>
      <c r="D536" s="3">
        <v>26432</v>
      </c>
      <c r="E536" t="s">
        <v>816</v>
      </c>
      <c r="F536" s="2">
        <f>IF(COUNTIF(pedidos[id_cliente],pedidos[[#This Row],[id_cliente]])&lt;=1,0,1)</f>
        <v>1</v>
      </c>
    </row>
    <row r="537" spans="1:6" x14ac:dyDescent="0.35">
      <c r="A537" s="2">
        <v>536</v>
      </c>
      <c r="B537" s="2">
        <v>69</v>
      </c>
      <c r="C537" s="1">
        <v>45609</v>
      </c>
      <c r="D537" s="3">
        <v>124642</v>
      </c>
      <c r="E537" t="s">
        <v>817</v>
      </c>
      <c r="F537" s="2">
        <f>IF(COUNTIF(pedidos[id_cliente],pedidos[[#This Row],[id_cliente]])&lt;=1,0,1)</f>
        <v>1</v>
      </c>
    </row>
    <row r="538" spans="1:6" x14ac:dyDescent="0.35">
      <c r="A538" s="2">
        <v>537</v>
      </c>
      <c r="B538" s="2">
        <v>14</v>
      </c>
      <c r="C538" s="1">
        <v>45744</v>
      </c>
      <c r="D538" s="3">
        <v>116589</v>
      </c>
      <c r="E538" t="s">
        <v>815</v>
      </c>
      <c r="F538" s="2">
        <f>IF(COUNTIF(pedidos[id_cliente],pedidos[[#This Row],[id_cliente]])&lt;=1,0,1)</f>
        <v>1</v>
      </c>
    </row>
    <row r="539" spans="1:6" x14ac:dyDescent="0.35">
      <c r="A539" s="2">
        <v>538</v>
      </c>
      <c r="B539" s="2">
        <v>137</v>
      </c>
      <c r="C539" s="1">
        <v>45773</v>
      </c>
      <c r="D539" s="3">
        <v>132761</v>
      </c>
      <c r="E539" t="s">
        <v>816</v>
      </c>
      <c r="F539" s="2">
        <f>IF(COUNTIF(pedidos[id_cliente],pedidos[[#This Row],[id_cliente]])&lt;=1,0,1)</f>
        <v>1</v>
      </c>
    </row>
    <row r="540" spans="1:6" x14ac:dyDescent="0.35">
      <c r="A540" s="2">
        <v>539</v>
      </c>
      <c r="B540" s="2">
        <v>77</v>
      </c>
      <c r="C540" s="1">
        <v>45685</v>
      </c>
      <c r="D540" s="3">
        <v>124581</v>
      </c>
      <c r="E540" t="s">
        <v>817</v>
      </c>
      <c r="F540" s="2">
        <f>IF(COUNTIF(pedidos[id_cliente],pedidos[[#This Row],[id_cliente]])&lt;=1,0,1)</f>
        <v>1</v>
      </c>
    </row>
    <row r="541" spans="1:6" x14ac:dyDescent="0.35">
      <c r="A541" s="2">
        <v>540</v>
      </c>
      <c r="B541" s="2">
        <v>35</v>
      </c>
      <c r="C541" s="1">
        <v>45512</v>
      </c>
      <c r="D541" s="3">
        <v>2448</v>
      </c>
      <c r="E541" t="s">
        <v>816</v>
      </c>
      <c r="F541" s="2">
        <f>IF(COUNTIF(pedidos[id_cliente],pedidos[[#This Row],[id_cliente]])&lt;=1,0,1)</f>
        <v>1</v>
      </c>
    </row>
    <row r="542" spans="1:6" x14ac:dyDescent="0.35">
      <c r="A542" s="2">
        <v>541</v>
      </c>
      <c r="B542" s="2">
        <v>138</v>
      </c>
      <c r="C542" s="1">
        <v>45646</v>
      </c>
      <c r="D542" s="3">
        <v>74679</v>
      </c>
      <c r="E542" t="s">
        <v>817</v>
      </c>
      <c r="F542" s="2">
        <f>IF(COUNTIF(pedidos[id_cliente],pedidos[[#This Row],[id_cliente]])&lt;=1,0,1)</f>
        <v>1</v>
      </c>
    </row>
    <row r="543" spans="1:6" x14ac:dyDescent="0.35">
      <c r="A543" s="2">
        <v>542</v>
      </c>
      <c r="B543" s="2">
        <v>39</v>
      </c>
      <c r="C543" s="1">
        <v>45785</v>
      </c>
      <c r="D543" s="3">
        <v>9786</v>
      </c>
      <c r="E543" t="s">
        <v>816</v>
      </c>
      <c r="F543" s="2">
        <f>IF(COUNTIF(pedidos[id_cliente],pedidos[[#This Row],[id_cliente]])&lt;=1,0,1)</f>
        <v>1</v>
      </c>
    </row>
    <row r="544" spans="1:6" x14ac:dyDescent="0.35">
      <c r="A544" s="2">
        <v>543</v>
      </c>
      <c r="B544" s="2">
        <v>155</v>
      </c>
      <c r="C544" s="1">
        <v>45458</v>
      </c>
      <c r="D544" s="3">
        <v>141966</v>
      </c>
      <c r="E544" t="s">
        <v>815</v>
      </c>
      <c r="F544" s="2">
        <f>IF(COUNTIF(pedidos[id_cliente],pedidos[[#This Row],[id_cliente]])&lt;=1,0,1)</f>
        <v>1</v>
      </c>
    </row>
    <row r="545" spans="1:6" x14ac:dyDescent="0.35">
      <c r="A545" s="2">
        <v>544</v>
      </c>
      <c r="B545" s="2">
        <v>42</v>
      </c>
      <c r="C545" s="1">
        <v>45744</v>
      </c>
      <c r="D545" s="3">
        <v>99228</v>
      </c>
      <c r="E545" t="s">
        <v>816</v>
      </c>
      <c r="F545" s="2">
        <f>IF(COUNTIF(pedidos[id_cliente],pedidos[[#This Row],[id_cliente]])&lt;=1,0,1)</f>
        <v>1</v>
      </c>
    </row>
    <row r="546" spans="1:6" x14ac:dyDescent="0.35">
      <c r="A546" s="2">
        <v>545</v>
      </c>
      <c r="B546" s="2">
        <v>60</v>
      </c>
      <c r="C546" s="1">
        <v>45461</v>
      </c>
      <c r="D546" s="3">
        <v>25317</v>
      </c>
      <c r="E546" t="s">
        <v>816</v>
      </c>
      <c r="F546" s="2">
        <f>IF(COUNTIF(pedidos[id_cliente],pedidos[[#This Row],[id_cliente]])&lt;=1,0,1)</f>
        <v>1</v>
      </c>
    </row>
    <row r="547" spans="1:6" x14ac:dyDescent="0.35">
      <c r="A547" s="2">
        <v>546</v>
      </c>
      <c r="B547" s="2">
        <v>123</v>
      </c>
      <c r="C547" s="1">
        <v>45700</v>
      </c>
      <c r="D547" s="3">
        <v>40313</v>
      </c>
      <c r="E547" t="s">
        <v>816</v>
      </c>
      <c r="F547" s="2">
        <f>IF(COUNTIF(pedidos[id_cliente],pedidos[[#This Row],[id_cliente]])&lt;=1,0,1)</f>
        <v>1</v>
      </c>
    </row>
    <row r="548" spans="1:6" x14ac:dyDescent="0.35">
      <c r="A548" s="2">
        <v>547</v>
      </c>
      <c r="B548" s="2">
        <v>34</v>
      </c>
      <c r="C548" s="1">
        <v>45666</v>
      </c>
      <c r="D548" s="3">
        <v>5801</v>
      </c>
      <c r="E548" t="s">
        <v>815</v>
      </c>
      <c r="F548" s="2">
        <f>IF(COUNTIF(pedidos[id_cliente],pedidos[[#This Row],[id_cliente]])&lt;=1,0,1)</f>
        <v>1</v>
      </c>
    </row>
    <row r="549" spans="1:6" x14ac:dyDescent="0.35">
      <c r="A549" s="2">
        <v>548</v>
      </c>
      <c r="B549" s="2">
        <v>18</v>
      </c>
      <c r="C549" s="1">
        <v>45619</v>
      </c>
      <c r="D549" s="3">
        <v>78714</v>
      </c>
      <c r="E549" t="s">
        <v>816</v>
      </c>
      <c r="F549" s="2">
        <f>IF(COUNTIF(pedidos[id_cliente],pedidos[[#This Row],[id_cliente]])&lt;=1,0,1)</f>
        <v>1</v>
      </c>
    </row>
    <row r="550" spans="1:6" x14ac:dyDescent="0.35">
      <c r="A550" s="2">
        <v>549</v>
      </c>
      <c r="B550" s="2">
        <v>172</v>
      </c>
      <c r="C550" s="1">
        <v>45465</v>
      </c>
      <c r="D550" s="3">
        <v>111493</v>
      </c>
      <c r="E550" t="s">
        <v>815</v>
      </c>
      <c r="F550" s="2">
        <f>IF(COUNTIF(pedidos[id_cliente],pedidos[[#This Row],[id_cliente]])&lt;=1,0,1)</f>
        <v>1</v>
      </c>
    </row>
    <row r="551" spans="1:6" x14ac:dyDescent="0.35">
      <c r="A551" s="2">
        <v>550</v>
      </c>
      <c r="B551" s="2">
        <v>52</v>
      </c>
      <c r="C551" s="1">
        <v>45553</v>
      </c>
      <c r="D551" s="3">
        <v>52967</v>
      </c>
      <c r="E551" t="s">
        <v>815</v>
      </c>
      <c r="F551" s="2">
        <f>IF(COUNTIF(pedidos[id_cliente],pedidos[[#This Row],[id_cliente]])&lt;=1,0,1)</f>
        <v>1</v>
      </c>
    </row>
    <row r="552" spans="1:6" x14ac:dyDescent="0.35">
      <c r="A552" s="2">
        <v>551</v>
      </c>
      <c r="B552" s="2">
        <v>192</v>
      </c>
      <c r="C552" s="1">
        <v>45604</v>
      </c>
      <c r="D552" s="3">
        <v>103162</v>
      </c>
      <c r="E552" t="s">
        <v>817</v>
      </c>
      <c r="F552" s="2">
        <f>IF(COUNTIF(pedidos[id_cliente],pedidos[[#This Row],[id_cliente]])&lt;=1,0,1)</f>
        <v>1</v>
      </c>
    </row>
    <row r="553" spans="1:6" x14ac:dyDescent="0.35">
      <c r="A553" s="2">
        <v>552</v>
      </c>
      <c r="B553" s="2">
        <v>172</v>
      </c>
      <c r="C553" s="1">
        <v>45565</v>
      </c>
      <c r="D553" s="3">
        <v>120347</v>
      </c>
      <c r="E553" t="s">
        <v>815</v>
      </c>
      <c r="F553" s="2">
        <f>IF(COUNTIF(pedidos[id_cliente],pedidos[[#This Row],[id_cliente]])&lt;=1,0,1)</f>
        <v>1</v>
      </c>
    </row>
    <row r="554" spans="1:6" x14ac:dyDescent="0.35">
      <c r="A554" s="2">
        <v>553</v>
      </c>
      <c r="B554" s="2">
        <v>10</v>
      </c>
      <c r="C554" s="1">
        <v>45436</v>
      </c>
      <c r="D554" s="3">
        <v>55997</v>
      </c>
      <c r="E554" t="s">
        <v>816</v>
      </c>
      <c r="F554" s="2">
        <f>IF(COUNTIF(pedidos[id_cliente],pedidos[[#This Row],[id_cliente]])&lt;=1,0,1)</f>
        <v>1</v>
      </c>
    </row>
    <row r="555" spans="1:6" x14ac:dyDescent="0.35">
      <c r="A555" s="2">
        <v>554</v>
      </c>
      <c r="B555" s="2">
        <v>33</v>
      </c>
      <c r="C555" s="1">
        <v>45785</v>
      </c>
      <c r="D555" s="3">
        <v>41749</v>
      </c>
      <c r="E555" t="s">
        <v>815</v>
      </c>
      <c r="F555" s="2">
        <f>IF(COUNTIF(pedidos[id_cliente],pedidos[[#This Row],[id_cliente]])&lt;=1,0,1)</f>
        <v>1</v>
      </c>
    </row>
    <row r="556" spans="1:6" x14ac:dyDescent="0.35">
      <c r="A556" s="2">
        <v>555</v>
      </c>
      <c r="B556" s="2">
        <v>180</v>
      </c>
      <c r="C556" s="1">
        <v>45553</v>
      </c>
      <c r="D556" s="3">
        <v>54367</v>
      </c>
      <c r="E556" t="s">
        <v>817</v>
      </c>
      <c r="F556" s="2">
        <f>IF(COUNTIF(pedidos[id_cliente],pedidos[[#This Row],[id_cliente]])&lt;=1,0,1)</f>
        <v>1</v>
      </c>
    </row>
    <row r="557" spans="1:6" x14ac:dyDescent="0.35">
      <c r="A557" s="2">
        <v>556</v>
      </c>
      <c r="B557" s="2">
        <v>14</v>
      </c>
      <c r="C557" s="1">
        <v>45549</v>
      </c>
      <c r="D557" s="3">
        <v>123758</v>
      </c>
      <c r="E557" t="s">
        <v>815</v>
      </c>
      <c r="F557" s="2">
        <f>IF(COUNTIF(pedidos[id_cliente],pedidos[[#This Row],[id_cliente]])&lt;=1,0,1)</f>
        <v>1</v>
      </c>
    </row>
    <row r="558" spans="1:6" x14ac:dyDescent="0.35">
      <c r="A558" s="2">
        <v>557</v>
      </c>
      <c r="B558" s="2">
        <v>178</v>
      </c>
      <c r="C558" s="1">
        <v>45561</v>
      </c>
      <c r="D558" s="3">
        <v>9201</v>
      </c>
      <c r="E558" t="s">
        <v>815</v>
      </c>
      <c r="F558" s="2">
        <f>IF(COUNTIF(pedidos[id_cliente],pedidos[[#This Row],[id_cliente]])&lt;=1,0,1)</f>
        <v>1</v>
      </c>
    </row>
    <row r="559" spans="1:6" x14ac:dyDescent="0.35">
      <c r="A559" s="2">
        <v>558</v>
      </c>
      <c r="B559" s="2">
        <v>56</v>
      </c>
      <c r="C559" s="1">
        <v>45777</v>
      </c>
      <c r="D559" s="3">
        <v>149533</v>
      </c>
      <c r="E559" t="s">
        <v>815</v>
      </c>
      <c r="F559" s="2">
        <f>IF(COUNTIF(pedidos[id_cliente],pedidos[[#This Row],[id_cliente]])&lt;=1,0,1)</f>
        <v>1</v>
      </c>
    </row>
    <row r="560" spans="1:6" x14ac:dyDescent="0.35">
      <c r="A560" s="2">
        <v>559</v>
      </c>
      <c r="B560" s="2">
        <v>77</v>
      </c>
      <c r="C560" s="1">
        <v>45634</v>
      </c>
      <c r="D560" s="3">
        <v>33222</v>
      </c>
      <c r="E560" t="s">
        <v>815</v>
      </c>
      <c r="F560" s="2">
        <f>IF(COUNTIF(pedidos[id_cliente],pedidos[[#This Row],[id_cliente]])&lt;=1,0,1)</f>
        <v>1</v>
      </c>
    </row>
    <row r="561" spans="1:6" x14ac:dyDescent="0.35">
      <c r="A561" s="2">
        <v>560</v>
      </c>
      <c r="B561" s="2">
        <v>25</v>
      </c>
      <c r="C561" s="1">
        <v>45523</v>
      </c>
      <c r="D561" s="3">
        <v>56883</v>
      </c>
      <c r="E561" t="s">
        <v>815</v>
      </c>
      <c r="F561" s="2">
        <f>IF(COUNTIF(pedidos[id_cliente],pedidos[[#This Row],[id_cliente]])&lt;=1,0,1)</f>
        <v>1</v>
      </c>
    </row>
    <row r="562" spans="1:6" x14ac:dyDescent="0.35">
      <c r="A562" s="2">
        <v>561</v>
      </c>
      <c r="B562" s="2">
        <v>43</v>
      </c>
      <c r="C562" s="1">
        <v>45433</v>
      </c>
      <c r="D562" s="3">
        <v>82988</v>
      </c>
      <c r="E562" t="s">
        <v>815</v>
      </c>
      <c r="F562" s="2">
        <f>IF(COUNTIF(pedidos[id_cliente],pedidos[[#This Row],[id_cliente]])&lt;=1,0,1)</f>
        <v>1</v>
      </c>
    </row>
    <row r="563" spans="1:6" x14ac:dyDescent="0.35">
      <c r="A563" s="2">
        <v>562</v>
      </c>
      <c r="B563" s="2">
        <v>182</v>
      </c>
      <c r="C563" s="1">
        <v>45443</v>
      </c>
      <c r="D563" s="3">
        <v>118172</v>
      </c>
      <c r="E563" t="s">
        <v>816</v>
      </c>
      <c r="F563" s="2">
        <f>IF(COUNTIF(pedidos[id_cliente],pedidos[[#This Row],[id_cliente]])&lt;=1,0,1)</f>
        <v>1</v>
      </c>
    </row>
    <row r="564" spans="1:6" x14ac:dyDescent="0.35">
      <c r="A564" s="2">
        <v>563</v>
      </c>
      <c r="B564" s="2">
        <v>65</v>
      </c>
      <c r="C564" s="1">
        <v>45498</v>
      </c>
      <c r="D564" s="3">
        <v>92139</v>
      </c>
      <c r="E564" t="s">
        <v>817</v>
      </c>
      <c r="F564" s="2">
        <f>IF(COUNTIF(pedidos[id_cliente],pedidos[[#This Row],[id_cliente]])&lt;=1,0,1)</f>
        <v>1</v>
      </c>
    </row>
    <row r="565" spans="1:6" x14ac:dyDescent="0.35">
      <c r="A565" s="2">
        <v>564</v>
      </c>
      <c r="B565" s="2">
        <v>163</v>
      </c>
      <c r="C565" s="1">
        <v>45664</v>
      </c>
      <c r="D565" s="3">
        <v>86745</v>
      </c>
      <c r="E565" t="s">
        <v>815</v>
      </c>
      <c r="F565" s="2">
        <f>IF(COUNTIF(pedidos[id_cliente],pedidos[[#This Row],[id_cliente]])&lt;=1,0,1)</f>
        <v>1</v>
      </c>
    </row>
    <row r="566" spans="1:6" x14ac:dyDescent="0.35">
      <c r="A566" s="2">
        <v>565</v>
      </c>
      <c r="B566" s="2">
        <v>53</v>
      </c>
      <c r="C566" s="1">
        <v>45722</v>
      </c>
      <c r="D566" s="3">
        <v>84805</v>
      </c>
      <c r="E566" t="s">
        <v>815</v>
      </c>
      <c r="F566" s="2">
        <f>IF(COUNTIF(pedidos[id_cliente],pedidos[[#This Row],[id_cliente]])&lt;=1,0,1)</f>
        <v>1</v>
      </c>
    </row>
    <row r="567" spans="1:6" x14ac:dyDescent="0.35">
      <c r="A567" s="2">
        <v>566</v>
      </c>
      <c r="B567" s="2">
        <v>106</v>
      </c>
      <c r="C567" s="1">
        <v>45565</v>
      </c>
      <c r="D567" s="3">
        <v>40008</v>
      </c>
      <c r="E567" t="s">
        <v>815</v>
      </c>
      <c r="F567" s="2">
        <f>IF(COUNTIF(pedidos[id_cliente],pedidos[[#This Row],[id_cliente]])&lt;=1,0,1)</f>
        <v>1</v>
      </c>
    </row>
    <row r="568" spans="1:6" x14ac:dyDescent="0.35">
      <c r="A568" s="2">
        <v>567</v>
      </c>
      <c r="B568" s="2">
        <v>176</v>
      </c>
      <c r="C568" s="1">
        <v>45591</v>
      </c>
      <c r="D568" s="3">
        <v>130001</v>
      </c>
      <c r="E568" t="s">
        <v>817</v>
      </c>
      <c r="F568" s="2">
        <f>IF(COUNTIF(pedidos[id_cliente],pedidos[[#This Row],[id_cliente]])&lt;=1,0,1)</f>
        <v>1</v>
      </c>
    </row>
    <row r="569" spans="1:6" x14ac:dyDescent="0.35">
      <c r="A569" s="2">
        <v>568</v>
      </c>
      <c r="B569" s="2">
        <v>184</v>
      </c>
      <c r="C569" s="1">
        <v>45626</v>
      </c>
      <c r="D569" s="3">
        <v>90139</v>
      </c>
      <c r="E569" t="s">
        <v>815</v>
      </c>
      <c r="F569" s="2">
        <f>IF(COUNTIF(pedidos[id_cliente],pedidos[[#This Row],[id_cliente]])&lt;=1,0,1)</f>
        <v>1</v>
      </c>
    </row>
    <row r="570" spans="1:6" x14ac:dyDescent="0.35">
      <c r="A570" s="2">
        <v>569</v>
      </c>
      <c r="B570" s="2">
        <v>171</v>
      </c>
      <c r="C570" s="1">
        <v>45486</v>
      </c>
      <c r="D570" s="3">
        <v>78638</v>
      </c>
      <c r="E570" t="s">
        <v>817</v>
      </c>
      <c r="F570" s="2">
        <f>IF(COUNTIF(pedidos[id_cliente],pedidos[[#This Row],[id_cliente]])&lt;=1,0,1)</f>
        <v>1</v>
      </c>
    </row>
    <row r="571" spans="1:6" x14ac:dyDescent="0.35">
      <c r="A571" s="2">
        <v>570</v>
      </c>
      <c r="B571" s="2">
        <v>92</v>
      </c>
      <c r="C571" s="1">
        <v>45577</v>
      </c>
      <c r="D571" s="3">
        <v>10648</v>
      </c>
      <c r="E571" t="s">
        <v>815</v>
      </c>
      <c r="F571" s="2">
        <f>IF(COUNTIF(pedidos[id_cliente],pedidos[[#This Row],[id_cliente]])&lt;=1,0,1)</f>
        <v>1</v>
      </c>
    </row>
    <row r="572" spans="1:6" x14ac:dyDescent="0.35">
      <c r="A572" s="2">
        <v>571</v>
      </c>
      <c r="B572" s="2">
        <v>124</v>
      </c>
      <c r="C572" s="1">
        <v>45432</v>
      </c>
      <c r="D572" s="3">
        <v>8497</v>
      </c>
      <c r="E572" t="s">
        <v>817</v>
      </c>
      <c r="F572" s="2">
        <f>IF(COUNTIF(pedidos[id_cliente],pedidos[[#This Row],[id_cliente]])&lt;=1,0,1)</f>
        <v>1</v>
      </c>
    </row>
    <row r="573" spans="1:6" x14ac:dyDescent="0.35">
      <c r="A573" s="2">
        <v>572</v>
      </c>
      <c r="B573" s="2">
        <v>175</v>
      </c>
      <c r="C573" s="1">
        <v>45767</v>
      </c>
      <c r="D573" s="3">
        <v>31978</v>
      </c>
      <c r="E573" t="s">
        <v>817</v>
      </c>
      <c r="F573" s="2">
        <f>IF(COUNTIF(pedidos[id_cliente],pedidos[[#This Row],[id_cliente]])&lt;=1,0,1)</f>
        <v>1</v>
      </c>
    </row>
    <row r="574" spans="1:6" x14ac:dyDescent="0.35">
      <c r="A574" s="2">
        <v>573</v>
      </c>
      <c r="B574" s="2">
        <v>93</v>
      </c>
      <c r="C574" s="1">
        <v>45512</v>
      </c>
      <c r="D574" s="3">
        <v>137319</v>
      </c>
      <c r="E574" t="s">
        <v>817</v>
      </c>
      <c r="F574" s="2">
        <f>IF(COUNTIF(pedidos[id_cliente],pedidos[[#This Row],[id_cliente]])&lt;=1,0,1)</f>
        <v>1</v>
      </c>
    </row>
    <row r="575" spans="1:6" x14ac:dyDescent="0.35">
      <c r="A575" s="2">
        <v>574</v>
      </c>
      <c r="B575" s="2">
        <v>26</v>
      </c>
      <c r="C575" s="1">
        <v>45574</v>
      </c>
      <c r="D575" s="3">
        <v>118117</v>
      </c>
      <c r="E575" t="s">
        <v>815</v>
      </c>
      <c r="F575" s="2">
        <f>IF(COUNTIF(pedidos[id_cliente],pedidos[[#This Row],[id_cliente]])&lt;=1,0,1)</f>
        <v>1</v>
      </c>
    </row>
    <row r="576" spans="1:6" x14ac:dyDescent="0.35">
      <c r="A576" s="2">
        <v>575</v>
      </c>
      <c r="B576" s="2">
        <v>49</v>
      </c>
      <c r="C576" s="1">
        <v>45523</v>
      </c>
      <c r="D576" s="3">
        <v>88823</v>
      </c>
      <c r="E576" t="s">
        <v>815</v>
      </c>
      <c r="F576" s="2">
        <f>IF(COUNTIF(pedidos[id_cliente],pedidos[[#This Row],[id_cliente]])&lt;=1,0,1)</f>
        <v>1</v>
      </c>
    </row>
    <row r="577" spans="1:6" x14ac:dyDescent="0.35">
      <c r="A577" s="2">
        <v>576</v>
      </c>
      <c r="B577" s="2">
        <v>3</v>
      </c>
      <c r="C577" s="1">
        <v>45784</v>
      </c>
      <c r="D577" s="3">
        <v>2640</v>
      </c>
      <c r="E577" t="s">
        <v>815</v>
      </c>
      <c r="F577" s="2">
        <f>IF(COUNTIF(pedidos[id_cliente],pedidos[[#This Row],[id_cliente]])&lt;=1,0,1)</f>
        <v>1</v>
      </c>
    </row>
    <row r="578" spans="1:6" x14ac:dyDescent="0.35">
      <c r="A578" s="2">
        <v>577</v>
      </c>
      <c r="B578" s="2">
        <v>182</v>
      </c>
      <c r="C578" s="1">
        <v>45541</v>
      </c>
      <c r="D578" s="3">
        <v>113198</v>
      </c>
      <c r="E578" t="s">
        <v>815</v>
      </c>
      <c r="F578" s="2">
        <f>IF(COUNTIF(pedidos[id_cliente],pedidos[[#This Row],[id_cliente]])&lt;=1,0,1)</f>
        <v>1</v>
      </c>
    </row>
    <row r="579" spans="1:6" x14ac:dyDescent="0.35">
      <c r="A579" s="2">
        <v>578</v>
      </c>
      <c r="B579" s="2">
        <v>44</v>
      </c>
      <c r="C579" s="1">
        <v>45760</v>
      </c>
      <c r="D579" s="3">
        <v>2736</v>
      </c>
      <c r="E579" t="s">
        <v>815</v>
      </c>
      <c r="F579" s="2">
        <f>IF(COUNTIF(pedidos[id_cliente],pedidos[[#This Row],[id_cliente]])&lt;=1,0,1)</f>
        <v>1</v>
      </c>
    </row>
    <row r="580" spans="1:6" x14ac:dyDescent="0.35">
      <c r="A580" s="2">
        <v>579</v>
      </c>
      <c r="B580" s="2">
        <v>3</v>
      </c>
      <c r="C580" s="1">
        <v>45590</v>
      </c>
      <c r="D580" s="3">
        <v>48715</v>
      </c>
      <c r="E580" t="s">
        <v>815</v>
      </c>
      <c r="F580" s="2">
        <f>IF(COUNTIF(pedidos[id_cliente],pedidos[[#This Row],[id_cliente]])&lt;=1,0,1)</f>
        <v>1</v>
      </c>
    </row>
    <row r="581" spans="1:6" x14ac:dyDescent="0.35">
      <c r="A581" s="2">
        <v>580</v>
      </c>
      <c r="B581" s="2">
        <v>57</v>
      </c>
      <c r="C581" s="1">
        <v>45496</v>
      </c>
      <c r="D581" s="3">
        <v>24934</v>
      </c>
      <c r="E581" t="s">
        <v>817</v>
      </c>
      <c r="F581" s="2">
        <f>IF(COUNTIF(pedidos[id_cliente],pedidos[[#This Row],[id_cliente]])&lt;=1,0,1)</f>
        <v>1</v>
      </c>
    </row>
    <row r="582" spans="1:6" x14ac:dyDescent="0.35">
      <c r="A582" s="2">
        <v>581</v>
      </c>
      <c r="B582" s="2">
        <v>6</v>
      </c>
      <c r="C582" s="1">
        <v>45617</v>
      </c>
      <c r="D582" s="3">
        <v>6321</v>
      </c>
      <c r="E582" t="s">
        <v>817</v>
      </c>
      <c r="F582" s="2">
        <f>IF(COUNTIF(pedidos[id_cliente],pedidos[[#This Row],[id_cliente]])&lt;=1,0,1)</f>
        <v>1</v>
      </c>
    </row>
    <row r="583" spans="1:6" x14ac:dyDescent="0.35">
      <c r="A583" s="2">
        <v>582</v>
      </c>
      <c r="B583" s="2">
        <v>144</v>
      </c>
      <c r="C583" s="1">
        <v>45653</v>
      </c>
      <c r="D583" s="3">
        <v>33162</v>
      </c>
      <c r="E583" t="s">
        <v>816</v>
      </c>
      <c r="F583" s="2">
        <f>IF(COUNTIF(pedidos[id_cliente],pedidos[[#This Row],[id_cliente]])&lt;=1,0,1)</f>
        <v>1</v>
      </c>
    </row>
    <row r="584" spans="1:6" x14ac:dyDescent="0.35">
      <c r="A584" s="2">
        <v>583</v>
      </c>
      <c r="B584" s="2">
        <v>168</v>
      </c>
      <c r="C584" s="1">
        <v>45647</v>
      </c>
      <c r="D584" s="3">
        <v>4306</v>
      </c>
      <c r="E584" t="s">
        <v>816</v>
      </c>
      <c r="F584" s="2">
        <f>IF(COUNTIF(pedidos[id_cliente],pedidos[[#This Row],[id_cliente]])&lt;=1,0,1)</f>
        <v>1</v>
      </c>
    </row>
    <row r="585" spans="1:6" x14ac:dyDescent="0.35">
      <c r="A585" s="2">
        <v>584</v>
      </c>
      <c r="B585" s="2">
        <v>133</v>
      </c>
      <c r="C585" s="1">
        <v>45535</v>
      </c>
      <c r="D585" s="3">
        <v>53041</v>
      </c>
      <c r="E585" t="s">
        <v>817</v>
      </c>
      <c r="F585" s="2">
        <f>IF(COUNTIF(pedidos[id_cliente],pedidos[[#This Row],[id_cliente]])&lt;=1,0,1)</f>
        <v>1</v>
      </c>
    </row>
    <row r="586" spans="1:6" x14ac:dyDescent="0.35">
      <c r="A586" s="2">
        <v>585</v>
      </c>
      <c r="B586" s="2">
        <v>152</v>
      </c>
      <c r="C586" s="1">
        <v>45682</v>
      </c>
      <c r="D586" s="3">
        <v>11892</v>
      </c>
      <c r="E586" t="s">
        <v>815</v>
      </c>
      <c r="F586" s="2">
        <f>IF(COUNTIF(pedidos[id_cliente],pedidos[[#This Row],[id_cliente]])&lt;=1,0,1)</f>
        <v>1</v>
      </c>
    </row>
    <row r="587" spans="1:6" x14ac:dyDescent="0.35">
      <c r="A587" s="2">
        <v>586</v>
      </c>
      <c r="B587" s="2">
        <v>146</v>
      </c>
      <c r="C587" s="1">
        <v>45478</v>
      </c>
      <c r="D587" s="3">
        <v>119538</v>
      </c>
      <c r="E587" t="s">
        <v>815</v>
      </c>
      <c r="F587" s="2">
        <f>IF(COUNTIF(pedidos[id_cliente],pedidos[[#This Row],[id_cliente]])&lt;=1,0,1)</f>
        <v>1</v>
      </c>
    </row>
    <row r="588" spans="1:6" x14ac:dyDescent="0.35">
      <c r="A588" s="2">
        <v>587</v>
      </c>
      <c r="B588" s="2">
        <v>93</v>
      </c>
      <c r="C588" s="1">
        <v>45753</v>
      </c>
      <c r="D588" s="3">
        <v>45732</v>
      </c>
      <c r="E588" t="s">
        <v>815</v>
      </c>
      <c r="F588" s="2">
        <f>IF(COUNTIF(pedidos[id_cliente],pedidos[[#This Row],[id_cliente]])&lt;=1,0,1)</f>
        <v>1</v>
      </c>
    </row>
    <row r="589" spans="1:6" x14ac:dyDescent="0.35">
      <c r="A589" s="2">
        <v>588</v>
      </c>
      <c r="B589" s="2">
        <v>174</v>
      </c>
      <c r="C589" s="1">
        <v>45686</v>
      </c>
      <c r="D589" s="3">
        <v>23048</v>
      </c>
      <c r="E589" t="s">
        <v>817</v>
      </c>
      <c r="F589" s="2">
        <f>IF(COUNTIF(pedidos[id_cliente],pedidos[[#This Row],[id_cliente]])&lt;=1,0,1)</f>
        <v>1</v>
      </c>
    </row>
    <row r="590" spans="1:6" x14ac:dyDescent="0.35">
      <c r="A590" s="2">
        <v>589</v>
      </c>
      <c r="B590" s="2">
        <v>63</v>
      </c>
      <c r="C590" s="1">
        <v>45501</v>
      </c>
      <c r="D590" s="3">
        <v>87093</v>
      </c>
      <c r="E590" t="s">
        <v>815</v>
      </c>
      <c r="F590" s="2">
        <f>IF(COUNTIF(pedidos[id_cliente],pedidos[[#This Row],[id_cliente]])&lt;=1,0,1)</f>
        <v>1</v>
      </c>
    </row>
    <row r="591" spans="1:6" x14ac:dyDescent="0.35">
      <c r="A591" s="2">
        <v>590</v>
      </c>
      <c r="B591" s="2">
        <v>157</v>
      </c>
      <c r="C591" s="1">
        <v>45615</v>
      </c>
      <c r="D591" s="3">
        <v>1482</v>
      </c>
      <c r="E591" t="s">
        <v>816</v>
      </c>
      <c r="F591" s="2">
        <f>IF(COUNTIF(pedidos[id_cliente],pedidos[[#This Row],[id_cliente]])&lt;=1,0,1)</f>
        <v>1</v>
      </c>
    </row>
    <row r="592" spans="1:6" x14ac:dyDescent="0.35">
      <c r="A592" s="2">
        <v>591</v>
      </c>
      <c r="B592" s="2">
        <v>59</v>
      </c>
      <c r="C592" s="1">
        <v>45600</v>
      </c>
      <c r="D592" s="3">
        <v>56285</v>
      </c>
      <c r="E592" t="s">
        <v>817</v>
      </c>
      <c r="F592" s="2">
        <f>IF(COUNTIF(pedidos[id_cliente],pedidos[[#This Row],[id_cliente]])&lt;=1,0,1)</f>
        <v>1</v>
      </c>
    </row>
    <row r="593" spans="1:6" x14ac:dyDescent="0.35">
      <c r="A593" s="2">
        <v>592</v>
      </c>
      <c r="B593" s="2">
        <v>166</v>
      </c>
      <c r="C593" s="1">
        <v>45721</v>
      </c>
      <c r="D593" s="3">
        <v>53247</v>
      </c>
      <c r="E593" t="s">
        <v>817</v>
      </c>
      <c r="F593" s="2">
        <f>IF(COUNTIF(pedidos[id_cliente],pedidos[[#This Row],[id_cliente]])&lt;=1,0,1)</f>
        <v>1</v>
      </c>
    </row>
    <row r="594" spans="1:6" x14ac:dyDescent="0.35">
      <c r="A594" s="2">
        <v>593</v>
      </c>
      <c r="B594" s="2">
        <v>79</v>
      </c>
      <c r="C594" s="1">
        <v>45650</v>
      </c>
      <c r="D594" s="3">
        <v>13899</v>
      </c>
      <c r="E594" t="s">
        <v>815</v>
      </c>
      <c r="F594" s="2">
        <f>IF(COUNTIF(pedidos[id_cliente],pedidos[[#This Row],[id_cliente]])&lt;=1,0,1)</f>
        <v>1</v>
      </c>
    </row>
    <row r="595" spans="1:6" x14ac:dyDescent="0.35">
      <c r="A595" s="2">
        <v>594</v>
      </c>
      <c r="B595" s="2">
        <v>62</v>
      </c>
      <c r="C595" s="1">
        <v>45609</v>
      </c>
      <c r="D595" s="3">
        <v>96347</v>
      </c>
      <c r="E595" t="s">
        <v>815</v>
      </c>
      <c r="F595" s="2">
        <f>IF(COUNTIF(pedidos[id_cliente],pedidos[[#This Row],[id_cliente]])&lt;=1,0,1)</f>
        <v>1</v>
      </c>
    </row>
    <row r="596" spans="1:6" x14ac:dyDescent="0.35">
      <c r="A596" s="2">
        <v>595</v>
      </c>
      <c r="B596" s="2">
        <v>170</v>
      </c>
      <c r="C596" s="1">
        <v>45746</v>
      </c>
      <c r="D596" s="3">
        <v>143627</v>
      </c>
      <c r="E596" t="s">
        <v>815</v>
      </c>
      <c r="F596" s="2">
        <f>IF(COUNTIF(pedidos[id_cliente],pedidos[[#This Row],[id_cliente]])&lt;=1,0,1)</f>
        <v>1</v>
      </c>
    </row>
    <row r="597" spans="1:6" x14ac:dyDescent="0.35">
      <c r="A597" s="2">
        <v>596</v>
      </c>
      <c r="B597" s="2">
        <v>161</v>
      </c>
      <c r="C597" s="1">
        <v>45721</v>
      </c>
      <c r="D597" s="3">
        <v>103351</v>
      </c>
      <c r="E597" t="s">
        <v>815</v>
      </c>
      <c r="F597" s="2">
        <f>IF(COUNTIF(pedidos[id_cliente],pedidos[[#This Row],[id_cliente]])&lt;=1,0,1)</f>
        <v>1</v>
      </c>
    </row>
    <row r="598" spans="1:6" x14ac:dyDescent="0.35">
      <c r="A598" s="2">
        <v>597</v>
      </c>
      <c r="B598" s="2">
        <v>93</v>
      </c>
      <c r="C598" s="1">
        <v>45561</v>
      </c>
      <c r="D598" s="3">
        <v>88089</v>
      </c>
      <c r="E598" t="s">
        <v>817</v>
      </c>
      <c r="F598" s="2">
        <f>IF(COUNTIF(pedidos[id_cliente],pedidos[[#This Row],[id_cliente]])&lt;=1,0,1)</f>
        <v>1</v>
      </c>
    </row>
    <row r="599" spans="1:6" x14ac:dyDescent="0.35">
      <c r="A599" s="2">
        <v>598</v>
      </c>
      <c r="B599" s="2">
        <v>92</v>
      </c>
      <c r="C599" s="1">
        <v>45596</v>
      </c>
      <c r="D599" s="3">
        <v>102802</v>
      </c>
      <c r="E599" t="s">
        <v>816</v>
      </c>
      <c r="F599" s="2">
        <f>IF(COUNTIF(pedidos[id_cliente],pedidos[[#This Row],[id_cliente]])&lt;=1,0,1)</f>
        <v>1</v>
      </c>
    </row>
    <row r="600" spans="1:6" x14ac:dyDescent="0.35">
      <c r="A600" s="2">
        <v>599</v>
      </c>
      <c r="B600" s="2">
        <v>29</v>
      </c>
      <c r="C600" s="1">
        <v>45477</v>
      </c>
      <c r="D600" s="3">
        <v>13166</v>
      </c>
      <c r="E600" t="s">
        <v>817</v>
      </c>
      <c r="F600" s="2">
        <f>IF(COUNTIF(pedidos[id_cliente],pedidos[[#This Row],[id_cliente]])&lt;=1,0,1)</f>
        <v>1</v>
      </c>
    </row>
    <row r="601" spans="1:6" x14ac:dyDescent="0.35">
      <c r="A601" s="2">
        <v>600</v>
      </c>
      <c r="B601" s="2">
        <v>167</v>
      </c>
      <c r="C601" s="1">
        <v>45466</v>
      </c>
      <c r="D601" s="3">
        <v>69856</v>
      </c>
      <c r="E601" t="s">
        <v>815</v>
      </c>
      <c r="F601" s="2">
        <f>IF(COUNTIF(pedidos[id_cliente],pedidos[[#This Row],[id_cliente]])&lt;=1,0,1)</f>
        <v>1</v>
      </c>
    </row>
    <row r="602" spans="1:6" x14ac:dyDescent="0.35">
      <c r="A602" s="2">
        <v>601</v>
      </c>
      <c r="B602" s="2">
        <v>179</v>
      </c>
      <c r="C602" s="1">
        <v>45466</v>
      </c>
      <c r="D602" s="3">
        <v>110428</v>
      </c>
      <c r="E602" t="s">
        <v>817</v>
      </c>
      <c r="F602" s="2">
        <f>IF(COUNTIF(pedidos[id_cliente],pedidos[[#This Row],[id_cliente]])&lt;=1,0,1)</f>
        <v>1</v>
      </c>
    </row>
    <row r="603" spans="1:6" x14ac:dyDescent="0.35">
      <c r="A603" s="2">
        <v>602</v>
      </c>
      <c r="B603" s="2">
        <v>18</v>
      </c>
      <c r="C603" s="1">
        <v>45638</v>
      </c>
      <c r="D603" s="3">
        <v>9249</v>
      </c>
      <c r="E603" t="s">
        <v>816</v>
      </c>
      <c r="F603" s="2">
        <f>IF(COUNTIF(pedidos[id_cliente],pedidos[[#This Row],[id_cliente]])&lt;=1,0,1)</f>
        <v>1</v>
      </c>
    </row>
    <row r="604" spans="1:6" x14ac:dyDescent="0.35">
      <c r="A604" s="2">
        <v>603</v>
      </c>
      <c r="B604" s="2">
        <v>85</v>
      </c>
      <c r="C604" s="1">
        <v>45596</v>
      </c>
      <c r="D604" s="3">
        <v>10637</v>
      </c>
      <c r="E604" t="s">
        <v>816</v>
      </c>
      <c r="F604" s="2">
        <f>IF(COUNTIF(pedidos[id_cliente],pedidos[[#This Row],[id_cliente]])&lt;=1,0,1)</f>
        <v>1</v>
      </c>
    </row>
    <row r="605" spans="1:6" x14ac:dyDescent="0.35">
      <c r="A605" s="2">
        <v>604</v>
      </c>
      <c r="B605" s="2">
        <v>193</v>
      </c>
      <c r="C605" s="1">
        <v>45624</v>
      </c>
      <c r="D605" s="3">
        <v>72461</v>
      </c>
      <c r="E605" t="s">
        <v>817</v>
      </c>
      <c r="F605" s="2">
        <f>IF(COUNTIF(pedidos[id_cliente],pedidos[[#This Row],[id_cliente]])&lt;=1,0,1)</f>
        <v>1</v>
      </c>
    </row>
    <row r="606" spans="1:6" x14ac:dyDescent="0.35">
      <c r="A606" s="2">
        <v>605</v>
      </c>
      <c r="B606" s="2">
        <v>37</v>
      </c>
      <c r="C606" s="1">
        <v>45789</v>
      </c>
      <c r="D606" s="3">
        <v>17634</v>
      </c>
      <c r="E606" t="s">
        <v>817</v>
      </c>
      <c r="F606" s="2">
        <f>IF(COUNTIF(pedidos[id_cliente],pedidos[[#This Row],[id_cliente]])&lt;=1,0,1)</f>
        <v>1</v>
      </c>
    </row>
    <row r="607" spans="1:6" x14ac:dyDescent="0.35">
      <c r="A607" s="2">
        <v>606</v>
      </c>
      <c r="B607" s="2">
        <v>139</v>
      </c>
      <c r="C607" s="1">
        <v>45500</v>
      </c>
      <c r="D607" s="3">
        <v>35283</v>
      </c>
      <c r="E607" t="s">
        <v>816</v>
      </c>
      <c r="F607" s="2">
        <f>IF(COUNTIF(pedidos[id_cliente],pedidos[[#This Row],[id_cliente]])&lt;=1,0,1)</f>
        <v>1</v>
      </c>
    </row>
    <row r="608" spans="1:6" x14ac:dyDescent="0.35">
      <c r="A608" s="2">
        <v>607</v>
      </c>
      <c r="B608" s="2">
        <v>135</v>
      </c>
      <c r="C608" s="1">
        <v>45506</v>
      </c>
      <c r="D608" s="3">
        <v>19264</v>
      </c>
      <c r="E608" t="s">
        <v>815</v>
      </c>
      <c r="F608" s="2">
        <f>IF(COUNTIF(pedidos[id_cliente],pedidos[[#This Row],[id_cliente]])&lt;=1,0,1)</f>
        <v>1</v>
      </c>
    </row>
    <row r="609" spans="1:6" x14ac:dyDescent="0.35">
      <c r="A609" s="2">
        <v>608</v>
      </c>
      <c r="B609" s="2">
        <v>133</v>
      </c>
      <c r="C609" s="1">
        <v>45687</v>
      </c>
      <c r="D609" s="3">
        <v>50274</v>
      </c>
      <c r="E609" t="s">
        <v>815</v>
      </c>
      <c r="F609" s="2">
        <f>IF(COUNTIF(pedidos[id_cliente],pedidos[[#This Row],[id_cliente]])&lt;=1,0,1)</f>
        <v>1</v>
      </c>
    </row>
    <row r="610" spans="1:6" x14ac:dyDescent="0.35">
      <c r="A610" s="2">
        <v>609</v>
      </c>
      <c r="B610" s="2">
        <v>125</v>
      </c>
      <c r="C610" s="1">
        <v>45496</v>
      </c>
      <c r="D610" s="3">
        <v>136063</v>
      </c>
      <c r="E610" t="s">
        <v>816</v>
      </c>
      <c r="F610" s="2">
        <f>IF(COUNTIF(pedidos[id_cliente],pedidos[[#This Row],[id_cliente]])&lt;=1,0,1)</f>
        <v>1</v>
      </c>
    </row>
    <row r="611" spans="1:6" x14ac:dyDescent="0.35">
      <c r="A611" s="2">
        <v>610</v>
      </c>
      <c r="B611" s="2">
        <v>142</v>
      </c>
      <c r="C611" s="1">
        <v>45682</v>
      </c>
      <c r="D611" s="3">
        <v>139561</v>
      </c>
      <c r="E611" t="s">
        <v>816</v>
      </c>
      <c r="F611" s="2">
        <f>IF(COUNTIF(pedidos[id_cliente],pedidos[[#This Row],[id_cliente]])&lt;=1,0,1)</f>
        <v>1</v>
      </c>
    </row>
    <row r="612" spans="1:6" x14ac:dyDescent="0.35">
      <c r="A612" s="2">
        <v>611</v>
      </c>
      <c r="B612" s="2">
        <v>73</v>
      </c>
      <c r="C612" s="1">
        <v>45551</v>
      </c>
      <c r="D612" s="3">
        <v>147203</v>
      </c>
      <c r="E612" t="s">
        <v>815</v>
      </c>
      <c r="F612" s="2">
        <f>IF(COUNTIF(pedidos[id_cliente],pedidos[[#This Row],[id_cliente]])&lt;=1,0,1)</f>
        <v>1</v>
      </c>
    </row>
    <row r="613" spans="1:6" x14ac:dyDescent="0.35">
      <c r="A613" s="2">
        <v>612</v>
      </c>
      <c r="B613" s="2">
        <v>2</v>
      </c>
      <c r="C613" s="1">
        <v>45611</v>
      </c>
      <c r="D613" s="3">
        <v>13742</v>
      </c>
      <c r="E613" t="s">
        <v>817</v>
      </c>
      <c r="F613" s="2">
        <f>IF(COUNTIF(pedidos[id_cliente],pedidos[[#This Row],[id_cliente]])&lt;=1,0,1)</f>
        <v>1</v>
      </c>
    </row>
    <row r="614" spans="1:6" x14ac:dyDescent="0.35">
      <c r="A614" s="2">
        <v>613</v>
      </c>
      <c r="B614" s="2">
        <v>158</v>
      </c>
      <c r="C614" s="1">
        <v>45658</v>
      </c>
      <c r="D614" s="3">
        <v>67436</v>
      </c>
      <c r="E614" t="s">
        <v>816</v>
      </c>
      <c r="F614" s="2">
        <f>IF(COUNTIF(pedidos[id_cliente],pedidos[[#This Row],[id_cliente]])&lt;=1,0,1)</f>
        <v>1</v>
      </c>
    </row>
    <row r="615" spans="1:6" x14ac:dyDescent="0.35">
      <c r="A615" s="2">
        <v>614</v>
      </c>
      <c r="B615" s="2">
        <v>9</v>
      </c>
      <c r="C615" s="1">
        <v>45646</v>
      </c>
      <c r="D615" s="3">
        <v>84777</v>
      </c>
      <c r="E615" t="s">
        <v>816</v>
      </c>
      <c r="F615" s="2">
        <f>IF(COUNTIF(pedidos[id_cliente],pedidos[[#This Row],[id_cliente]])&lt;=1,0,1)</f>
        <v>1</v>
      </c>
    </row>
    <row r="616" spans="1:6" x14ac:dyDescent="0.35">
      <c r="A616" s="2">
        <v>615</v>
      </c>
      <c r="B616" s="2">
        <v>29</v>
      </c>
      <c r="C616" s="1">
        <v>45495</v>
      </c>
      <c r="D616" s="3">
        <v>10813</v>
      </c>
      <c r="E616" t="s">
        <v>817</v>
      </c>
      <c r="F616" s="2">
        <f>IF(COUNTIF(pedidos[id_cliente],pedidos[[#This Row],[id_cliente]])&lt;=1,0,1)</f>
        <v>1</v>
      </c>
    </row>
    <row r="617" spans="1:6" x14ac:dyDescent="0.35">
      <c r="A617" s="2">
        <v>616</v>
      </c>
      <c r="B617" s="2">
        <v>131</v>
      </c>
      <c r="C617" s="1">
        <v>45470</v>
      </c>
      <c r="D617" s="3">
        <v>142604</v>
      </c>
      <c r="E617" t="s">
        <v>815</v>
      </c>
      <c r="F617" s="2">
        <f>IF(COUNTIF(pedidos[id_cliente],pedidos[[#This Row],[id_cliente]])&lt;=1,0,1)</f>
        <v>1</v>
      </c>
    </row>
    <row r="618" spans="1:6" x14ac:dyDescent="0.35">
      <c r="A618" s="2">
        <v>617</v>
      </c>
      <c r="B618" s="2">
        <v>117</v>
      </c>
      <c r="C618" s="1">
        <v>45778</v>
      </c>
      <c r="D618" s="3">
        <v>86686</v>
      </c>
      <c r="E618" t="s">
        <v>816</v>
      </c>
      <c r="F618" s="2">
        <f>IF(COUNTIF(pedidos[id_cliente],pedidos[[#This Row],[id_cliente]])&lt;=1,0,1)</f>
        <v>1</v>
      </c>
    </row>
    <row r="619" spans="1:6" x14ac:dyDescent="0.35">
      <c r="A619" s="2">
        <v>618</v>
      </c>
      <c r="B619" s="2">
        <v>162</v>
      </c>
      <c r="C619" s="1">
        <v>45726</v>
      </c>
      <c r="D619" s="3">
        <v>90702</v>
      </c>
      <c r="E619" t="s">
        <v>815</v>
      </c>
      <c r="F619" s="2">
        <f>IF(COUNTIF(pedidos[id_cliente],pedidos[[#This Row],[id_cliente]])&lt;=1,0,1)</f>
        <v>1</v>
      </c>
    </row>
    <row r="620" spans="1:6" x14ac:dyDescent="0.35">
      <c r="A620" s="2">
        <v>619</v>
      </c>
      <c r="B620" s="2">
        <v>9</v>
      </c>
      <c r="C620" s="1">
        <v>45487</v>
      </c>
      <c r="D620" s="3">
        <v>44346</v>
      </c>
      <c r="E620" t="s">
        <v>816</v>
      </c>
      <c r="F620" s="2">
        <f>IF(COUNTIF(pedidos[id_cliente],pedidos[[#This Row],[id_cliente]])&lt;=1,0,1)</f>
        <v>1</v>
      </c>
    </row>
    <row r="621" spans="1:6" x14ac:dyDescent="0.35">
      <c r="A621" s="2">
        <v>620</v>
      </c>
      <c r="B621" s="2">
        <v>173</v>
      </c>
      <c r="C621" s="1">
        <v>45632</v>
      </c>
      <c r="D621" s="3">
        <v>83855</v>
      </c>
      <c r="E621" t="s">
        <v>817</v>
      </c>
      <c r="F621" s="2">
        <f>IF(COUNTIF(pedidos[id_cliente],pedidos[[#This Row],[id_cliente]])&lt;=1,0,1)</f>
        <v>1</v>
      </c>
    </row>
    <row r="622" spans="1:6" x14ac:dyDescent="0.35">
      <c r="A622" s="2">
        <v>621</v>
      </c>
      <c r="B622" s="2">
        <v>120</v>
      </c>
      <c r="C622" s="1">
        <v>45751</v>
      </c>
      <c r="D622" s="3">
        <v>110947</v>
      </c>
      <c r="E622" t="s">
        <v>815</v>
      </c>
      <c r="F622" s="2">
        <f>IF(COUNTIF(pedidos[id_cliente],pedidos[[#This Row],[id_cliente]])&lt;=1,0,1)</f>
        <v>1</v>
      </c>
    </row>
    <row r="623" spans="1:6" x14ac:dyDescent="0.35">
      <c r="A623" s="2">
        <v>622</v>
      </c>
      <c r="B623" s="2">
        <v>185</v>
      </c>
      <c r="C623" s="1">
        <v>45714</v>
      </c>
      <c r="D623" s="3">
        <v>114154</v>
      </c>
      <c r="E623" t="s">
        <v>816</v>
      </c>
      <c r="F623" s="2">
        <f>IF(COUNTIF(pedidos[id_cliente],pedidos[[#This Row],[id_cliente]])&lt;=1,0,1)</f>
        <v>1</v>
      </c>
    </row>
    <row r="624" spans="1:6" x14ac:dyDescent="0.35">
      <c r="A624" s="2">
        <v>623</v>
      </c>
      <c r="B624" s="2">
        <v>79</v>
      </c>
      <c r="C624" s="1">
        <v>45752</v>
      </c>
      <c r="D624" s="3">
        <v>92156</v>
      </c>
      <c r="E624" t="s">
        <v>817</v>
      </c>
      <c r="F624" s="2">
        <f>IF(COUNTIF(pedidos[id_cliente],pedidos[[#This Row],[id_cliente]])&lt;=1,0,1)</f>
        <v>1</v>
      </c>
    </row>
    <row r="625" spans="1:6" x14ac:dyDescent="0.35">
      <c r="A625" s="2">
        <v>624</v>
      </c>
      <c r="B625" s="2">
        <v>85</v>
      </c>
      <c r="C625" s="1">
        <v>45636</v>
      </c>
      <c r="D625" s="3">
        <v>83233</v>
      </c>
      <c r="E625" t="s">
        <v>815</v>
      </c>
      <c r="F625" s="2">
        <f>IF(COUNTIF(pedidos[id_cliente],pedidos[[#This Row],[id_cliente]])&lt;=1,0,1)</f>
        <v>1</v>
      </c>
    </row>
    <row r="626" spans="1:6" x14ac:dyDescent="0.35">
      <c r="A626" s="2">
        <v>625</v>
      </c>
      <c r="B626" s="2">
        <v>133</v>
      </c>
      <c r="C626" s="1">
        <v>45672</v>
      </c>
      <c r="D626" s="3">
        <v>84837</v>
      </c>
      <c r="E626" t="s">
        <v>817</v>
      </c>
      <c r="F626" s="2">
        <f>IF(COUNTIF(pedidos[id_cliente],pedidos[[#This Row],[id_cliente]])&lt;=1,0,1)</f>
        <v>1</v>
      </c>
    </row>
    <row r="627" spans="1:6" x14ac:dyDescent="0.35">
      <c r="A627" s="2">
        <v>626</v>
      </c>
      <c r="B627" s="2">
        <v>167</v>
      </c>
      <c r="C627" s="1">
        <v>45518</v>
      </c>
      <c r="D627" s="3">
        <v>138736</v>
      </c>
      <c r="E627" t="s">
        <v>815</v>
      </c>
      <c r="F627" s="2">
        <f>IF(COUNTIF(pedidos[id_cliente],pedidos[[#This Row],[id_cliente]])&lt;=1,0,1)</f>
        <v>1</v>
      </c>
    </row>
    <row r="628" spans="1:6" x14ac:dyDescent="0.35">
      <c r="A628" s="2">
        <v>627</v>
      </c>
      <c r="B628" s="2">
        <v>117</v>
      </c>
      <c r="C628" s="1">
        <v>45557</v>
      </c>
      <c r="D628" s="3">
        <v>12978</v>
      </c>
      <c r="E628" t="s">
        <v>816</v>
      </c>
      <c r="F628" s="2">
        <f>IF(COUNTIF(pedidos[id_cliente],pedidos[[#This Row],[id_cliente]])&lt;=1,0,1)</f>
        <v>1</v>
      </c>
    </row>
    <row r="629" spans="1:6" x14ac:dyDescent="0.35">
      <c r="A629" s="2">
        <v>628</v>
      </c>
      <c r="B629" s="2">
        <v>14</v>
      </c>
      <c r="C629" s="1">
        <v>45734</v>
      </c>
      <c r="D629" s="3">
        <v>1392</v>
      </c>
      <c r="E629" t="s">
        <v>815</v>
      </c>
      <c r="F629" s="2">
        <f>IF(COUNTIF(pedidos[id_cliente],pedidos[[#This Row],[id_cliente]])&lt;=1,0,1)</f>
        <v>1</v>
      </c>
    </row>
    <row r="630" spans="1:6" x14ac:dyDescent="0.35">
      <c r="A630" s="2">
        <v>629</v>
      </c>
      <c r="B630" s="2">
        <v>199</v>
      </c>
      <c r="C630" s="1">
        <v>45608</v>
      </c>
      <c r="D630" s="3">
        <v>141769</v>
      </c>
      <c r="E630" t="s">
        <v>817</v>
      </c>
      <c r="F630" s="2">
        <f>IF(COUNTIF(pedidos[id_cliente],pedidos[[#This Row],[id_cliente]])&lt;=1,0,1)</f>
        <v>1</v>
      </c>
    </row>
    <row r="631" spans="1:6" x14ac:dyDescent="0.35">
      <c r="A631" s="2">
        <v>630</v>
      </c>
      <c r="B631" s="2">
        <v>187</v>
      </c>
      <c r="C631" s="1">
        <v>45476</v>
      </c>
      <c r="D631" s="3">
        <v>80003</v>
      </c>
      <c r="E631" t="s">
        <v>817</v>
      </c>
      <c r="F631" s="2">
        <f>IF(COUNTIF(pedidos[id_cliente],pedidos[[#This Row],[id_cliente]])&lt;=1,0,1)</f>
        <v>1</v>
      </c>
    </row>
    <row r="632" spans="1:6" x14ac:dyDescent="0.35">
      <c r="A632" s="2">
        <v>631</v>
      </c>
      <c r="B632" s="2">
        <v>16</v>
      </c>
      <c r="C632" s="1">
        <v>45689</v>
      </c>
      <c r="D632" s="3">
        <v>103395</v>
      </c>
      <c r="E632" t="s">
        <v>815</v>
      </c>
      <c r="F632" s="2">
        <f>IF(COUNTIF(pedidos[id_cliente],pedidos[[#This Row],[id_cliente]])&lt;=1,0,1)</f>
        <v>1</v>
      </c>
    </row>
    <row r="633" spans="1:6" x14ac:dyDescent="0.35">
      <c r="A633" s="2">
        <v>632</v>
      </c>
      <c r="B633" s="2">
        <v>6</v>
      </c>
      <c r="C633" s="1">
        <v>45569</v>
      </c>
      <c r="D633" s="3">
        <v>149791</v>
      </c>
      <c r="E633" t="s">
        <v>815</v>
      </c>
      <c r="F633" s="2">
        <f>IF(COUNTIF(pedidos[id_cliente],pedidos[[#This Row],[id_cliente]])&lt;=1,0,1)</f>
        <v>1</v>
      </c>
    </row>
    <row r="634" spans="1:6" x14ac:dyDescent="0.35">
      <c r="A634" s="2">
        <v>633</v>
      </c>
      <c r="B634" s="2">
        <v>186</v>
      </c>
      <c r="C634" s="1">
        <v>45680</v>
      </c>
      <c r="D634" s="3">
        <v>144136</v>
      </c>
      <c r="E634" t="s">
        <v>815</v>
      </c>
      <c r="F634" s="2">
        <f>IF(COUNTIF(pedidos[id_cliente],pedidos[[#This Row],[id_cliente]])&lt;=1,0,1)</f>
        <v>1</v>
      </c>
    </row>
    <row r="635" spans="1:6" x14ac:dyDescent="0.35">
      <c r="A635" s="2">
        <v>634</v>
      </c>
      <c r="B635" s="2">
        <v>149</v>
      </c>
      <c r="C635" s="1">
        <v>45622</v>
      </c>
      <c r="D635" s="3">
        <v>45358</v>
      </c>
      <c r="E635" t="s">
        <v>816</v>
      </c>
      <c r="F635" s="2">
        <f>IF(COUNTIF(pedidos[id_cliente],pedidos[[#This Row],[id_cliente]])&lt;=1,0,1)</f>
        <v>1</v>
      </c>
    </row>
    <row r="636" spans="1:6" x14ac:dyDescent="0.35">
      <c r="A636" s="2">
        <v>635</v>
      </c>
      <c r="B636" s="2">
        <v>154</v>
      </c>
      <c r="C636" s="1">
        <v>45680</v>
      </c>
      <c r="D636" s="3">
        <v>80473</v>
      </c>
      <c r="E636" t="s">
        <v>817</v>
      </c>
      <c r="F636" s="2">
        <f>IF(COUNTIF(pedidos[id_cliente],pedidos[[#This Row],[id_cliente]])&lt;=1,0,1)</f>
        <v>1</v>
      </c>
    </row>
    <row r="637" spans="1:6" x14ac:dyDescent="0.35">
      <c r="A637" s="2">
        <v>636</v>
      </c>
      <c r="B637" s="2">
        <v>174</v>
      </c>
      <c r="C637" s="1">
        <v>45612</v>
      </c>
      <c r="D637" s="3">
        <v>27108</v>
      </c>
      <c r="E637" t="s">
        <v>817</v>
      </c>
      <c r="F637" s="2">
        <f>IF(COUNTIF(pedidos[id_cliente],pedidos[[#This Row],[id_cliente]])&lt;=1,0,1)</f>
        <v>1</v>
      </c>
    </row>
    <row r="638" spans="1:6" x14ac:dyDescent="0.35">
      <c r="A638" s="2">
        <v>637</v>
      </c>
      <c r="B638" s="2">
        <v>157</v>
      </c>
      <c r="C638" s="1">
        <v>45531</v>
      </c>
      <c r="D638" s="3">
        <v>46287</v>
      </c>
      <c r="E638" t="s">
        <v>816</v>
      </c>
      <c r="F638" s="2">
        <f>IF(COUNTIF(pedidos[id_cliente],pedidos[[#This Row],[id_cliente]])&lt;=1,0,1)</f>
        <v>1</v>
      </c>
    </row>
    <row r="639" spans="1:6" x14ac:dyDescent="0.35">
      <c r="A639" s="2">
        <v>638</v>
      </c>
      <c r="B639" s="2">
        <v>71</v>
      </c>
      <c r="C639" s="1">
        <v>45765</v>
      </c>
      <c r="D639" s="3">
        <v>7617</v>
      </c>
      <c r="E639" t="s">
        <v>815</v>
      </c>
      <c r="F639" s="2">
        <f>IF(COUNTIF(pedidos[id_cliente],pedidos[[#This Row],[id_cliente]])&lt;=1,0,1)</f>
        <v>1</v>
      </c>
    </row>
    <row r="640" spans="1:6" x14ac:dyDescent="0.35">
      <c r="A640" s="2">
        <v>639</v>
      </c>
      <c r="B640" s="2">
        <v>114</v>
      </c>
      <c r="C640" s="1">
        <v>45644</v>
      </c>
      <c r="D640" s="3">
        <v>84582</v>
      </c>
      <c r="E640" t="s">
        <v>815</v>
      </c>
      <c r="F640" s="2">
        <f>IF(COUNTIF(pedidos[id_cliente],pedidos[[#This Row],[id_cliente]])&lt;=1,0,1)</f>
        <v>1</v>
      </c>
    </row>
    <row r="641" spans="1:6" x14ac:dyDescent="0.35">
      <c r="A641" s="2">
        <v>640</v>
      </c>
      <c r="B641" s="2">
        <v>114</v>
      </c>
      <c r="C641" s="1">
        <v>45504</v>
      </c>
      <c r="D641" s="3">
        <v>77169</v>
      </c>
      <c r="E641" t="s">
        <v>816</v>
      </c>
      <c r="F641" s="2">
        <f>IF(COUNTIF(pedidos[id_cliente],pedidos[[#This Row],[id_cliente]])&lt;=1,0,1)</f>
        <v>1</v>
      </c>
    </row>
    <row r="642" spans="1:6" x14ac:dyDescent="0.35">
      <c r="A642" s="2">
        <v>641</v>
      </c>
      <c r="B642" s="2">
        <v>191</v>
      </c>
      <c r="C642" s="1">
        <v>45726</v>
      </c>
      <c r="D642" s="3">
        <v>30482</v>
      </c>
      <c r="E642" t="s">
        <v>815</v>
      </c>
      <c r="F642" s="2">
        <f>IF(COUNTIF(pedidos[id_cliente],pedidos[[#This Row],[id_cliente]])&lt;=1,0,1)</f>
        <v>1</v>
      </c>
    </row>
    <row r="643" spans="1:6" x14ac:dyDescent="0.35">
      <c r="A643" s="2">
        <v>642</v>
      </c>
      <c r="B643" s="2">
        <v>114</v>
      </c>
      <c r="C643" s="1">
        <v>45454</v>
      </c>
      <c r="D643" s="3">
        <v>32735</v>
      </c>
      <c r="E643" t="s">
        <v>815</v>
      </c>
      <c r="F643" s="2">
        <f>IF(COUNTIF(pedidos[id_cliente],pedidos[[#This Row],[id_cliente]])&lt;=1,0,1)</f>
        <v>1</v>
      </c>
    </row>
    <row r="644" spans="1:6" x14ac:dyDescent="0.35">
      <c r="A644" s="2">
        <v>643</v>
      </c>
      <c r="B644" s="2">
        <v>128</v>
      </c>
      <c r="C644" s="1">
        <v>45738</v>
      </c>
      <c r="D644" s="3">
        <v>70978</v>
      </c>
      <c r="E644" t="s">
        <v>815</v>
      </c>
      <c r="F644" s="2">
        <f>IF(COUNTIF(pedidos[id_cliente],pedidos[[#This Row],[id_cliente]])&lt;=1,0,1)</f>
        <v>1</v>
      </c>
    </row>
    <row r="645" spans="1:6" x14ac:dyDescent="0.35">
      <c r="A645" s="2">
        <v>644</v>
      </c>
      <c r="B645" s="2">
        <v>61</v>
      </c>
      <c r="C645" s="1">
        <v>45749</v>
      </c>
      <c r="D645" s="3">
        <v>36945</v>
      </c>
      <c r="E645" t="s">
        <v>815</v>
      </c>
      <c r="F645" s="2">
        <f>IF(COUNTIF(pedidos[id_cliente],pedidos[[#This Row],[id_cliente]])&lt;=1,0,1)</f>
        <v>1</v>
      </c>
    </row>
    <row r="646" spans="1:6" x14ac:dyDescent="0.35">
      <c r="A646" s="2">
        <v>645</v>
      </c>
      <c r="B646" s="2">
        <v>131</v>
      </c>
      <c r="C646" s="1">
        <v>45528</v>
      </c>
      <c r="D646" s="3">
        <v>8863</v>
      </c>
      <c r="E646" t="s">
        <v>816</v>
      </c>
      <c r="F646" s="2">
        <f>IF(COUNTIF(pedidos[id_cliente],pedidos[[#This Row],[id_cliente]])&lt;=1,0,1)</f>
        <v>1</v>
      </c>
    </row>
    <row r="647" spans="1:6" x14ac:dyDescent="0.35">
      <c r="A647" s="2">
        <v>646</v>
      </c>
      <c r="B647" s="2">
        <v>77</v>
      </c>
      <c r="C647" s="1">
        <v>45782</v>
      </c>
      <c r="D647" s="3">
        <v>8633</v>
      </c>
      <c r="E647" t="s">
        <v>815</v>
      </c>
      <c r="F647" s="2">
        <f>IF(COUNTIF(pedidos[id_cliente],pedidos[[#This Row],[id_cliente]])&lt;=1,0,1)</f>
        <v>1</v>
      </c>
    </row>
    <row r="648" spans="1:6" x14ac:dyDescent="0.35">
      <c r="A648" s="2">
        <v>647</v>
      </c>
      <c r="B648" s="2">
        <v>45</v>
      </c>
      <c r="C648" s="1">
        <v>45567</v>
      </c>
      <c r="D648" s="3">
        <v>2869</v>
      </c>
      <c r="E648" t="s">
        <v>817</v>
      </c>
      <c r="F648" s="2">
        <f>IF(COUNTIF(pedidos[id_cliente],pedidos[[#This Row],[id_cliente]])&lt;=1,0,1)</f>
        <v>1</v>
      </c>
    </row>
    <row r="649" spans="1:6" x14ac:dyDescent="0.35">
      <c r="A649" s="2">
        <v>648</v>
      </c>
      <c r="B649" s="2">
        <v>104</v>
      </c>
      <c r="C649" s="1">
        <v>45444</v>
      </c>
      <c r="D649" s="3">
        <v>16516</v>
      </c>
      <c r="E649" t="s">
        <v>817</v>
      </c>
      <c r="F649" s="2">
        <f>IF(COUNTIF(pedidos[id_cliente],pedidos[[#This Row],[id_cliente]])&lt;=1,0,1)</f>
        <v>1</v>
      </c>
    </row>
    <row r="650" spans="1:6" x14ac:dyDescent="0.35">
      <c r="A650" s="2">
        <v>649</v>
      </c>
      <c r="B650" s="2">
        <v>200</v>
      </c>
      <c r="C650" s="1">
        <v>45746</v>
      </c>
      <c r="D650" s="3">
        <v>15065</v>
      </c>
      <c r="E650" t="s">
        <v>817</v>
      </c>
      <c r="F650" s="2">
        <f>IF(COUNTIF(pedidos[id_cliente],pedidos[[#This Row],[id_cliente]])&lt;=1,0,1)</f>
        <v>1</v>
      </c>
    </row>
    <row r="651" spans="1:6" x14ac:dyDescent="0.35">
      <c r="A651" s="2">
        <v>650</v>
      </c>
      <c r="B651" s="2">
        <v>80</v>
      </c>
      <c r="C651" s="1">
        <v>45559</v>
      </c>
      <c r="D651" s="3">
        <v>128754</v>
      </c>
      <c r="E651" t="s">
        <v>815</v>
      </c>
      <c r="F651" s="2">
        <f>IF(COUNTIF(pedidos[id_cliente],pedidos[[#This Row],[id_cliente]])&lt;=1,0,1)</f>
        <v>1</v>
      </c>
    </row>
    <row r="652" spans="1:6" x14ac:dyDescent="0.35">
      <c r="A652" s="2">
        <v>651</v>
      </c>
      <c r="B652" s="2">
        <v>130</v>
      </c>
      <c r="C652" s="1">
        <v>45450</v>
      </c>
      <c r="D652" s="3">
        <v>116188</v>
      </c>
      <c r="E652" t="s">
        <v>817</v>
      </c>
      <c r="F652" s="2">
        <f>IF(COUNTIF(pedidos[id_cliente],pedidos[[#This Row],[id_cliente]])&lt;=1,0,1)</f>
        <v>1</v>
      </c>
    </row>
    <row r="653" spans="1:6" x14ac:dyDescent="0.35">
      <c r="A653" s="2">
        <v>652</v>
      </c>
      <c r="B653" s="2">
        <v>115</v>
      </c>
      <c r="C653" s="1">
        <v>45717</v>
      </c>
      <c r="D653" s="3">
        <v>105409</v>
      </c>
      <c r="E653" t="s">
        <v>815</v>
      </c>
      <c r="F653" s="2">
        <f>IF(COUNTIF(pedidos[id_cliente],pedidos[[#This Row],[id_cliente]])&lt;=1,0,1)</f>
        <v>1</v>
      </c>
    </row>
    <row r="654" spans="1:6" x14ac:dyDescent="0.35">
      <c r="A654" s="2">
        <v>653</v>
      </c>
      <c r="B654" s="2">
        <v>44</v>
      </c>
      <c r="C654" s="1">
        <v>45449</v>
      </c>
      <c r="D654" s="3">
        <v>58085</v>
      </c>
      <c r="E654" t="s">
        <v>816</v>
      </c>
      <c r="F654" s="2">
        <f>IF(COUNTIF(pedidos[id_cliente],pedidos[[#This Row],[id_cliente]])&lt;=1,0,1)</f>
        <v>1</v>
      </c>
    </row>
    <row r="655" spans="1:6" x14ac:dyDescent="0.35">
      <c r="A655" s="2">
        <v>654</v>
      </c>
      <c r="B655" s="2">
        <v>115</v>
      </c>
      <c r="C655" s="1">
        <v>45598</v>
      </c>
      <c r="D655" s="3">
        <v>40359</v>
      </c>
      <c r="E655" t="s">
        <v>815</v>
      </c>
      <c r="F655" s="2">
        <f>IF(COUNTIF(pedidos[id_cliente],pedidos[[#This Row],[id_cliente]])&lt;=1,0,1)</f>
        <v>1</v>
      </c>
    </row>
    <row r="656" spans="1:6" x14ac:dyDescent="0.35">
      <c r="A656" s="2">
        <v>655</v>
      </c>
      <c r="B656" s="2">
        <v>186</v>
      </c>
      <c r="C656" s="1">
        <v>45441</v>
      </c>
      <c r="D656" s="3">
        <v>67462</v>
      </c>
      <c r="E656" t="s">
        <v>815</v>
      </c>
      <c r="F656" s="2">
        <f>IF(COUNTIF(pedidos[id_cliente],pedidos[[#This Row],[id_cliente]])&lt;=1,0,1)</f>
        <v>1</v>
      </c>
    </row>
    <row r="657" spans="1:6" x14ac:dyDescent="0.35">
      <c r="A657" s="2">
        <v>656</v>
      </c>
      <c r="B657" s="2">
        <v>90</v>
      </c>
      <c r="C657" s="1">
        <v>45496</v>
      </c>
      <c r="D657" s="3">
        <v>9676</v>
      </c>
      <c r="E657" t="s">
        <v>817</v>
      </c>
      <c r="F657" s="2">
        <f>IF(COUNTIF(pedidos[id_cliente],pedidos[[#This Row],[id_cliente]])&lt;=1,0,1)</f>
        <v>1</v>
      </c>
    </row>
    <row r="658" spans="1:6" x14ac:dyDescent="0.35">
      <c r="A658" s="2">
        <v>657</v>
      </c>
      <c r="B658" s="2">
        <v>67</v>
      </c>
      <c r="C658" s="1">
        <v>45557</v>
      </c>
      <c r="D658" s="3">
        <v>53851</v>
      </c>
      <c r="E658" t="s">
        <v>816</v>
      </c>
      <c r="F658" s="2">
        <f>IF(COUNTIF(pedidos[id_cliente],pedidos[[#This Row],[id_cliente]])&lt;=1,0,1)</f>
        <v>1</v>
      </c>
    </row>
    <row r="659" spans="1:6" x14ac:dyDescent="0.35">
      <c r="A659" s="2">
        <v>658</v>
      </c>
      <c r="B659" s="2">
        <v>61</v>
      </c>
      <c r="C659" s="1">
        <v>45529</v>
      </c>
      <c r="D659" s="3">
        <v>39304</v>
      </c>
      <c r="E659" t="s">
        <v>817</v>
      </c>
      <c r="F659" s="2">
        <f>IF(COUNTIF(pedidos[id_cliente],pedidos[[#This Row],[id_cliente]])&lt;=1,0,1)</f>
        <v>1</v>
      </c>
    </row>
    <row r="660" spans="1:6" x14ac:dyDescent="0.35">
      <c r="A660" s="2">
        <v>659</v>
      </c>
      <c r="B660" s="2">
        <v>53</v>
      </c>
      <c r="C660" s="1">
        <v>45547</v>
      </c>
      <c r="D660" s="3">
        <v>50703</v>
      </c>
      <c r="E660" t="s">
        <v>816</v>
      </c>
      <c r="F660" s="2">
        <f>IF(COUNTIF(pedidos[id_cliente],pedidos[[#This Row],[id_cliente]])&lt;=1,0,1)</f>
        <v>1</v>
      </c>
    </row>
    <row r="661" spans="1:6" x14ac:dyDescent="0.35">
      <c r="A661" s="2">
        <v>660</v>
      </c>
      <c r="B661" s="2">
        <v>49</v>
      </c>
      <c r="C661" s="1">
        <v>45645</v>
      </c>
      <c r="D661" s="3">
        <v>137237</v>
      </c>
      <c r="E661" t="s">
        <v>817</v>
      </c>
      <c r="F661" s="2">
        <f>IF(COUNTIF(pedidos[id_cliente],pedidos[[#This Row],[id_cliente]])&lt;=1,0,1)</f>
        <v>1</v>
      </c>
    </row>
    <row r="662" spans="1:6" x14ac:dyDescent="0.35">
      <c r="A662" s="2">
        <v>661</v>
      </c>
      <c r="B662" s="2">
        <v>175</v>
      </c>
      <c r="C662" s="1">
        <v>45498</v>
      </c>
      <c r="D662" s="3">
        <v>7444</v>
      </c>
      <c r="E662" t="s">
        <v>816</v>
      </c>
      <c r="F662" s="2">
        <f>IF(COUNTIF(pedidos[id_cliente],pedidos[[#This Row],[id_cliente]])&lt;=1,0,1)</f>
        <v>1</v>
      </c>
    </row>
    <row r="663" spans="1:6" x14ac:dyDescent="0.35">
      <c r="A663" s="2">
        <v>662</v>
      </c>
      <c r="B663" s="2">
        <v>114</v>
      </c>
      <c r="C663" s="1">
        <v>45507</v>
      </c>
      <c r="D663" s="3">
        <v>119109</v>
      </c>
      <c r="E663" t="s">
        <v>817</v>
      </c>
      <c r="F663" s="2">
        <f>IF(COUNTIF(pedidos[id_cliente],pedidos[[#This Row],[id_cliente]])&lt;=1,0,1)</f>
        <v>1</v>
      </c>
    </row>
    <row r="664" spans="1:6" x14ac:dyDescent="0.35">
      <c r="A664" s="2">
        <v>663</v>
      </c>
      <c r="B664" s="2">
        <v>51</v>
      </c>
      <c r="C664" s="1">
        <v>45666</v>
      </c>
      <c r="D664" s="3">
        <v>74613</v>
      </c>
      <c r="E664" t="s">
        <v>817</v>
      </c>
      <c r="F664" s="2">
        <f>IF(COUNTIF(pedidos[id_cliente],pedidos[[#This Row],[id_cliente]])&lt;=1,0,1)</f>
        <v>1</v>
      </c>
    </row>
    <row r="665" spans="1:6" x14ac:dyDescent="0.35">
      <c r="A665" s="2">
        <v>664</v>
      </c>
      <c r="B665" s="2">
        <v>73</v>
      </c>
      <c r="C665" s="1">
        <v>45559</v>
      </c>
      <c r="D665" s="3">
        <v>26606</v>
      </c>
      <c r="E665" t="s">
        <v>815</v>
      </c>
      <c r="F665" s="2">
        <f>IF(COUNTIF(pedidos[id_cliente],pedidos[[#This Row],[id_cliente]])&lt;=1,0,1)</f>
        <v>1</v>
      </c>
    </row>
    <row r="666" spans="1:6" x14ac:dyDescent="0.35">
      <c r="A666" s="2">
        <v>665</v>
      </c>
      <c r="B666" s="2">
        <v>105</v>
      </c>
      <c r="C666" s="1">
        <v>45491</v>
      </c>
      <c r="D666" s="3">
        <v>76896</v>
      </c>
      <c r="E666" t="s">
        <v>817</v>
      </c>
      <c r="F666" s="2">
        <f>IF(COUNTIF(pedidos[id_cliente],pedidos[[#This Row],[id_cliente]])&lt;=1,0,1)</f>
        <v>1</v>
      </c>
    </row>
    <row r="667" spans="1:6" x14ac:dyDescent="0.35">
      <c r="A667" s="2">
        <v>666</v>
      </c>
      <c r="B667" s="2">
        <v>171</v>
      </c>
      <c r="C667" s="1">
        <v>45451</v>
      </c>
      <c r="D667" s="3">
        <v>34062</v>
      </c>
      <c r="E667" t="s">
        <v>815</v>
      </c>
      <c r="F667" s="2">
        <f>IF(COUNTIF(pedidos[id_cliente],pedidos[[#This Row],[id_cliente]])&lt;=1,0,1)</f>
        <v>1</v>
      </c>
    </row>
    <row r="668" spans="1:6" x14ac:dyDescent="0.35">
      <c r="A668" s="2">
        <v>667</v>
      </c>
      <c r="B668" s="2">
        <v>35</v>
      </c>
      <c r="C668" s="1">
        <v>45779</v>
      </c>
      <c r="D668" s="3">
        <v>106515</v>
      </c>
      <c r="E668" t="s">
        <v>817</v>
      </c>
      <c r="F668" s="2">
        <f>IF(COUNTIF(pedidos[id_cliente],pedidos[[#This Row],[id_cliente]])&lt;=1,0,1)</f>
        <v>1</v>
      </c>
    </row>
    <row r="669" spans="1:6" x14ac:dyDescent="0.35">
      <c r="A669" s="2">
        <v>668</v>
      </c>
      <c r="B669" s="2">
        <v>136</v>
      </c>
      <c r="C669" s="1">
        <v>45545</v>
      </c>
      <c r="D669" s="3">
        <v>5229</v>
      </c>
      <c r="E669" t="s">
        <v>817</v>
      </c>
      <c r="F669" s="2">
        <f>IF(COUNTIF(pedidos[id_cliente],pedidos[[#This Row],[id_cliente]])&lt;=1,0,1)</f>
        <v>1</v>
      </c>
    </row>
    <row r="670" spans="1:6" x14ac:dyDescent="0.35">
      <c r="A670" s="2">
        <v>669</v>
      </c>
      <c r="B670" s="2">
        <v>174</v>
      </c>
      <c r="C670" s="1">
        <v>45750</v>
      </c>
      <c r="D670" s="3">
        <v>88982</v>
      </c>
      <c r="E670" t="s">
        <v>815</v>
      </c>
      <c r="F670" s="2">
        <f>IF(COUNTIF(pedidos[id_cliente],pedidos[[#This Row],[id_cliente]])&lt;=1,0,1)</f>
        <v>1</v>
      </c>
    </row>
    <row r="671" spans="1:6" x14ac:dyDescent="0.35">
      <c r="A671" s="2">
        <v>670</v>
      </c>
      <c r="B671" s="2">
        <v>71</v>
      </c>
      <c r="C671" s="1">
        <v>45666</v>
      </c>
      <c r="D671" s="3">
        <v>8150</v>
      </c>
      <c r="E671" t="s">
        <v>816</v>
      </c>
      <c r="F671" s="2">
        <f>IF(COUNTIF(pedidos[id_cliente],pedidos[[#This Row],[id_cliente]])&lt;=1,0,1)</f>
        <v>1</v>
      </c>
    </row>
    <row r="672" spans="1:6" x14ac:dyDescent="0.35">
      <c r="A672" s="2">
        <v>671</v>
      </c>
      <c r="B672" s="2">
        <v>174</v>
      </c>
      <c r="C672" s="1">
        <v>45709</v>
      </c>
      <c r="D672" s="3">
        <v>10946</v>
      </c>
      <c r="E672" t="s">
        <v>815</v>
      </c>
      <c r="F672" s="2">
        <f>IF(COUNTIF(pedidos[id_cliente],pedidos[[#This Row],[id_cliente]])&lt;=1,0,1)</f>
        <v>1</v>
      </c>
    </row>
    <row r="673" spans="1:6" x14ac:dyDescent="0.35">
      <c r="A673" s="2">
        <v>672</v>
      </c>
      <c r="B673" s="2">
        <v>109</v>
      </c>
      <c r="C673" s="1">
        <v>45778</v>
      </c>
      <c r="D673" s="3">
        <v>65122</v>
      </c>
      <c r="E673" t="s">
        <v>817</v>
      </c>
      <c r="F673" s="2">
        <f>IF(COUNTIF(pedidos[id_cliente],pedidos[[#This Row],[id_cliente]])&lt;=1,0,1)</f>
        <v>1</v>
      </c>
    </row>
    <row r="674" spans="1:6" x14ac:dyDescent="0.35">
      <c r="A674" s="2">
        <v>673</v>
      </c>
      <c r="B674" s="2">
        <v>46</v>
      </c>
      <c r="C674" s="1">
        <v>45583</v>
      </c>
      <c r="D674" s="3">
        <v>87261</v>
      </c>
      <c r="E674" t="s">
        <v>817</v>
      </c>
      <c r="F674" s="2">
        <f>IF(COUNTIF(pedidos[id_cliente],pedidos[[#This Row],[id_cliente]])&lt;=1,0,1)</f>
        <v>1</v>
      </c>
    </row>
    <row r="675" spans="1:6" x14ac:dyDescent="0.35">
      <c r="A675" s="2">
        <v>674</v>
      </c>
      <c r="B675" s="2">
        <v>151</v>
      </c>
      <c r="C675" s="1">
        <v>45496</v>
      </c>
      <c r="D675" s="3">
        <v>66532</v>
      </c>
      <c r="E675" t="s">
        <v>816</v>
      </c>
      <c r="F675" s="2">
        <f>IF(COUNTIF(pedidos[id_cliente],pedidos[[#This Row],[id_cliente]])&lt;=1,0,1)</f>
        <v>1</v>
      </c>
    </row>
    <row r="676" spans="1:6" x14ac:dyDescent="0.35">
      <c r="A676" s="2">
        <v>675</v>
      </c>
      <c r="B676" s="2">
        <v>75</v>
      </c>
      <c r="C676" s="1">
        <v>45749</v>
      </c>
      <c r="D676" s="3">
        <v>7624</v>
      </c>
      <c r="E676" t="s">
        <v>817</v>
      </c>
      <c r="F676" s="2">
        <f>IF(COUNTIF(pedidos[id_cliente],pedidos[[#This Row],[id_cliente]])&lt;=1,0,1)</f>
        <v>1</v>
      </c>
    </row>
    <row r="677" spans="1:6" x14ac:dyDescent="0.35">
      <c r="A677" s="2">
        <v>676</v>
      </c>
      <c r="B677" s="2">
        <v>11</v>
      </c>
      <c r="C677" s="1">
        <v>45592</v>
      </c>
      <c r="D677" s="3">
        <v>1015</v>
      </c>
      <c r="E677" t="s">
        <v>817</v>
      </c>
      <c r="F677" s="2">
        <f>IF(COUNTIF(pedidos[id_cliente],pedidos[[#This Row],[id_cliente]])&lt;=1,0,1)</f>
        <v>1</v>
      </c>
    </row>
    <row r="678" spans="1:6" x14ac:dyDescent="0.35">
      <c r="A678" s="2">
        <v>677</v>
      </c>
      <c r="B678" s="2">
        <v>57</v>
      </c>
      <c r="C678" s="1">
        <v>45625</v>
      </c>
      <c r="D678" s="3">
        <v>23866</v>
      </c>
      <c r="E678" t="s">
        <v>815</v>
      </c>
      <c r="F678" s="2">
        <f>IF(COUNTIF(pedidos[id_cliente],pedidos[[#This Row],[id_cliente]])&lt;=1,0,1)</f>
        <v>1</v>
      </c>
    </row>
    <row r="679" spans="1:6" x14ac:dyDescent="0.35">
      <c r="A679" s="2">
        <v>678</v>
      </c>
      <c r="B679" s="2">
        <v>5</v>
      </c>
      <c r="C679" s="1">
        <v>45547</v>
      </c>
      <c r="D679" s="3">
        <v>4464</v>
      </c>
      <c r="E679" t="s">
        <v>815</v>
      </c>
      <c r="F679" s="2">
        <f>IF(COUNTIF(pedidos[id_cliente],pedidos[[#This Row],[id_cliente]])&lt;=1,0,1)</f>
        <v>1</v>
      </c>
    </row>
    <row r="680" spans="1:6" x14ac:dyDescent="0.35">
      <c r="A680" s="2">
        <v>679</v>
      </c>
      <c r="B680" s="2">
        <v>82</v>
      </c>
      <c r="C680" s="1">
        <v>45687</v>
      </c>
      <c r="D680" s="3">
        <v>11584</v>
      </c>
      <c r="E680" t="s">
        <v>817</v>
      </c>
      <c r="F680" s="2">
        <f>IF(COUNTIF(pedidos[id_cliente],pedidos[[#This Row],[id_cliente]])&lt;=1,0,1)</f>
        <v>0</v>
      </c>
    </row>
    <row r="681" spans="1:6" x14ac:dyDescent="0.35">
      <c r="A681" s="2">
        <v>680</v>
      </c>
      <c r="B681" s="2">
        <v>90</v>
      </c>
      <c r="C681" s="1">
        <v>45516</v>
      </c>
      <c r="D681" s="3">
        <v>148836</v>
      </c>
      <c r="E681" t="s">
        <v>815</v>
      </c>
      <c r="F681" s="2">
        <f>IF(COUNTIF(pedidos[id_cliente],pedidos[[#This Row],[id_cliente]])&lt;=1,0,1)</f>
        <v>1</v>
      </c>
    </row>
    <row r="682" spans="1:6" x14ac:dyDescent="0.35">
      <c r="A682" s="2">
        <v>681</v>
      </c>
      <c r="B682" s="2">
        <v>46</v>
      </c>
      <c r="C682" s="1">
        <v>45460</v>
      </c>
      <c r="D682" s="3">
        <v>146747</v>
      </c>
      <c r="E682" t="s">
        <v>817</v>
      </c>
      <c r="F682" s="2">
        <f>IF(COUNTIF(pedidos[id_cliente],pedidos[[#This Row],[id_cliente]])&lt;=1,0,1)</f>
        <v>1</v>
      </c>
    </row>
    <row r="683" spans="1:6" x14ac:dyDescent="0.35">
      <c r="A683" s="2">
        <v>682</v>
      </c>
      <c r="B683" s="2">
        <v>31</v>
      </c>
      <c r="C683" s="1">
        <v>45461</v>
      </c>
      <c r="D683" s="3">
        <v>119042</v>
      </c>
      <c r="E683" t="s">
        <v>816</v>
      </c>
      <c r="F683" s="2">
        <f>IF(COUNTIF(pedidos[id_cliente],pedidos[[#This Row],[id_cliente]])&lt;=1,0,1)</f>
        <v>1</v>
      </c>
    </row>
    <row r="684" spans="1:6" x14ac:dyDescent="0.35">
      <c r="A684" s="2">
        <v>683</v>
      </c>
      <c r="B684" s="2">
        <v>150</v>
      </c>
      <c r="C684" s="1">
        <v>45525</v>
      </c>
      <c r="D684" s="3">
        <v>41042</v>
      </c>
      <c r="E684" t="s">
        <v>815</v>
      </c>
      <c r="F684" s="2">
        <f>IF(COUNTIF(pedidos[id_cliente],pedidos[[#This Row],[id_cliente]])&lt;=1,0,1)</f>
        <v>1</v>
      </c>
    </row>
    <row r="685" spans="1:6" x14ac:dyDescent="0.35">
      <c r="A685" s="2">
        <v>684</v>
      </c>
      <c r="B685" s="2">
        <v>139</v>
      </c>
      <c r="C685" s="1">
        <v>45460</v>
      </c>
      <c r="D685" s="3">
        <v>138857</v>
      </c>
      <c r="E685" t="s">
        <v>817</v>
      </c>
      <c r="F685" s="2">
        <f>IF(COUNTIF(pedidos[id_cliente],pedidos[[#This Row],[id_cliente]])&lt;=1,0,1)</f>
        <v>1</v>
      </c>
    </row>
    <row r="686" spans="1:6" x14ac:dyDescent="0.35">
      <c r="A686" s="2">
        <v>685</v>
      </c>
      <c r="B686" s="2">
        <v>123</v>
      </c>
      <c r="C686" s="1">
        <v>45770</v>
      </c>
      <c r="D686" s="3">
        <v>109684</v>
      </c>
      <c r="E686" t="s">
        <v>817</v>
      </c>
      <c r="F686" s="2">
        <f>IF(COUNTIF(pedidos[id_cliente],pedidos[[#This Row],[id_cliente]])&lt;=1,0,1)</f>
        <v>1</v>
      </c>
    </row>
    <row r="687" spans="1:6" x14ac:dyDescent="0.35">
      <c r="A687" s="2">
        <v>686</v>
      </c>
      <c r="B687" s="2">
        <v>124</v>
      </c>
      <c r="C687" s="1">
        <v>45445</v>
      </c>
      <c r="D687" s="3">
        <v>127052</v>
      </c>
      <c r="E687" t="s">
        <v>815</v>
      </c>
      <c r="F687" s="2">
        <f>IF(COUNTIF(pedidos[id_cliente],pedidos[[#This Row],[id_cliente]])&lt;=1,0,1)</f>
        <v>1</v>
      </c>
    </row>
    <row r="688" spans="1:6" x14ac:dyDescent="0.35">
      <c r="A688" s="2">
        <v>687</v>
      </c>
      <c r="B688" s="2">
        <v>49</v>
      </c>
      <c r="C688" s="1">
        <v>45729</v>
      </c>
      <c r="D688" s="3">
        <v>114066</v>
      </c>
      <c r="E688" t="s">
        <v>817</v>
      </c>
      <c r="F688" s="2">
        <f>IF(COUNTIF(pedidos[id_cliente],pedidos[[#This Row],[id_cliente]])&lt;=1,0,1)</f>
        <v>1</v>
      </c>
    </row>
    <row r="689" spans="1:6" x14ac:dyDescent="0.35">
      <c r="A689" s="2">
        <v>688</v>
      </c>
      <c r="B689" s="2">
        <v>8</v>
      </c>
      <c r="C689" s="1">
        <v>45523</v>
      </c>
      <c r="D689" s="3">
        <v>115696</v>
      </c>
      <c r="E689" t="s">
        <v>815</v>
      </c>
      <c r="F689" s="2">
        <f>IF(COUNTIF(pedidos[id_cliente],pedidos[[#This Row],[id_cliente]])&lt;=1,0,1)</f>
        <v>1</v>
      </c>
    </row>
    <row r="690" spans="1:6" x14ac:dyDescent="0.35">
      <c r="A690" s="2">
        <v>689</v>
      </c>
      <c r="B690" s="2">
        <v>37</v>
      </c>
      <c r="C690" s="1">
        <v>45486</v>
      </c>
      <c r="D690" s="3">
        <v>85748</v>
      </c>
      <c r="E690" t="s">
        <v>817</v>
      </c>
      <c r="F690" s="2">
        <f>IF(COUNTIF(pedidos[id_cliente],pedidos[[#This Row],[id_cliente]])&lt;=1,0,1)</f>
        <v>1</v>
      </c>
    </row>
    <row r="691" spans="1:6" x14ac:dyDescent="0.35">
      <c r="A691" s="2">
        <v>690</v>
      </c>
      <c r="B691" s="2">
        <v>80</v>
      </c>
      <c r="C691" s="1">
        <v>45528</v>
      </c>
      <c r="D691" s="3">
        <v>137545</v>
      </c>
      <c r="E691" t="s">
        <v>816</v>
      </c>
      <c r="F691" s="2">
        <f>IF(COUNTIF(pedidos[id_cliente],pedidos[[#This Row],[id_cliente]])&lt;=1,0,1)</f>
        <v>1</v>
      </c>
    </row>
    <row r="692" spans="1:6" x14ac:dyDescent="0.35">
      <c r="A692" s="2">
        <v>691</v>
      </c>
      <c r="B692" s="2">
        <v>91</v>
      </c>
      <c r="C692" s="1">
        <v>45605</v>
      </c>
      <c r="D692" s="3">
        <v>26484</v>
      </c>
      <c r="E692" t="s">
        <v>815</v>
      </c>
      <c r="F692" s="2">
        <f>IF(COUNTIF(pedidos[id_cliente],pedidos[[#This Row],[id_cliente]])&lt;=1,0,1)</f>
        <v>1</v>
      </c>
    </row>
    <row r="693" spans="1:6" x14ac:dyDescent="0.35">
      <c r="A693" s="2">
        <v>692</v>
      </c>
      <c r="B693" s="2">
        <v>180</v>
      </c>
      <c r="C693" s="1">
        <v>45642</v>
      </c>
      <c r="D693" s="3">
        <v>5359</v>
      </c>
      <c r="E693" t="s">
        <v>815</v>
      </c>
      <c r="F693" s="2">
        <f>IF(COUNTIF(pedidos[id_cliente],pedidos[[#This Row],[id_cliente]])&lt;=1,0,1)</f>
        <v>1</v>
      </c>
    </row>
    <row r="694" spans="1:6" x14ac:dyDescent="0.35">
      <c r="A694" s="2">
        <v>693</v>
      </c>
      <c r="B694" s="2">
        <v>93</v>
      </c>
      <c r="C694" s="1">
        <v>45623</v>
      </c>
      <c r="D694" s="3">
        <v>109007</v>
      </c>
      <c r="E694" t="s">
        <v>817</v>
      </c>
      <c r="F694" s="2">
        <f>IF(COUNTIF(pedidos[id_cliente],pedidos[[#This Row],[id_cliente]])&lt;=1,0,1)</f>
        <v>1</v>
      </c>
    </row>
    <row r="695" spans="1:6" x14ac:dyDescent="0.35">
      <c r="A695" s="2">
        <v>694</v>
      </c>
      <c r="B695" s="2">
        <v>137</v>
      </c>
      <c r="C695" s="1">
        <v>45716</v>
      </c>
      <c r="D695" s="3">
        <v>52083</v>
      </c>
      <c r="E695" t="s">
        <v>816</v>
      </c>
      <c r="F695" s="2">
        <f>IF(COUNTIF(pedidos[id_cliente],pedidos[[#This Row],[id_cliente]])&lt;=1,0,1)</f>
        <v>1</v>
      </c>
    </row>
    <row r="696" spans="1:6" x14ac:dyDescent="0.35">
      <c r="A696" s="2">
        <v>695</v>
      </c>
      <c r="B696" s="2">
        <v>193</v>
      </c>
      <c r="C696" s="1">
        <v>45555</v>
      </c>
      <c r="D696" s="3">
        <v>56086</v>
      </c>
      <c r="E696" t="s">
        <v>817</v>
      </c>
      <c r="F696" s="2">
        <f>IF(COUNTIF(pedidos[id_cliente],pedidos[[#This Row],[id_cliente]])&lt;=1,0,1)</f>
        <v>1</v>
      </c>
    </row>
    <row r="697" spans="1:6" x14ac:dyDescent="0.35">
      <c r="A697" s="2">
        <v>696</v>
      </c>
      <c r="B697" s="2">
        <v>149</v>
      </c>
      <c r="C697" s="1">
        <v>45428</v>
      </c>
      <c r="D697" s="3">
        <v>130508</v>
      </c>
      <c r="E697" t="s">
        <v>817</v>
      </c>
      <c r="F697" s="2">
        <f>IF(COUNTIF(pedidos[id_cliente],pedidos[[#This Row],[id_cliente]])&lt;=1,0,1)</f>
        <v>1</v>
      </c>
    </row>
    <row r="698" spans="1:6" x14ac:dyDescent="0.35">
      <c r="A698" s="2">
        <v>697</v>
      </c>
      <c r="B698" s="2">
        <v>58</v>
      </c>
      <c r="C698" s="1">
        <v>45474</v>
      </c>
      <c r="D698" s="3">
        <v>32375</v>
      </c>
      <c r="E698" t="s">
        <v>815</v>
      </c>
      <c r="F698" s="2">
        <f>IF(COUNTIF(pedidos[id_cliente],pedidos[[#This Row],[id_cliente]])&lt;=1,0,1)</f>
        <v>1</v>
      </c>
    </row>
    <row r="699" spans="1:6" x14ac:dyDescent="0.35">
      <c r="A699" s="2">
        <v>698</v>
      </c>
      <c r="B699" s="2">
        <v>73</v>
      </c>
      <c r="C699" s="1">
        <v>45788</v>
      </c>
      <c r="D699" s="3">
        <v>122275</v>
      </c>
      <c r="E699" t="s">
        <v>816</v>
      </c>
      <c r="F699" s="2">
        <f>IF(COUNTIF(pedidos[id_cliente],pedidos[[#This Row],[id_cliente]])&lt;=1,0,1)</f>
        <v>1</v>
      </c>
    </row>
    <row r="700" spans="1:6" x14ac:dyDescent="0.35">
      <c r="A700" s="2">
        <v>699</v>
      </c>
      <c r="B700" s="2">
        <v>110</v>
      </c>
      <c r="C700" s="1">
        <v>45650</v>
      </c>
      <c r="D700" s="3">
        <v>12229</v>
      </c>
      <c r="E700" t="s">
        <v>816</v>
      </c>
      <c r="F700" s="2">
        <f>IF(COUNTIF(pedidos[id_cliente],pedidos[[#This Row],[id_cliente]])&lt;=1,0,1)</f>
        <v>1</v>
      </c>
    </row>
    <row r="701" spans="1:6" x14ac:dyDescent="0.35">
      <c r="A701" s="2">
        <v>700</v>
      </c>
      <c r="B701" s="2">
        <v>175</v>
      </c>
      <c r="C701" s="1">
        <v>45688</v>
      </c>
      <c r="D701" s="3">
        <v>66837</v>
      </c>
      <c r="E701" t="s">
        <v>817</v>
      </c>
      <c r="F701" s="2">
        <f>IF(COUNTIF(pedidos[id_cliente],pedidos[[#This Row],[id_cliente]])&lt;=1,0,1)</f>
        <v>1</v>
      </c>
    </row>
    <row r="702" spans="1:6" x14ac:dyDescent="0.35">
      <c r="A702" s="2">
        <v>701</v>
      </c>
      <c r="B702" s="2">
        <v>122</v>
      </c>
      <c r="C702" s="1">
        <v>45780</v>
      </c>
      <c r="D702" s="3">
        <v>148017</v>
      </c>
      <c r="E702" t="s">
        <v>817</v>
      </c>
      <c r="F702" s="2">
        <f>IF(COUNTIF(pedidos[id_cliente],pedidos[[#This Row],[id_cliente]])&lt;=1,0,1)</f>
        <v>1</v>
      </c>
    </row>
    <row r="703" spans="1:6" x14ac:dyDescent="0.35">
      <c r="A703" s="2">
        <v>702</v>
      </c>
      <c r="B703" s="2">
        <v>96</v>
      </c>
      <c r="C703" s="1">
        <v>45569</v>
      </c>
      <c r="D703" s="3">
        <v>26083</v>
      </c>
      <c r="E703" t="s">
        <v>815</v>
      </c>
      <c r="F703" s="2">
        <f>IF(COUNTIF(pedidos[id_cliente],pedidos[[#This Row],[id_cliente]])&lt;=1,0,1)</f>
        <v>1</v>
      </c>
    </row>
    <row r="704" spans="1:6" x14ac:dyDescent="0.35">
      <c r="A704" s="2">
        <v>703</v>
      </c>
      <c r="B704" s="2">
        <v>188</v>
      </c>
      <c r="C704" s="1">
        <v>45435</v>
      </c>
      <c r="D704" s="3">
        <v>30769</v>
      </c>
      <c r="E704" t="s">
        <v>815</v>
      </c>
      <c r="F704" s="2">
        <f>IF(COUNTIF(pedidos[id_cliente],pedidos[[#This Row],[id_cliente]])&lt;=1,0,1)</f>
        <v>1</v>
      </c>
    </row>
    <row r="705" spans="1:6" x14ac:dyDescent="0.35">
      <c r="A705" s="2">
        <v>704</v>
      </c>
      <c r="B705" s="2">
        <v>16</v>
      </c>
      <c r="C705" s="1">
        <v>45467</v>
      </c>
      <c r="D705" s="3">
        <v>67709</v>
      </c>
      <c r="E705" t="s">
        <v>815</v>
      </c>
      <c r="F705" s="2">
        <f>IF(COUNTIF(pedidos[id_cliente],pedidos[[#This Row],[id_cliente]])&lt;=1,0,1)</f>
        <v>1</v>
      </c>
    </row>
    <row r="706" spans="1:6" x14ac:dyDescent="0.35">
      <c r="A706" s="2">
        <v>705</v>
      </c>
      <c r="B706" s="2">
        <v>189</v>
      </c>
      <c r="C706" s="1">
        <v>45710</v>
      </c>
      <c r="D706" s="3">
        <v>90183</v>
      </c>
      <c r="E706" t="s">
        <v>817</v>
      </c>
      <c r="F706" s="2">
        <f>IF(COUNTIF(pedidos[id_cliente],pedidos[[#This Row],[id_cliente]])&lt;=1,0,1)</f>
        <v>1</v>
      </c>
    </row>
    <row r="707" spans="1:6" x14ac:dyDescent="0.35">
      <c r="A707" s="2">
        <v>706</v>
      </c>
      <c r="B707" s="2">
        <v>35</v>
      </c>
      <c r="C707" s="1">
        <v>45525</v>
      </c>
      <c r="D707" s="3">
        <v>135316</v>
      </c>
      <c r="E707" t="s">
        <v>815</v>
      </c>
      <c r="F707" s="2">
        <f>IF(COUNTIF(pedidos[id_cliente],pedidos[[#This Row],[id_cliente]])&lt;=1,0,1)</f>
        <v>1</v>
      </c>
    </row>
    <row r="708" spans="1:6" x14ac:dyDescent="0.35">
      <c r="A708" s="2">
        <v>707</v>
      </c>
      <c r="B708" s="2">
        <v>52</v>
      </c>
      <c r="C708" s="1">
        <v>45434</v>
      </c>
      <c r="D708" s="3">
        <v>40189</v>
      </c>
      <c r="E708" t="s">
        <v>817</v>
      </c>
      <c r="F708" s="2">
        <f>IF(COUNTIF(pedidos[id_cliente],pedidos[[#This Row],[id_cliente]])&lt;=1,0,1)</f>
        <v>1</v>
      </c>
    </row>
    <row r="709" spans="1:6" x14ac:dyDescent="0.35">
      <c r="A709" s="2">
        <v>708</v>
      </c>
      <c r="B709" s="2">
        <v>85</v>
      </c>
      <c r="C709" s="1">
        <v>45635</v>
      </c>
      <c r="D709" s="3">
        <v>101322</v>
      </c>
      <c r="E709" t="s">
        <v>816</v>
      </c>
      <c r="F709" s="2">
        <f>IF(COUNTIF(pedidos[id_cliente],pedidos[[#This Row],[id_cliente]])&lt;=1,0,1)</f>
        <v>1</v>
      </c>
    </row>
    <row r="710" spans="1:6" x14ac:dyDescent="0.35">
      <c r="A710" s="2">
        <v>709</v>
      </c>
      <c r="B710" s="2">
        <v>160</v>
      </c>
      <c r="C710" s="1">
        <v>45667</v>
      </c>
      <c r="D710" s="3">
        <v>144207</v>
      </c>
      <c r="E710" t="s">
        <v>817</v>
      </c>
      <c r="F710" s="2">
        <f>IF(COUNTIF(pedidos[id_cliente],pedidos[[#This Row],[id_cliente]])&lt;=1,0,1)</f>
        <v>1</v>
      </c>
    </row>
    <row r="711" spans="1:6" x14ac:dyDescent="0.35">
      <c r="A711" s="2">
        <v>710</v>
      </c>
      <c r="B711" s="2">
        <v>97</v>
      </c>
      <c r="C711" s="1">
        <v>45464</v>
      </c>
      <c r="D711" s="3">
        <v>38039</v>
      </c>
      <c r="E711" t="s">
        <v>816</v>
      </c>
      <c r="F711" s="2">
        <f>IF(COUNTIF(pedidos[id_cliente],pedidos[[#This Row],[id_cliente]])&lt;=1,0,1)</f>
        <v>1</v>
      </c>
    </row>
    <row r="712" spans="1:6" x14ac:dyDescent="0.35">
      <c r="A712" s="2">
        <v>711</v>
      </c>
      <c r="B712" s="2">
        <v>137</v>
      </c>
      <c r="C712" s="1">
        <v>45687</v>
      </c>
      <c r="D712" s="3">
        <v>130816</v>
      </c>
      <c r="E712" t="s">
        <v>816</v>
      </c>
      <c r="F712" s="2">
        <f>IF(COUNTIF(pedidos[id_cliente],pedidos[[#This Row],[id_cliente]])&lt;=1,0,1)</f>
        <v>1</v>
      </c>
    </row>
    <row r="713" spans="1:6" x14ac:dyDescent="0.35">
      <c r="A713" s="2">
        <v>712</v>
      </c>
      <c r="B713" s="2">
        <v>31</v>
      </c>
      <c r="C713" s="1">
        <v>45558</v>
      </c>
      <c r="D713" s="3">
        <v>33272</v>
      </c>
      <c r="E713" t="s">
        <v>817</v>
      </c>
      <c r="F713" s="2">
        <f>IF(COUNTIF(pedidos[id_cliente],pedidos[[#This Row],[id_cliente]])&lt;=1,0,1)</f>
        <v>1</v>
      </c>
    </row>
    <row r="714" spans="1:6" x14ac:dyDescent="0.35">
      <c r="A714" s="2">
        <v>713</v>
      </c>
      <c r="B714" s="2">
        <v>4</v>
      </c>
      <c r="C714" s="1">
        <v>45562</v>
      </c>
      <c r="D714" s="3">
        <v>143145</v>
      </c>
      <c r="E714" t="s">
        <v>817</v>
      </c>
      <c r="F714" s="2">
        <f>IF(COUNTIF(pedidos[id_cliente],pedidos[[#This Row],[id_cliente]])&lt;=1,0,1)</f>
        <v>1</v>
      </c>
    </row>
    <row r="715" spans="1:6" x14ac:dyDescent="0.35">
      <c r="A715" s="2">
        <v>714</v>
      </c>
      <c r="B715" s="2">
        <v>21</v>
      </c>
      <c r="C715" s="1">
        <v>45497</v>
      </c>
      <c r="D715" s="3">
        <v>93495</v>
      </c>
      <c r="E715" t="s">
        <v>815</v>
      </c>
      <c r="F715" s="2">
        <f>IF(COUNTIF(pedidos[id_cliente],pedidos[[#This Row],[id_cliente]])&lt;=1,0,1)</f>
        <v>1</v>
      </c>
    </row>
    <row r="716" spans="1:6" x14ac:dyDescent="0.35">
      <c r="A716" s="2">
        <v>715</v>
      </c>
      <c r="B716" s="2">
        <v>155</v>
      </c>
      <c r="C716" s="1">
        <v>45680</v>
      </c>
      <c r="D716" s="3">
        <v>134214</v>
      </c>
      <c r="E716" t="s">
        <v>817</v>
      </c>
      <c r="F716" s="2">
        <f>IF(COUNTIF(pedidos[id_cliente],pedidos[[#This Row],[id_cliente]])&lt;=1,0,1)</f>
        <v>1</v>
      </c>
    </row>
    <row r="717" spans="1:6" x14ac:dyDescent="0.35">
      <c r="A717" s="2">
        <v>716</v>
      </c>
      <c r="B717" s="2">
        <v>175</v>
      </c>
      <c r="C717" s="1">
        <v>45612</v>
      </c>
      <c r="D717" s="3">
        <v>8024</v>
      </c>
      <c r="E717" t="s">
        <v>816</v>
      </c>
      <c r="F717" s="2">
        <f>IF(COUNTIF(pedidos[id_cliente],pedidos[[#This Row],[id_cliente]])&lt;=1,0,1)</f>
        <v>1</v>
      </c>
    </row>
    <row r="718" spans="1:6" x14ac:dyDescent="0.35">
      <c r="A718" s="2">
        <v>717</v>
      </c>
      <c r="B718" s="2">
        <v>184</v>
      </c>
      <c r="C718" s="1">
        <v>45783</v>
      </c>
      <c r="D718" s="3">
        <v>94378</v>
      </c>
      <c r="E718" t="s">
        <v>815</v>
      </c>
      <c r="F718" s="2">
        <f>IF(COUNTIF(pedidos[id_cliente],pedidos[[#This Row],[id_cliente]])&lt;=1,0,1)</f>
        <v>1</v>
      </c>
    </row>
    <row r="719" spans="1:6" x14ac:dyDescent="0.35">
      <c r="A719" s="2">
        <v>718</v>
      </c>
      <c r="B719" s="2">
        <v>175</v>
      </c>
      <c r="C719" s="1">
        <v>45689</v>
      </c>
      <c r="D719" s="3">
        <v>64901</v>
      </c>
      <c r="E719" t="s">
        <v>817</v>
      </c>
      <c r="F719" s="2">
        <f>IF(COUNTIF(pedidos[id_cliente],pedidos[[#This Row],[id_cliente]])&lt;=1,0,1)</f>
        <v>1</v>
      </c>
    </row>
    <row r="720" spans="1:6" x14ac:dyDescent="0.35">
      <c r="A720" s="2">
        <v>719</v>
      </c>
      <c r="B720" s="2">
        <v>136</v>
      </c>
      <c r="C720" s="1">
        <v>45648</v>
      </c>
      <c r="D720" s="3">
        <v>13635</v>
      </c>
      <c r="E720" t="s">
        <v>815</v>
      </c>
      <c r="F720" s="2">
        <f>IF(COUNTIF(pedidos[id_cliente],pedidos[[#This Row],[id_cliente]])&lt;=1,0,1)</f>
        <v>1</v>
      </c>
    </row>
    <row r="721" spans="1:6" x14ac:dyDescent="0.35">
      <c r="A721" s="2">
        <v>720</v>
      </c>
      <c r="B721" s="2">
        <v>186</v>
      </c>
      <c r="C721" s="1">
        <v>45656</v>
      </c>
      <c r="D721" s="3">
        <v>7106</v>
      </c>
      <c r="E721" t="s">
        <v>816</v>
      </c>
      <c r="F721" s="2">
        <f>IF(COUNTIF(pedidos[id_cliente],pedidos[[#This Row],[id_cliente]])&lt;=1,0,1)</f>
        <v>1</v>
      </c>
    </row>
    <row r="722" spans="1:6" x14ac:dyDescent="0.35">
      <c r="A722" s="2">
        <v>721</v>
      </c>
      <c r="B722" s="2">
        <v>121</v>
      </c>
      <c r="C722" s="1">
        <v>45488</v>
      </c>
      <c r="D722" s="3">
        <v>14155</v>
      </c>
      <c r="E722" t="s">
        <v>815</v>
      </c>
      <c r="F722" s="2">
        <f>IF(COUNTIF(pedidos[id_cliente],pedidos[[#This Row],[id_cliente]])&lt;=1,0,1)</f>
        <v>1</v>
      </c>
    </row>
    <row r="723" spans="1:6" x14ac:dyDescent="0.35">
      <c r="A723" s="2">
        <v>722</v>
      </c>
      <c r="B723" s="2">
        <v>175</v>
      </c>
      <c r="C723" s="1">
        <v>45699</v>
      </c>
      <c r="D723" s="3">
        <v>38976</v>
      </c>
      <c r="E723" t="s">
        <v>816</v>
      </c>
      <c r="F723" s="2">
        <f>IF(COUNTIF(pedidos[id_cliente],pedidos[[#This Row],[id_cliente]])&lt;=1,0,1)</f>
        <v>1</v>
      </c>
    </row>
    <row r="724" spans="1:6" x14ac:dyDescent="0.35">
      <c r="A724" s="2">
        <v>723</v>
      </c>
      <c r="B724" s="2">
        <v>68</v>
      </c>
      <c r="C724" s="1">
        <v>45433</v>
      </c>
      <c r="D724" s="3">
        <v>134269</v>
      </c>
      <c r="E724" t="s">
        <v>816</v>
      </c>
      <c r="F724" s="2">
        <f>IF(COUNTIF(pedidos[id_cliente],pedidos[[#This Row],[id_cliente]])&lt;=1,0,1)</f>
        <v>1</v>
      </c>
    </row>
    <row r="725" spans="1:6" x14ac:dyDescent="0.35">
      <c r="A725" s="2">
        <v>724</v>
      </c>
      <c r="B725" s="2">
        <v>192</v>
      </c>
      <c r="C725" s="1">
        <v>45492</v>
      </c>
      <c r="D725" s="3">
        <v>25673</v>
      </c>
      <c r="E725" t="s">
        <v>817</v>
      </c>
      <c r="F725" s="2">
        <f>IF(COUNTIF(pedidos[id_cliente],pedidos[[#This Row],[id_cliente]])&lt;=1,0,1)</f>
        <v>1</v>
      </c>
    </row>
    <row r="726" spans="1:6" x14ac:dyDescent="0.35">
      <c r="A726" s="2">
        <v>725</v>
      </c>
      <c r="B726" s="2">
        <v>177</v>
      </c>
      <c r="C726" s="1">
        <v>45727</v>
      </c>
      <c r="D726" s="3">
        <v>78122</v>
      </c>
      <c r="E726" t="s">
        <v>815</v>
      </c>
      <c r="F726" s="2">
        <f>IF(COUNTIF(pedidos[id_cliente],pedidos[[#This Row],[id_cliente]])&lt;=1,0,1)</f>
        <v>1</v>
      </c>
    </row>
    <row r="727" spans="1:6" x14ac:dyDescent="0.35">
      <c r="A727" s="2">
        <v>726</v>
      </c>
      <c r="B727" s="2">
        <v>154</v>
      </c>
      <c r="C727" s="1">
        <v>45465</v>
      </c>
      <c r="D727" s="3">
        <v>69025</v>
      </c>
      <c r="E727" t="s">
        <v>817</v>
      </c>
      <c r="F727" s="2">
        <f>IF(COUNTIF(pedidos[id_cliente],pedidos[[#This Row],[id_cliente]])&lt;=1,0,1)</f>
        <v>1</v>
      </c>
    </row>
    <row r="728" spans="1:6" x14ac:dyDescent="0.35">
      <c r="A728" s="2">
        <v>727</v>
      </c>
      <c r="B728" s="2">
        <v>87</v>
      </c>
      <c r="C728" s="1">
        <v>45530</v>
      </c>
      <c r="D728" s="3">
        <v>59619</v>
      </c>
      <c r="E728" t="s">
        <v>816</v>
      </c>
      <c r="F728" s="2">
        <f>IF(COUNTIF(pedidos[id_cliente],pedidos[[#This Row],[id_cliente]])&lt;=1,0,1)</f>
        <v>1</v>
      </c>
    </row>
    <row r="729" spans="1:6" x14ac:dyDescent="0.35">
      <c r="A729" s="2">
        <v>728</v>
      </c>
      <c r="B729" s="2">
        <v>168</v>
      </c>
      <c r="C729" s="1">
        <v>45601</v>
      </c>
      <c r="D729" s="3">
        <v>83805</v>
      </c>
      <c r="E729" t="s">
        <v>817</v>
      </c>
      <c r="F729" s="2">
        <f>IF(COUNTIF(pedidos[id_cliente],pedidos[[#This Row],[id_cliente]])&lt;=1,0,1)</f>
        <v>1</v>
      </c>
    </row>
    <row r="730" spans="1:6" x14ac:dyDescent="0.35">
      <c r="A730" s="2">
        <v>729</v>
      </c>
      <c r="B730" s="2">
        <v>196</v>
      </c>
      <c r="C730" s="1">
        <v>45606</v>
      </c>
      <c r="D730" s="3">
        <v>30346</v>
      </c>
      <c r="E730" t="s">
        <v>815</v>
      </c>
      <c r="F730" s="2">
        <f>IF(COUNTIF(pedidos[id_cliente],pedidos[[#This Row],[id_cliente]])&lt;=1,0,1)</f>
        <v>1</v>
      </c>
    </row>
    <row r="731" spans="1:6" x14ac:dyDescent="0.35">
      <c r="A731" s="2">
        <v>730</v>
      </c>
      <c r="B731" s="2">
        <v>113</v>
      </c>
      <c r="C731" s="1">
        <v>45637</v>
      </c>
      <c r="D731" s="3">
        <v>3363</v>
      </c>
      <c r="E731" t="s">
        <v>815</v>
      </c>
      <c r="F731" s="2">
        <f>IF(COUNTIF(pedidos[id_cliente],pedidos[[#This Row],[id_cliente]])&lt;=1,0,1)</f>
        <v>1</v>
      </c>
    </row>
    <row r="732" spans="1:6" x14ac:dyDescent="0.35">
      <c r="A732" s="2">
        <v>731</v>
      </c>
      <c r="B732" s="2">
        <v>156</v>
      </c>
      <c r="C732" s="1">
        <v>45472</v>
      </c>
      <c r="D732" s="3">
        <v>34427</v>
      </c>
      <c r="E732" t="s">
        <v>817</v>
      </c>
      <c r="F732" s="2">
        <f>IF(COUNTIF(pedidos[id_cliente],pedidos[[#This Row],[id_cliente]])&lt;=1,0,1)</f>
        <v>1</v>
      </c>
    </row>
    <row r="733" spans="1:6" x14ac:dyDescent="0.35">
      <c r="A733" s="2">
        <v>732</v>
      </c>
      <c r="B733" s="2">
        <v>98</v>
      </c>
      <c r="C733" s="1">
        <v>45650</v>
      </c>
      <c r="D733" s="3">
        <v>103831</v>
      </c>
      <c r="E733" t="s">
        <v>816</v>
      </c>
      <c r="F733" s="2">
        <f>IF(COUNTIF(pedidos[id_cliente],pedidos[[#This Row],[id_cliente]])&lt;=1,0,1)</f>
        <v>1</v>
      </c>
    </row>
    <row r="734" spans="1:6" x14ac:dyDescent="0.35">
      <c r="A734" s="2">
        <v>733</v>
      </c>
      <c r="B734" s="2">
        <v>55</v>
      </c>
      <c r="C734" s="1">
        <v>45655</v>
      </c>
      <c r="D734" s="3">
        <v>96011</v>
      </c>
      <c r="E734" t="s">
        <v>817</v>
      </c>
      <c r="F734" s="2">
        <f>IF(COUNTIF(pedidos[id_cliente],pedidos[[#This Row],[id_cliente]])&lt;=1,0,1)</f>
        <v>1</v>
      </c>
    </row>
    <row r="735" spans="1:6" x14ac:dyDescent="0.35">
      <c r="A735" s="2">
        <v>734</v>
      </c>
      <c r="B735" s="2">
        <v>130</v>
      </c>
      <c r="C735" s="1">
        <v>45569</v>
      </c>
      <c r="D735" s="3">
        <v>75211</v>
      </c>
      <c r="E735" t="s">
        <v>817</v>
      </c>
      <c r="F735" s="2">
        <f>IF(COUNTIF(pedidos[id_cliente],pedidos[[#This Row],[id_cliente]])&lt;=1,0,1)</f>
        <v>1</v>
      </c>
    </row>
    <row r="736" spans="1:6" x14ac:dyDescent="0.35">
      <c r="A736" s="2">
        <v>735</v>
      </c>
      <c r="B736" s="2">
        <v>118</v>
      </c>
      <c r="C736" s="1">
        <v>45754</v>
      </c>
      <c r="D736" s="3">
        <v>41274</v>
      </c>
      <c r="E736" t="s">
        <v>816</v>
      </c>
      <c r="F736" s="2">
        <f>IF(COUNTIF(pedidos[id_cliente],pedidos[[#This Row],[id_cliente]])&lt;=1,0,1)</f>
        <v>1</v>
      </c>
    </row>
    <row r="737" spans="1:6" x14ac:dyDescent="0.35">
      <c r="A737" s="2">
        <v>736</v>
      </c>
      <c r="B737" s="2">
        <v>123</v>
      </c>
      <c r="C737" s="1">
        <v>45550</v>
      </c>
      <c r="D737" s="3">
        <v>83322</v>
      </c>
      <c r="E737" t="s">
        <v>817</v>
      </c>
      <c r="F737" s="2">
        <f>IF(COUNTIF(pedidos[id_cliente],pedidos[[#This Row],[id_cliente]])&lt;=1,0,1)</f>
        <v>1</v>
      </c>
    </row>
    <row r="738" spans="1:6" x14ac:dyDescent="0.35">
      <c r="A738" s="2">
        <v>737</v>
      </c>
      <c r="B738" s="2">
        <v>127</v>
      </c>
      <c r="C738" s="1">
        <v>45693</v>
      </c>
      <c r="D738" s="3">
        <v>142662</v>
      </c>
      <c r="E738" t="s">
        <v>817</v>
      </c>
      <c r="F738" s="2">
        <f>IF(COUNTIF(pedidos[id_cliente],pedidos[[#This Row],[id_cliente]])&lt;=1,0,1)</f>
        <v>1</v>
      </c>
    </row>
    <row r="739" spans="1:6" x14ac:dyDescent="0.35">
      <c r="A739" s="2">
        <v>738</v>
      </c>
      <c r="B739" s="2">
        <v>162</v>
      </c>
      <c r="C739" s="1">
        <v>45522</v>
      </c>
      <c r="D739" s="3">
        <v>132524</v>
      </c>
      <c r="E739" t="s">
        <v>816</v>
      </c>
      <c r="F739" s="2">
        <f>IF(COUNTIF(pedidos[id_cliente],pedidos[[#This Row],[id_cliente]])&lt;=1,0,1)</f>
        <v>1</v>
      </c>
    </row>
    <row r="740" spans="1:6" x14ac:dyDescent="0.35">
      <c r="A740" s="2">
        <v>739</v>
      </c>
      <c r="B740" s="2">
        <v>164</v>
      </c>
      <c r="C740" s="1">
        <v>45620</v>
      </c>
      <c r="D740" s="3">
        <v>98914</v>
      </c>
      <c r="E740" t="s">
        <v>816</v>
      </c>
      <c r="F740" s="2">
        <f>IF(COUNTIF(pedidos[id_cliente],pedidos[[#This Row],[id_cliente]])&lt;=1,0,1)</f>
        <v>1</v>
      </c>
    </row>
    <row r="741" spans="1:6" x14ac:dyDescent="0.35">
      <c r="A741" s="2">
        <v>740</v>
      </c>
      <c r="B741" s="2">
        <v>92</v>
      </c>
      <c r="C741" s="1">
        <v>45715</v>
      </c>
      <c r="D741" s="3">
        <v>82384</v>
      </c>
      <c r="E741" t="s">
        <v>817</v>
      </c>
      <c r="F741" s="2">
        <f>IF(COUNTIF(pedidos[id_cliente],pedidos[[#This Row],[id_cliente]])&lt;=1,0,1)</f>
        <v>1</v>
      </c>
    </row>
    <row r="742" spans="1:6" x14ac:dyDescent="0.35">
      <c r="A742" s="2">
        <v>741</v>
      </c>
      <c r="B742" s="2">
        <v>200</v>
      </c>
      <c r="C742" s="1">
        <v>45481</v>
      </c>
      <c r="D742" s="3">
        <v>68361</v>
      </c>
      <c r="E742" t="s">
        <v>816</v>
      </c>
      <c r="F742" s="2">
        <f>IF(COUNTIF(pedidos[id_cliente],pedidos[[#This Row],[id_cliente]])&lt;=1,0,1)</f>
        <v>1</v>
      </c>
    </row>
    <row r="743" spans="1:6" x14ac:dyDescent="0.35">
      <c r="A743" s="2">
        <v>742</v>
      </c>
      <c r="B743" s="2">
        <v>184</v>
      </c>
      <c r="C743" s="1">
        <v>45593</v>
      </c>
      <c r="D743" s="3">
        <v>144476</v>
      </c>
      <c r="E743" t="s">
        <v>815</v>
      </c>
      <c r="F743" s="2">
        <f>IF(COUNTIF(pedidos[id_cliente],pedidos[[#This Row],[id_cliente]])&lt;=1,0,1)</f>
        <v>1</v>
      </c>
    </row>
    <row r="744" spans="1:6" x14ac:dyDescent="0.35">
      <c r="A744" s="2">
        <v>743</v>
      </c>
      <c r="B744" s="2">
        <v>111</v>
      </c>
      <c r="C744" s="1">
        <v>45777</v>
      </c>
      <c r="D744" s="3">
        <v>75266</v>
      </c>
      <c r="E744" t="s">
        <v>816</v>
      </c>
      <c r="F744" s="2">
        <f>IF(COUNTIF(pedidos[id_cliente],pedidos[[#This Row],[id_cliente]])&lt;=1,0,1)</f>
        <v>1</v>
      </c>
    </row>
    <row r="745" spans="1:6" x14ac:dyDescent="0.35">
      <c r="A745" s="2">
        <v>744</v>
      </c>
      <c r="B745" s="2">
        <v>152</v>
      </c>
      <c r="C745" s="1">
        <v>45728</v>
      </c>
      <c r="D745" s="3">
        <v>46869</v>
      </c>
      <c r="E745" t="s">
        <v>816</v>
      </c>
      <c r="F745" s="2">
        <f>IF(COUNTIF(pedidos[id_cliente],pedidos[[#This Row],[id_cliente]])&lt;=1,0,1)</f>
        <v>1</v>
      </c>
    </row>
    <row r="746" spans="1:6" x14ac:dyDescent="0.35">
      <c r="A746" s="2">
        <v>745</v>
      </c>
      <c r="B746" s="2">
        <v>156</v>
      </c>
      <c r="C746" s="1">
        <v>45441</v>
      </c>
      <c r="D746" s="3">
        <v>68296</v>
      </c>
      <c r="E746" t="s">
        <v>817</v>
      </c>
      <c r="F746" s="2">
        <f>IF(COUNTIF(pedidos[id_cliente],pedidos[[#This Row],[id_cliente]])&lt;=1,0,1)</f>
        <v>1</v>
      </c>
    </row>
    <row r="747" spans="1:6" x14ac:dyDescent="0.35">
      <c r="A747" s="2">
        <v>746</v>
      </c>
      <c r="B747" s="2">
        <v>41</v>
      </c>
      <c r="C747" s="1">
        <v>45628</v>
      </c>
      <c r="D747" s="3">
        <v>47403</v>
      </c>
      <c r="E747" t="s">
        <v>817</v>
      </c>
      <c r="F747" s="2">
        <f>IF(COUNTIF(pedidos[id_cliente],pedidos[[#This Row],[id_cliente]])&lt;=1,0,1)</f>
        <v>1</v>
      </c>
    </row>
    <row r="748" spans="1:6" x14ac:dyDescent="0.35">
      <c r="A748" s="2">
        <v>747</v>
      </c>
      <c r="B748" s="2">
        <v>78</v>
      </c>
      <c r="C748" s="1">
        <v>45458</v>
      </c>
      <c r="D748" s="3">
        <v>71838</v>
      </c>
      <c r="E748" t="s">
        <v>816</v>
      </c>
      <c r="F748" s="2">
        <f>IF(COUNTIF(pedidos[id_cliente],pedidos[[#This Row],[id_cliente]])&lt;=1,0,1)</f>
        <v>1</v>
      </c>
    </row>
    <row r="749" spans="1:6" x14ac:dyDescent="0.35">
      <c r="A749" s="2">
        <v>748</v>
      </c>
      <c r="B749" s="2">
        <v>123</v>
      </c>
      <c r="C749" s="1">
        <v>45679</v>
      </c>
      <c r="D749" s="3">
        <v>39516</v>
      </c>
      <c r="E749" t="s">
        <v>816</v>
      </c>
      <c r="F749" s="2">
        <f>IF(COUNTIF(pedidos[id_cliente],pedidos[[#This Row],[id_cliente]])&lt;=1,0,1)</f>
        <v>1</v>
      </c>
    </row>
    <row r="750" spans="1:6" x14ac:dyDescent="0.35">
      <c r="A750" s="2">
        <v>749</v>
      </c>
      <c r="B750" s="2">
        <v>189</v>
      </c>
      <c r="C750" s="1">
        <v>45775</v>
      </c>
      <c r="D750" s="3">
        <v>10287</v>
      </c>
      <c r="E750" t="s">
        <v>816</v>
      </c>
      <c r="F750" s="2">
        <f>IF(COUNTIF(pedidos[id_cliente],pedidos[[#This Row],[id_cliente]])&lt;=1,0,1)</f>
        <v>1</v>
      </c>
    </row>
    <row r="751" spans="1:6" x14ac:dyDescent="0.35">
      <c r="A751" s="2">
        <v>750</v>
      </c>
      <c r="B751" s="2">
        <v>52</v>
      </c>
      <c r="C751" s="1">
        <v>45599</v>
      </c>
      <c r="D751" s="3">
        <v>52358</v>
      </c>
      <c r="E751" t="s">
        <v>816</v>
      </c>
      <c r="F751" s="2">
        <f>IF(COUNTIF(pedidos[id_cliente],pedidos[[#This Row],[id_cliente]])&lt;=1,0,1)</f>
        <v>1</v>
      </c>
    </row>
    <row r="752" spans="1:6" x14ac:dyDescent="0.35">
      <c r="A752" s="2">
        <v>751</v>
      </c>
      <c r="B752" s="2">
        <v>43</v>
      </c>
      <c r="C752" s="1">
        <v>45447</v>
      </c>
      <c r="D752" s="3">
        <v>136512</v>
      </c>
      <c r="E752" t="s">
        <v>815</v>
      </c>
      <c r="F752" s="2">
        <f>IF(COUNTIF(pedidos[id_cliente],pedidos[[#This Row],[id_cliente]])&lt;=1,0,1)</f>
        <v>1</v>
      </c>
    </row>
    <row r="753" spans="1:6" x14ac:dyDescent="0.35">
      <c r="A753" s="2">
        <v>752</v>
      </c>
      <c r="B753" s="2">
        <v>21</v>
      </c>
      <c r="C753" s="1">
        <v>45708</v>
      </c>
      <c r="D753" s="3">
        <v>55929</v>
      </c>
      <c r="E753" t="s">
        <v>816</v>
      </c>
      <c r="F753" s="2">
        <f>IF(COUNTIF(pedidos[id_cliente],pedidos[[#This Row],[id_cliente]])&lt;=1,0,1)</f>
        <v>1</v>
      </c>
    </row>
    <row r="754" spans="1:6" x14ac:dyDescent="0.35">
      <c r="A754" s="2">
        <v>753</v>
      </c>
      <c r="B754" s="2">
        <v>103</v>
      </c>
      <c r="C754" s="1">
        <v>45538</v>
      </c>
      <c r="D754" s="3">
        <v>41429</v>
      </c>
      <c r="E754" t="s">
        <v>817</v>
      </c>
      <c r="F754" s="2">
        <f>IF(COUNTIF(pedidos[id_cliente],pedidos[[#This Row],[id_cliente]])&lt;=1,0,1)</f>
        <v>1</v>
      </c>
    </row>
    <row r="755" spans="1:6" x14ac:dyDescent="0.35">
      <c r="A755" s="2">
        <v>754</v>
      </c>
      <c r="B755" s="2">
        <v>77</v>
      </c>
      <c r="C755" s="1">
        <v>45780</v>
      </c>
      <c r="D755" s="3">
        <v>98575</v>
      </c>
      <c r="E755" t="s">
        <v>815</v>
      </c>
      <c r="F755" s="2">
        <f>IF(COUNTIF(pedidos[id_cliente],pedidos[[#This Row],[id_cliente]])&lt;=1,0,1)</f>
        <v>1</v>
      </c>
    </row>
    <row r="756" spans="1:6" x14ac:dyDescent="0.35">
      <c r="A756" s="2">
        <v>755</v>
      </c>
      <c r="B756" s="2">
        <v>198</v>
      </c>
      <c r="C756" s="1">
        <v>45630</v>
      </c>
      <c r="D756" s="3">
        <v>113299</v>
      </c>
      <c r="E756" t="s">
        <v>815</v>
      </c>
      <c r="F756" s="2">
        <f>IF(COUNTIF(pedidos[id_cliente],pedidos[[#This Row],[id_cliente]])&lt;=1,0,1)</f>
        <v>1</v>
      </c>
    </row>
    <row r="757" spans="1:6" x14ac:dyDescent="0.35">
      <c r="A757" s="2">
        <v>756</v>
      </c>
      <c r="B757" s="2">
        <v>123</v>
      </c>
      <c r="C757" s="1">
        <v>45747</v>
      </c>
      <c r="D757" s="3">
        <v>9795</v>
      </c>
      <c r="E757" t="s">
        <v>817</v>
      </c>
      <c r="F757" s="2">
        <f>IF(COUNTIF(pedidos[id_cliente],pedidos[[#This Row],[id_cliente]])&lt;=1,0,1)</f>
        <v>1</v>
      </c>
    </row>
    <row r="758" spans="1:6" x14ac:dyDescent="0.35">
      <c r="A758" s="2">
        <v>757</v>
      </c>
      <c r="B758" s="2">
        <v>162</v>
      </c>
      <c r="C758" s="1">
        <v>45521</v>
      </c>
      <c r="D758" s="3">
        <v>147117</v>
      </c>
      <c r="E758" t="s">
        <v>817</v>
      </c>
      <c r="F758" s="2">
        <f>IF(COUNTIF(pedidos[id_cliente],pedidos[[#This Row],[id_cliente]])&lt;=1,0,1)</f>
        <v>1</v>
      </c>
    </row>
    <row r="759" spans="1:6" x14ac:dyDescent="0.35">
      <c r="A759" s="2">
        <v>758</v>
      </c>
      <c r="B759" s="2">
        <v>34</v>
      </c>
      <c r="C759" s="1">
        <v>45481</v>
      </c>
      <c r="D759" s="3">
        <v>96076</v>
      </c>
      <c r="E759" t="s">
        <v>815</v>
      </c>
      <c r="F759" s="2">
        <f>IF(COUNTIF(pedidos[id_cliente],pedidos[[#This Row],[id_cliente]])&lt;=1,0,1)</f>
        <v>1</v>
      </c>
    </row>
    <row r="760" spans="1:6" x14ac:dyDescent="0.35">
      <c r="A760" s="2">
        <v>759</v>
      </c>
      <c r="B760" s="2">
        <v>47</v>
      </c>
      <c r="C760" s="1">
        <v>45571</v>
      </c>
      <c r="D760" s="3">
        <v>40826</v>
      </c>
      <c r="E760" t="s">
        <v>815</v>
      </c>
      <c r="F760" s="2">
        <f>IF(COUNTIF(pedidos[id_cliente],pedidos[[#This Row],[id_cliente]])&lt;=1,0,1)</f>
        <v>1</v>
      </c>
    </row>
    <row r="761" spans="1:6" x14ac:dyDescent="0.35">
      <c r="A761" s="2">
        <v>760</v>
      </c>
      <c r="B761" s="2">
        <v>62</v>
      </c>
      <c r="C761" s="1">
        <v>45505</v>
      </c>
      <c r="D761" s="3">
        <v>29518</v>
      </c>
      <c r="E761" t="s">
        <v>815</v>
      </c>
      <c r="F761" s="2">
        <f>IF(COUNTIF(pedidos[id_cliente],pedidos[[#This Row],[id_cliente]])&lt;=1,0,1)</f>
        <v>1</v>
      </c>
    </row>
    <row r="762" spans="1:6" x14ac:dyDescent="0.35">
      <c r="A762" s="2">
        <v>761</v>
      </c>
      <c r="B762" s="2">
        <v>195</v>
      </c>
      <c r="C762" s="1">
        <v>45500</v>
      </c>
      <c r="D762" s="3">
        <v>121274</v>
      </c>
      <c r="E762" t="s">
        <v>815</v>
      </c>
      <c r="F762" s="2">
        <f>IF(COUNTIF(pedidos[id_cliente],pedidos[[#This Row],[id_cliente]])&lt;=1,0,1)</f>
        <v>1</v>
      </c>
    </row>
    <row r="763" spans="1:6" x14ac:dyDescent="0.35">
      <c r="A763" s="2">
        <v>762</v>
      </c>
      <c r="B763" s="2">
        <v>111</v>
      </c>
      <c r="C763" s="1">
        <v>45518</v>
      </c>
      <c r="D763" s="3">
        <v>15546</v>
      </c>
      <c r="E763" t="s">
        <v>815</v>
      </c>
      <c r="F763" s="2">
        <f>IF(COUNTIF(pedidos[id_cliente],pedidos[[#This Row],[id_cliente]])&lt;=1,0,1)</f>
        <v>1</v>
      </c>
    </row>
    <row r="764" spans="1:6" x14ac:dyDescent="0.35">
      <c r="A764" s="2">
        <v>763</v>
      </c>
      <c r="B764" s="2">
        <v>55</v>
      </c>
      <c r="C764" s="1">
        <v>45535</v>
      </c>
      <c r="D764" s="3">
        <v>15479</v>
      </c>
      <c r="E764" t="s">
        <v>815</v>
      </c>
      <c r="F764" s="2">
        <f>IF(COUNTIF(pedidos[id_cliente],pedidos[[#This Row],[id_cliente]])&lt;=1,0,1)</f>
        <v>1</v>
      </c>
    </row>
    <row r="765" spans="1:6" x14ac:dyDescent="0.35">
      <c r="A765" s="2">
        <v>764</v>
      </c>
      <c r="B765" s="2">
        <v>148</v>
      </c>
      <c r="C765" s="1">
        <v>45585</v>
      </c>
      <c r="D765" s="3">
        <v>78565</v>
      </c>
      <c r="E765" t="s">
        <v>816</v>
      </c>
      <c r="F765" s="2">
        <f>IF(COUNTIF(pedidos[id_cliente],pedidos[[#This Row],[id_cliente]])&lt;=1,0,1)</f>
        <v>1</v>
      </c>
    </row>
    <row r="766" spans="1:6" x14ac:dyDescent="0.35">
      <c r="A766" s="2">
        <v>765</v>
      </c>
      <c r="B766" s="2">
        <v>28</v>
      </c>
      <c r="C766" s="1">
        <v>45609</v>
      </c>
      <c r="D766" s="3">
        <v>69172</v>
      </c>
      <c r="E766" t="s">
        <v>817</v>
      </c>
      <c r="F766" s="2">
        <f>IF(COUNTIF(pedidos[id_cliente],pedidos[[#This Row],[id_cliente]])&lt;=1,0,1)</f>
        <v>1</v>
      </c>
    </row>
    <row r="767" spans="1:6" x14ac:dyDescent="0.35">
      <c r="A767" s="2">
        <v>766</v>
      </c>
      <c r="B767" s="2">
        <v>76</v>
      </c>
      <c r="C767" s="1">
        <v>45434</v>
      </c>
      <c r="D767" s="3">
        <v>145014</v>
      </c>
      <c r="E767" t="s">
        <v>817</v>
      </c>
      <c r="F767" s="2">
        <f>IF(COUNTIF(pedidos[id_cliente],pedidos[[#This Row],[id_cliente]])&lt;=1,0,1)</f>
        <v>1</v>
      </c>
    </row>
    <row r="768" spans="1:6" x14ac:dyDescent="0.35">
      <c r="A768" s="2">
        <v>767</v>
      </c>
      <c r="B768" s="2">
        <v>145</v>
      </c>
      <c r="C768" s="1">
        <v>45533</v>
      </c>
      <c r="D768" s="3">
        <v>94821</v>
      </c>
      <c r="E768" t="s">
        <v>816</v>
      </c>
      <c r="F768" s="2">
        <f>IF(COUNTIF(pedidos[id_cliente],pedidos[[#This Row],[id_cliente]])&lt;=1,0,1)</f>
        <v>1</v>
      </c>
    </row>
    <row r="769" spans="1:6" x14ac:dyDescent="0.35">
      <c r="A769" s="2">
        <v>768</v>
      </c>
      <c r="B769" s="2">
        <v>139</v>
      </c>
      <c r="C769" s="1">
        <v>45659</v>
      </c>
      <c r="D769" s="3">
        <v>23194</v>
      </c>
      <c r="E769" t="s">
        <v>817</v>
      </c>
      <c r="F769" s="2">
        <f>IF(COUNTIF(pedidos[id_cliente],pedidos[[#This Row],[id_cliente]])&lt;=1,0,1)</f>
        <v>1</v>
      </c>
    </row>
    <row r="770" spans="1:6" x14ac:dyDescent="0.35">
      <c r="A770" s="2">
        <v>769</v>
      </c>
      <c r="B770" s="2">
        <v>120</v>
      </c>
      <c r="C770" s="1">
        <v>45485</v>
      </c>
      <c r="D770" s="3">
        <v>114885</v>
      </c>
      <c r="E770" t="s">
        <v>817</v>
      </c>
      <c r="F770" s="2">
        <f>IF(COUNTIF(pedidos[id_cliente],pedidos[[#This Row],[id_cliente]])&lt;=1,0,1)</f>
        <v>1</v>
      </c>
    </row>
    <row r="771" spans="1:6" x14ac:dyDescent="0.35">
      <c r="A771" s="2">
        <v>770</v>
      </c>
      <c r="B771" s="2">
        <v>200</v>
      </c>
      <c r="C771" s="1">
        <v>45629</v>
      </c>
      <c r="D771" s="3">
        <v>107941</v>
      </c>
      <c r="E771" t="s">
        <v>817</v>
      </c>
      <c r="F771" s="2">
        <f>IF(COUNTIF(pedidos[id_cliente],pedidos[[#This Row],[id_cliente]])&lt;=1,0,1)</f>
        <v>1</v>
      </c>
    </row>
    <row r="772" spans="1:6" x14ac:dyDescent="0.35">
      <c r="A772" s="2">
        <v>771</v>
      </c>
      <c r="B772" s="2">
        <v>104</v>
      </c>
      <c r="C772" s="1">
        <v>45695</v>
      </c>
      <c r="D772" s="3">
        <v>54938</v>
      </c>
      <c r="E772" t="s">
        <v>817</v>
      </c>
      <c r="F772" s="2">
        <f>IF(COUNTIF(pedidos[id_cliente],pedidos[[#This Row],[id_cliente]])&lt;=1,0,1)</f>
        <v>1</v>
      </c>
    </row>
    <row r="773" spans="1:6" x14ac:dyDescent="0.35">
      <c r="A773" s="2">
        <v>772</v>
      </c>
      <c r="B773" s="2">
        <v>77</v>
      </c>
      <c r="C773" s="1">
        <v>45495</v>
      </c>
      <c r="D773" s="3">
        <v>13244</v>
      </c>
      <c r="E773" t="s">
        <v>816</v>
      </c>
      <c r="F773" s="2">
        <f>IF(COUNTIF(pedidos[id_cliente],pedidos[[#This Row],[id_cliente]])&lt;=1,0,1)</f>
        <v>1</v>
      </c>
    </row>
    <row r="774" spans="1:6" x14ac:dyDescent="0.35">
      <c r="A774" s="2">
        <v>773</v>
      </c>
      <c r="B774" s="2">
        <v>127</v>
      </c>
      <c r="C774" s="1">
        <v>45579</v>
      </c>
      <c r="D774" s="3">
        <v>86205</v>
      </c>
      <c r="E774" t="s">
        <v>817</v>
      </c>
      <c r="F774" s="2">
        <f>IF(COUNTIF(pedidos[id_cliente],pedidos[[#This Row],[id_cliente]])&lt;=1,0,1)</f>
        <v>1</v>
      </c>
    </row>
    <row r="775" spans="1:6" x14ac:dyDescent="0.35">
      <c r="A775" s="2">
        <v>774</v>
      </c>
      <c r="B775" s="2">
        <v>120</v>
      </c>
      <c r="C775" s="1">
        <v>45741</v>
      </c>
      <c r="D775" s="3">
        <v>57612</v>
      </c>
      <c r="E775" t="s">
        <v>817</v>
      </c>
      <c r="F775" s="2">
        <f>IF(COUNTIF(pedidos[id_cliente],pedidos[[#This Row],[id_cliente]])&lt;=1,0,1)</f>
        <v>1</v>
      </c>
    </row>
    <row r="776" spans="1:6" x14ac:dyDescent="0.35">
      <c r="A776" s="2">
        <v>775</v>
      </c>
      <c r="B776" s="2">
        <v>72</v>
      </c>
      <c r="C776" s="1">
        <v>45675</v>
      </c>
      <c r="D776" s="3">
        <v>6684</v>
      </c>
      <c r="E776" t="s">
        <v>815</v>
      </c>
      <c r="F776" s="2">
        <f>IF(COUNTIF(pedidos[id_cliente],pedidos[[#This Row],[id_cliente]])&lt;=1,0,1)</f>
        <v>1</v>
      </c>
    </row>
    <row r="777" spans="1:6" x14ac:dyDescent="0.35">
      <c r="A777" s="2">
        <v>776</v>
      </c>
      <c r="B777" s="2">
        <v>65</v>
      </c>
      <c r="C777" s="1">
        <v>45491</v>
      </c>
      <c r="D777" s="3">
        <v>99453</v>
      </c>
      <c r="E777" t="s">
        <v>816</v>
      </c>
      <c r="F777" s="2">
        <f>IF(COUNTIF(pedidos[id_cliente],pedidos[[#This Row],[id_cliente]])&lt;=1,0,1)</f>
        <v>1</v>
      </c>
    </row>
    <row r="778" spans="1:6" x14ac:dyDescent="0.35">
      <c r="A778" s="2">
        <v>777</v>
      </c>
      <c r="B778" s="2">
        <v>172</v>
      </c>
      <c r="C778" s="1">
        <v>45616</v>
      </c>
      <c r="D778" s="3">
        <v>95057</v>
      </c>
      <c r="E778" t="s">
        <v>815</v>
      </c>
      <c r="F778" s="2">
        <f>IF(COUNTIF(pedidos[id_cliente],pedidos[[#This Row],[id_cliente]])&lt;=1,0,1)</f>
        <v>1</v>
      </c>
    </row>
    <row r="779" spans="1:6" x14ac:dyDescent="0.35">
      <c r="A779" s="2">
        <v>778</v>
      </c>
      <c r="B779" s="2">
        <v>74</v>
      </c>
      <c r="C779" s="1">
        <v>45722</v>
      </c>
      <c r="D779" s="3">
        <v>62803</v>
      </c>
      <c r="E779" t="s">
        <v>816</v>
      </c>
      <c r="F779" s="2">
        <f>IF(COUNTIF(pedidos[id_cliente],pedidos[[#This Row],[id_cliente]])&lt;=1,0,1)</f>
        <v>1</v>
      </c>
    </row>
    <row r="780" spans="1:6" x14ac:dyDescent="0.35">
      <c r="A780" s="2">
        <v>779</v>
      </c>
      <c r="B780" s="2">
        <v>159</v>
      </c>
      <c r="C780" s="1">
        <v>45591</v>
      </c>
      <c r="D780" s="3">
        <v>67385</v>
      </c>
      <c r="E780" t="s">
        <v>817</v>
      </c>
      <c r="F780" s="2">
        <f>IF(COUNTIF(pedidos[id_cliente],pedidos[[#This Row],[id_cliente]])&lt;=1,0,1)</f>
        <v>1</v>
      </c>
    </row>
    <row r="781" spans="1:6" x14ac:dyDescent="0.35">
      <c r="A781" s="2">
        <v>780</v>
      </c>
      <c r="B781" s="2">
        <v>155</v>
      </c>
      <c r="C781" s="1">
        <v>45448</v>
      </c>
      <c r="D781" s="3">
        <v>20718</v>
      </c>
      <c r="E781" t="s">
        <v>816</v>
      </c>
      <c r="F781" s="2">
        <f>IF(COUNTIF(pedidos[id_cliente],pedidos[[#This Row],[id_cliente]])&lt;=1,0,1)</f>
        <v>1</v>
      </c>
    </row>
    <row r="782" spans="1:6" x14ac:dyDescent="0.35">
      <c r="A782" s="2">
        <v>781</v>
      </c>
      <c r="B782" s="2">
        <v>186</v>
      </c>
      <c r="C782" s="1">
        <v>45429</v>
      </c>
      <c r="D782" s="3">
        <v>142386</v>
      </c>
      <c r="E782" t="s">
        <v>816</v>
      </c>
      <c r="F782" s="2">
        <f>IF(COUNTIF(pedidos[id_cliente],pedidos[[#This Row],[id_cliente]])&lt;=1,0,1)</f>
        <v>1</v>
      </c>
    </row>
    <row r="783" spans="1:6" x14ac:dyDescent="0.35">
      <c r="A783" s="2">
        <v>782</v>
      </c>
      <c r="B783" s="2">
        <v>187</v>
      </c>
      <c r="C783" s="1">
        <v>45633</v>
      </c>
      <c r="D783" s="3">
        <v>104779</v>
      </c>
      <c r="E783" t="s">
        <v>815</v>
      </c>
      <c r="F783" s="2">
        <f>IF(COUNTIF(pedidos[id_cliente],pedidos[[#This Row],[id_cliente]])&lt;=1,0,1)</f>
        <v>1</v>
      </c>
    </row>
    <row r="784" spans="1:6" x14ac:dyDescent="0.35">
      <c r="A784" s="2">
        <v>783</v>
      </c>
      <c r="B784" s="2">
        <v>50</v>
      </c>
      <c r="C784" s="1">
        <v>45679</v>
      </c>
      <c r="D784" s="3">
        <v>9221</v>
      </c>
      <c r="E784" t="s">
        <v>817</v>
      </c>
      <c r="F784" s="2">
        <f>IF(COUNTIF(pedidos[id_cliente],pedidos[[#This Row],[id_cliente]])&lt;=1,0,1)</f>
        <v>1</v>
      </c>
    </row>
    <row r="785" spans="1:6" x14ac:dyDescent="0.35">
      <c r="A785" s="2">
        <v>784</v>
      </c>
      <c r="B785" s="2">
        <v>95</v>
      </c>
      <c r="C785" s="1">
        <v>45714</v>
      </c>
      <c r="D785" s="3">
        <v>13106</v>
      </c>
      <c r="E785" t="s">
        <v>817</v>
      </c>
      <c r="F785" s="2">
        <f>IF(COUNTIF(pedidos[id_cliente],pedidos[[#This Row],[id_cliente]])&lt;=1,0,1)</f>
        <v>1</v>
      </c>
    </row>
    <row r="786" spans="1:6" x14ac:dyDescent="0.35">
      <c r="A786" s="2">
        <v>785</v>
      </c>
      <c r="B786" s="2">
        <v>141</v>
      </c>
      <c r="C786" s="1">
        <v>45557</v>
      </c>
      <c r="D786" s="3">
        <v>25515</v>
      </c>
      <c r="E786" t="s">
        <v>816</v>
      </c>
      <c r="F786" s="2">
        <f>IF(COUNTIF(pedidos[id_cliente],pedidos[[#This Row],[id_cliente]])&lt;=1,0,1)</f>
        <v>1</v>
      </c>
    </row>
    <row r="787" spans="1:6" x14ac:dyDescent="0.35">
      <c r="A787" s="2">
        <v>786</v>
      </c>
      <c r="B787" s="2">
        <v>200</v>
      </c>
      <c r="C787" s="1">
        <v>45681</v>
      </c>
      <c r="D787" s="3">
        <v>124758</v>
      </c>
      <c r="E787" t="s">
        <v>816</v>
      </c>
      <c r="F787" s="2">
        <f>IF(COUNTIF(pedidos[id_cliente],pedidos[[#This Row],[id_cliente]])&lt;=1,0,1)</f>
        <v>1</v>
      </c>
    </row>
    <row r="788" spans="1:6" x14ac:dyDescent="0.35">
      <c r="A788" s="2">
        <v>787</v>
      </c>
      <c r="B788" s="2">
        <v>39</v>
      </c>
      <c r="C788" s="1">
        <v>45550</v>
      </c>
      <c r="D788" s="3">
        <v>19935</v>
      </c>
      <c r="E788" t="s">
        <v>816</v>
      </c>
      <c r="F788" s="2">
        <f>IF(COUNTIF(pedidos[id_cliente],pedidos[[#This Row],[id_cliente]])&lt;=1,0,1)</f>
        <v>1</v>
      </c>
    </row>
    <row r="789" spans="1:6" x14ac:dyDescent="0.35">
      <c r="A789" s="2">
        <v>788</v>
      </c>
      <c r="B789" s="2">
        <v>18</v>
      </c>
      <c r="C789" s="1">
        <v>45767</v>
      </c>
      <c r="D789" s="3">
        <v>120918</v>
      </c>
      <c r="E789" t="s">
        <v>815</v>
      </c>
      <c r="F789" s="2">
        <f>IF(COUNTIF(pedidos[id_cliente],pedidos[[#This Row],[id_cliente]])&lt;=1,0,1)</f>
        <v>1</v>
      </c>
    </row>
    <row r="790" spans="1:6" x14ac:dyDescent="0.35">
      <c r="A790" s="2">
        <v>789</v>
      </c>
      <c r="B790" s="2">
        <v>38</v>
      </c>
      <c r="C790" s="1">
        <v>45786</v>
      </c>
      <c r="D790" s="3">
        <v>22848</v>
      </c>
      <c r="E790" t="s">
        <v>816</v>
      </c>
      <c r="F790" s="2">
        <f>IF(COUNTIF(pedidos[id_cliente],pedidos[[#This Row],[id_cliente]])&lt;=1,0,1)</f>
        <v>1</v>
      </c>
    </row>
    <row r="791" spans="1:6" x14ac:dyDescent="0.35">
      <c r="A791" s="2">
        <v>790</v>
      </c>
      <c r="B791" s="2">
        <v>157</v>
      </c>
      <c r="C791" s="1">
        <v>45486</v>
      </c>
      <c r="D791" s="3">
        <v>85149</v>
      </c>
      <c r="E791" t="s">
        <v>817</v>
      </c>
      <c r="F791" s="2">
        <f>IF(COUNTIF(pedidos[id_cliente],pedidos[[#This Row],[id_cliente]])&lt;=1,0,1)</f>
        <v>1</v>
      </c>
    </row>
    <row r="792" spans="1:6" x14ac:dyDescent="0.35">
      <c r="A792" s="2">
        <v>791</v>
      </c>
      <c r="B792" s="2">
        <v>31</v>
      </c>
      <c r="C792" s="1">
        <v>45475</v>
      </c>
      <c r="D792" s="3">
        <v>11318</v>
      </c>
      <c r="E792" t="s">
        <v>815</v>
      </c>
      <c r="F792" s="2">
        <f>IF(COUNTIF(pedidos[id_cliente],pedidos[[#This Row],[id_cliente]])&lt;=1,0,1)</f>
        <v>1</v>
      </c>
    </row>
    <row r="793" spans="1:6" x14ac:dyDescent="0.35">
      <c r="A793" s="2">
        <v>792</v>
      </c>
      <c r="B793" s="2">
        <v>91</v>
      </c>
      <c r="C793" s="1">
        <v>45714</v>
      </c>
      <c r="D793" s="3">
        <v>119156</v>
      </c>
      <c r="E793" t="s">
        <v>817</v>
      </c>
      <c r="F793" s="2">
        <f>IF(COUNTIF(pedidos[id_cliente],pedidos[[#This Row],[id_cliente]])&lt;=1,0,1)</f>
        <v>1</v>
      </c>
    </row>
    <row r="794" spans="1:6" x14ac:dyDescent="0.35">
      <c r="A794" s="2">
        <v>793</v>
      </c>
      <c r="B794" s="2">
        <v>63</v>
      </c>
      <c r="C794" s="1">
        <v>45592</v>
      </c>
      <c r="D794" s="3">
        <v>86367</v>
      </c>
      <c r="E794" t="s">
        <v>816</v>
      </c>
      <c r="F794" s="2">
        <f>IF(COUNTIF(pedidos[id_cliente],pedidos[[#This Row],[id_cliente]])&lt;=1,0,1)</f>
        <v>1</v>
      </c>
    </row>
    <row r="795" spans="1:6" x14ac:dyDescent="0.35">
      <c r="A795" s="2">
        <v>794</v>
      </c>
      <c r="B795" s="2">
        <v>46</v>
      </c>
      <c r="C795" s="1">
        <v>45483</v>
      </c>
      <c r="D795" s="3">
        <v>76079</v>
      </c>
      <c r="E795" t="s">
        <v>815</v>
      </c>
      <c r="F795" s="2">
        <f>IF(COUNTIF(pedidos[id_cliente],pedidos[[#This Row],[id_cliente]])&lt;=1,0,1)</f>
        <v>1</v>
      </c>
    </row>
    <row r="796" spans="1:6" x14ac:dyDescent="0.35">
      <c r="A796" s="2">
        <v>795</v>
      </c>
      <c r="B796" s="2">
        <v>132</v>
      </c>
      <c r="C796" s="1">
        <v>45519</v>
      </c>
      <c r="D796" s="3">
        <v>13073</v>
      </c>
      <c r="E796" t="s">
        <v>817</v>
      </c>
      <c r="F796" s="2">
        <f>IF(COUNTIF(pedidos[id_cliente],pedidos[[#This Row],[id_cliente]])&lt;=1,0,1)</f>
        <v>0</v>
      </c>
    </row>
    <row r="797" spans="1:6" x14ac:dyDescent="0.35">
      <c r="A797" s="2">
        <v>796</v>
      </c>
      <c r="B797" s="2">
        <v>141</v>
      </c>
      <c r="C797" s="1">
        <v>45474</v>
      </c>
      <c r="D797" s="3">
        <v>111236</v>
      </c>
      <c r="E797" t="s">
        <v>815</v>
      </c>
      <c r="F797" s="2">
        <f>IF(COUNTIF(pedidos[id_cliente],pedidos[[#This Row],[id_cliente]])&lt;=1,0,1)</f>
        <v>1</v>
      </c>
    </row>
    <row r="798" spans="1:6" x14ac:dyDescent="0.35">
      <c r="A798" s="2">
        <v>797</v>
      </c>
      <c r="B798" s="2">
        <v>145</v>
      </c>
      <c r="C798" s="1">
        <v>45513</v>
      </c>
      <c r="D798" s="3">
        <v>655</v>
      </c>
      <c r="E798" t="s">
        <v>816</v>
      </c>
      <c r="F798" s="2">
        <f>IF(COUNTIF(pedidos[id_cliente],pedidos[[#This Row],[id_cliente]])&lt;=1,0,1)</f>
        <v>1</v>
      </c>
    </row>
    <row r="799" spans="1:6" x14ac:dyDescent="0.35">
      <c r="A799" s="2">
        <v>798</v>
      </c>
      <c r="B799" s="2">
        <v>188</v>
      </c>
      <c r="C799" s="1">
        <v>45562</v>
      </c>
      <c r="D799" s="3">
        <v>110122</v>
      </c>
      <c r="E799" t="s">
        <v>816</v>
      </c>
      <c r="F799" s="2">
        <f>IF(COUNTIF(pedidos[id_cliente],pedidos[[#This Row],[id_cliente]])&lt;=1,0,1)</f>
        <v>1</v>
      </c>
    </row>
    <row r="800" spans="1:6" x14ac:dyDescent="0.35">
      <c r="A800" s="2">
        <v>799</v>
      </c>
      <c r="B800" s="2">
        <v>75</v>
      </c>
      <c r="C800" s="1">
        <v>45563</v>
      </c>
      <c r="D800" s="3">
        <v>15391</v>
      </c>
      <c r="E800" t="s">
        <v>815</v>
      </c>
      <c r="F800" s="2">
        <f>IF(COUNTIF(pedidos[id_cliente],pedidos[[#This Row],[id_cliente]])&lt;=1,0,1)</f>
        <v>1</v>
      </c>
    </row>
    <row r="801" spans="1:6" x14ac:dyDescent="0.35">
      <c r="A801" s="2">
        <v>800</v>
      </c>
      <c r="B801" s="2">
        <v>130</v>
      </c>
      <c r="C801" s="1">
        <v>45591</v>
      </c>
      <c r="D801" s="3">
        <v>19523</v>
      </c>
      <c r="E801" t="s">
        <v>816</v>
      </c>
      <c r="F801" s="2">
        <f>IF(COUNTIF(pedidos[id_cliente],pedidos[[#This Row],[id_cliente]])&lt;=1,0,1)</f>
        <v>1</v>
      </c>
    </row>
    <row r="802" spans="1:6" x14ac:dyDescent="0.35">
      <c r="A802" s="2">
        <v>801</v>
      </c>
      <c r="B802" s="2">
        <v>162</v>
      </c>
      <c r="C802" s="1">
        <v>45764</v>
      </c>
      <c r="D802" s="3">
        <v>146785</v>
      </c>
      <c r="E802" t="s">
        <v>817</v>
      </c>
      <c r="F802" s="2">
        <f>IF(COUNTIF(pedidos[id_cliente],pedidos[[#This Row],[id_cliente]])&lt;=1,0,1)</f>
        <v>1</v>
      </c>
    </row>
    <row r="803" spans="1:6" x14ac:dyDescent="0.35">
      <c r="A803" s="2">
        <v>802</v>
      </c>
      <c r="B803" s="2">
        <v>8</v>
      </c>
      <c r="C803" s="1">
        <v>45756</v>
      </c>
      <c r="D803" s="3">
        <v>107125</v>
      </c>
      <c r="E803" t="s">
        <v>817</v>
      </c>
      <c r="F803" s="2">
        <f>IF(COUNTIF(pedidos[id_cliente],pedidos[[#This Row],[id_cliente]])&lt;=1,0,1)</f>
        <v>1</v>
      </c>
    </row>
    <row r="804" spans="1:6" x14ac:dyDescent="0.35">
      <c r="A804" s="2">
        <v>803</v>
      </c>
      <c r="B804" s="2">
        <v>187</v>
      </c>
      <c r="C804" s="1">
        <v>45661</v>
      </c>
      <c r="D804" s="3">
        <v>74701</v>
      </c>
      <c r="E804" t="s">
        <v>817</v>
      </c>
      <c r="F804" s="2">
        <f>IF(COUNTIF(pedidos[id_cliente],pedidos[[#This Row],[id_cliente]])&lt;=1,0,1)</f>
        <v>1</v>
      </c>
    </row>
    <row r="805" spans="1:6" x14ac:dyDescent="0.35">
      <c r="A805" s="2">
        <v>804</v>
      </c>
      <c r="B805" s="2">
        <v>4</v>
      </c>
      <c r="C805" s="1">
        <v>45749</v>
      </c>
      <c r="D805" s="3">
        <v>4515</v>
      </c>
      <c r="E805" t="s">
        <v>816</v>
      </c>
      <c r="F805" s="2">
        <f>IF(COUNTIF(pedidos[id_cliente],pedidos[[#This Row],[id_cliente]])&lt;=1,0,1)</f>
        <v>1</v>
      </c>
    </row>
    <row r="806" spans="1:6" x14ac:dyDescent="0.35">
      <c r="A806" s="2">
        <v>805</v>
      </c>
      <c r="B806" s="2">
        <v>167</v>
      </c>
      <c r="C806" s="1">
        <v>45606</v>
      </c>
      <c r="D806" s="3">
        <v>20005</v>
      </c>
      <c r="E806" t="s">
        <v>815</v>
      </c>
      <c r="F806" s="2">
        <f>IF(COUNTIF(pedidos[id_cliente],pedidos[[#This Row],[id_cliente]])&lt;=1,0,1)</f>
        <v>1</v>
      </c>
    </row>
    <row r="807" spans="1:6" x14ac:dyDescent="0.35">
      <c r="A807" s="2">
        <v>806</v>
      </c>
      <c r="B807" s="2">
        <v>147</v>
      </c>
      <c r="C807" s="1">
        <v>45639</v>
      </c>
      <c r="D807" s="3">
        <v>6261</v>
      </c>
      <c r="E807" t="s">
        <v>815</v>
      </c>
      <c r="F807" s="2">
        <f>IF(COUNTIF(pedidos[id_cliente],pedidos[[#This Row],[id_cliente]])&lt;=1,0,1)</f>
        <v>1</v>
      </c>
    </row>
    <row r="808" spans="1:6" x14ac:dyDescent="0.35">
      <c r="A808" s="2">
        <v>807</v>
      </c>
      <c r="B808" s="2">
        <v>55</v>
      </c>
      <c r="C808" s="1">
        <v>45643</v>
      </c>
      <c r="D808" s="3">
        <v>24728</v>
      </c>
      <c r="E808" t="s">
        <v>816</v>
      </c>
      <c r="F808" s="2">
        <f>IF(COUNTIF(pedidos[id_cliente],pedidos[[#This Row],[id_cliente]])&lt;=1,0,1)</f>
        <v>1</v>
      </c>
    </row>
    <row r="809" spans="1:6" x14ac:dyDescent="0.35">
      <c r="A809" s="2">
        <v>808</v>
      </c>
      <c r="B809" s="2">
        <v>197</v>
      </c>
      <c r="C809" s="1">
        <v>45658</v>
      </c>
      <c r="D809" s="3">
        <v>142908</v>
      </c>
      <c r="E809" t="s">
        <v>816</v>
      </c>
      <c r="F809" s="2">
        <f>IF(COUNTIF(pedidos[id_cliente],pedidos[[#This Row],[id_cliente]])&lt;=1,0,1)</f>
        <v>1</v>
      </c>
    </row>
    <row r="810" spans="1:6" x14ac:dyDescent="0.35">
      <c r="A810" s="2">
        <v>809</v>
      </c>
      <c r="B810" s="2">
        <v>84</v>
      </c>
      <c r="C810" s="1">
        <v>45633</v>
      </c>
      <c r="D810" s="3">
        <v>82826</v>
      </c>
      <c r="E810" t="s">
        <v>817</v>
      </c>
      <c r="F810" s="2">
        <f>IF(COUNTIF(pedidos[id_cliente],pedidos[[#This Row],[id_cliente]])&lt;=1,0,1)</f>
        <v>1</v>
      </c>
    </row>
    <row r="811" spans="1:6" x14ac:dyDescent="0.35">
      <c r="A811" s="2">
        <v>810</v>
      </c>
      <c r="B811" s="2">
        <v>11</v>
      </c>
      <c r="C811" s="1">
        <v>45741</v>
      </c>
      <c r="D811" s="3">
        <v>23685</v>
      </c>
      <c r="E811" t="s">
        <v>815</v>
      </c>
      <c r="F811" s="2">
        <f>IF(COUNTIF(pedidos[id_cliente],pedidos[[#This Row],[id_cliente]])&lt;=1,0,1)</f>
        <v>1</v>
      </c>
    </row>
    <row r="812" spans="1:6" x14ac:dyDescent="0.35">
      <c r="A812" s="2">
        <v>811</v>
      </c>
      <c r="B812" s="2">
        <v>48</v>
      </c>
      <c r="C812" s="1">
        <v>45736</v>
      </c>
      <c r="D812" s="3">
        <v>139934</v>
      </c>
      <c r="E812" t="s">
        <v>816</v>
      </c>
      <c r="F812" s="2">
        <f>IF(COUNTIF(pedidos[id_cliente],pedidos[[#This Row],[id_cliente]])&lt;=1,0,1)</f>
        <v>1</v>
      </c>
    </row>
    <row r="813" spans="1:6" x14ac:dyDescent="0.35">
      <c r="A813" s="2">
        <v>812</v>
      </c>
      <c r="B813" s="2">
        <v>158</v>
      </c>
      <c r="C813" s="1">
        <v>45772</v>
      </c>
      <c r="D813" s="3">
        <v>26592</v>
      </c>
      <c r="E813" t="s">
        <v>815</v>
      </c>
      <c r="F813" s="2">
        <f>IF(COUNTIF(pedidos[id_cliente],pedidos[[#This Row],[id_cliente]])&lt;=1,0,1)</f>
        <v>1</v>
      </c>
    </row>
    <row r="814" spans="1:6" x14ac:dyDescent="0.35">
      <c r="A814" s="2">
        <v>813</v>
      </c>
      <c r="B814" s="2">
        <v>87</v>
      </c>
      <c r="C814" s="1">
        <v>45722</v>
      </c>
      <c r="D814" s="3">
        <v>6590</v>
      </c>
      <c r="E814" t="s">
        <v>817</v>
      </c>
      <c r="F814" s="2">
        <f>IF(COUNTIF(pedidos[id_cliente],pedidos[[#This Row],[id_cliente]])&lt;=1,0,1)</f>
        <v>1</v>
      </c>
    </row>
    <row r="815" spans="1:6" x14ac:dyDescent="0.35">
      <c r="A815" s="2">
        <v>814</v>
      </c>
      <c r="B815" s="2">
        <v>168</v>
      </c>
      <c r="C815" s="1">
        <v>45654</v>
      </c>
      <c r="D815" s="3">
        <v>5401</v>
      </c>
      <c r="E815" t="s">
        <v>817</v>
      </c>
      <c r="F815" s="2">
        <f>IF(COUNTIF(pedidos[id_cliente],pedidos[[#This Row],[id_cliente]])&lt;=1,0,1)</f>
        <v>1</v>
      </c>
    </row>
    <row r="816" spans="1:6" x14ac:dyDescent="0.35">
      <c r="A816" s="2">
        <v>815</v>
      </c>
      <c r="B816" s="2">
        <v>133</v>
      </c>
      <c r="C816" s="1">
        <v>45521</v>
      </c>
      <c r="D816" s="3">
        <v>120057</v>
      </c>
      <c r="E816" t="s">
        <v>816</v>
      </c>
      <c r="F816" s="2">
        <f>IF(COUNTIF(pedidos[id_cliente],pedidos[[#This Row],[id_cliente]])&lt;=1,0,1)</f>
        <v>1</v>
      </c>
    </row>
    <row r="817" spans="1:6" x14ac:dyDescent="0.35">
      <c r="A817" s="2">
        <v>816</v>
      </c>
      <c r="B817" s="2">
        <v>18</v>
      </c>
      <c r="C817" s="1">
        <v>45688</v>
      </c>
      <c r="D817" s="3">
        <v>37565</v>
      </c>
      <c r="E817" t="s">
        <v>815</v>
      </c>
      <c r="F817" s="2">
        <f>IF(COUNTIF(pedidos[id_cliente],pedidos[[#This Row],[id_cliente]])&lt;=1,0,1)</f>
        <v>1</v>
      </c>
    </row>
    <row r="818" spans="1:6" x14ac:dyDescent="0.35">
      <c r="A818" s="2">
        <v>817</v>
      </c>
      <c r="B818" s="2">
        <v>128</v>
      </c>
      <c r="C818" s="1">
        <v>45732</v>
      </c>
      <c r="D818" s="3">
        <v>25288</v>
      </c>
      <c r="E818" t="s">
        <v>815</v>
      </c>
      <c r="F818" s="2">
        <f>IF(COUNTIF(pedidos[id_cliente],pedidos[[#This Row],[id_cliente]])&lt;=1,0,1)</f>
        <v>1</v>
      </c>
    </row>
    <row r="819" spans="1:6" x14ac:dyDescent="0.35">
      <c r="A819" s="2">
        <v>818</v>
      </c>
      <c r="B819" s="2">
        <v>34</v>
      </c>
      <c r="C819" s="1">
        <v>45473</v>
      </c>
      <c r="D819" s="3">
        <v>127164</v>
      </c>
      <c r="E819" t="s">
        <v>816</v>
      </c>
      <c r="F819" s="2">
        <f>IF(COUNTIF(pedidos[id_cliente],pedidos[[#This Row],[id_cliente]])&lt;=1,0,1)</f>
        <v>1</v>
      </c>
    </row>
    <row r="820" spans="1:6" x14ac:dyDescent="0.35">
      <c r="A820" s="2">
        <v>819</v>
      </c>
      <c r="B820" s="2">
        <v>171</v>
      </c>
      <c r="C820" s="1">
        <v>45619</v>
      </c>
      <c r="D820" s="3">
        <v>114562</v>
      </c>
      <c r="E820" t="s">
        <v>816</v>
      </c>
      <c r="F820" s="2">
        <f>IF(COUNTIF(pedidos[id_cliente],pedidos[[#This Row],[id_cliente]])&lt;=1,0,1)</f>
        <v>1</v>
      </c>
    </row>
    <row r="821" spans="1:6" x14ac:dyDescent="0.35">
      <c r="A821" s="2">
        <v>820</v>
      </c>
      <c r="B821" s="2">
        <v>61</v>
      </c>
      <c r="C821" s="1">
        <v>45538</v>
      </c>
      <c r="D821" s="3">
        <v>21659</v>
      </c>
      <c r="E821" t="s">
        <v>816</v>
      </c>
      <c r="F821" s="2">
        <f>IF(COUNTIF(pedidos[id_cliente],pedidos[[#This Row],[id_cliente]])&lt;=1,0,1)</f>
        <v>1</v>
      </c>
    </row>
    <row r="822" spans="1:6" x14ac:dyDescent="0.35">
      <c r="A822" s="2">
        <v>821</v>
      </c>
      <c r="B822" s="2">
        <v>65</v>
      </c>
      <c r="C822" s="1">
        <v>45741</v>
      </c>
      <c r="D822" s="3">
        <v>4091</v>
      </c>
      <c r="E822" t="s">
        <v>817</v>
      </c>
      <c r="F822" s="2">
        <f>IF(COUNTIF(pedidos[id_cliente],pedidos[[#This Row],[id_cliente]])&lt;=1,0,1)</f>
        <v>1</v>
      </c>
    </row>
    <row r="823" spans="1:6" x14ac:dyDescent="0.35">
      <c r="A823" s="2">
        <v>822</v>
      </c>
      <c r="B823" s="2">
        <v>192</v>
      </c>
      <c r="C823" s="1">
        <v>45593</v>
      </c>
      <c r="D823" s="3">
        <v>120713</v>
      </c>
      <c r="E823" t="s">
        <v>816</v>
      </c>
      <c r="F823" s="2">
        <f>IF(COUNTIF(pedidos[id_cliente],pedidos[[#This Row],[id_cliente]])&lt;=1,0,1)</f>
        <v>1</v>
      </c>
    </row>
    <row r="824" spans="1:6" x14ac:dyDescent="0.35">
      <c r="A824" s="2">
        <v>823</v>
      </c>
      <c r="B824" s="2">
        <v>134</v>
      </c>
      <c r="C824" s="1">
        <v>45788</v>
      </c>
      <c r="D824" s="3">
        <v>137254</v>
      </c>
      <c r="E824" t="s">
        <v>817</v>
      </c>
      <c r="F824" s="2">
        <f>IF(COUNTIF(pedidos[id_cliente],pedidos[[#This Row],[id_cliente]])&lt;=1,0,1)</f>
        <v>1</v>
      </c>
    </row>
    <row r="825" spans="1:6" x14ac:dyDescent="0.35">
      <c r="A825" s="2">
        <v>824</v>
      </c>
      <c r="B825" s="2">
        <v>167</v>
      </c>
      <c r="C825" s="1">
        <v>45610</v>
      </c>
      <c r="D825" s="3">
        <v>30069</v>
      </c>
      <c r="E825" t="s">
        <v>816</v>
      </c>
      <c r="F825" s="2">
        <f>IF(COUNTIF(pedidos[id_cliente],pedidos[[#This Row],[id_cliente]])&lt;=1,0,1)</f>
        <v>1</v>
      </c>
    </row>
    <row r="826" spans="1:6" x14ac:dyDescent="0.35">
      <c r="A826" s="2">
        <v>825</v>
      </c>
      <c r="B826" s="2">
        <v>45</v>
      </c>
      <c r="C826" s="1">
        <v>45471</v>
      </c>
      <c r="D826" s="3">
        <v>78482</v>
      </c>
      <c r="E826" t="s">
        <v>816</v>
      </c>
      <c r="F826" s="2">
        <f>IF(COUNTIF(pedidos[id_cliente],pedidos[[#This Row],[id_cliente]])&lt;=1,0,1)</f>
        <v>1</v>
      </c>
    </row>
    <row r="827" spans="1:6" x14ac:dyDescent="0.35">
      <c r="A827" s="2">
        <v>826</v>
      </c>
      <c r="B827" s="2">
        <v>10</v>
      </c>
      <c r="C827" s="1">
        <v>45470</v>
      </c>
      <c r="D827" s="3">
        <v>11884</v>
      </c>
      <c r="E827" t="s">
        <v>817</v>
      </c>
      <c r="F827" s="2">
        <f>IF(COUNTIF(pedidos[id_cliente],pedidos[[#This Row],[id_cliente]])&lt;=1,0,1)</f>
        <v>1</v>
      </c>
    </row>
    <row r="828" spans="1:6" x14ac:dyDescent="0.35">
      <c r="A828" s="2">
        <v>827</v>
      </c>
      <c r="B828" s="2">
        <v>191</v>
      </c>
      <c r="C828" s="1">
        <v>45525</v>
      </c>
      <c r="D828" s="3">
        <v>7967</v>
      </c>
      <c r="E828" t="s">
        <v>815</v>
      </c>
      <c r="F828" s="2">
        <f>IF(COUNTIF(pedidos[id_cliente],pedidos[[#This Row],[id_cliente]])&lt;=1,0,1)</f>
        <v>1</v>
      </c>
    </row>
    <row r="829" spans="1:6" x14ac:dyDescent="0.35">
      <c r="A829" s="2">
        <v>828</v>
      </c>
      <c r="B829" s="2">
        <v>47</v>
      </c>
      <c r="C829" s="1">
        <v>45687</v>
      </c>
      <c r="D829" s="3">
        <v>48816</v>
      </c>
      <c r="E829" t="s">
        <v>817</v>
      </c>
      <c r="F829" s="2">
        <f>IF(COUNTIF(pedidos[id_cliente],pedidos[[#This Row],[id_cliente]])&lt;=1,0,1)</f>
        <v>1</v>
      </c>
    </row>
    <row r="830" spans="1:6" x14ac:dyDescent="0.35">
      <c r="A830" s="2">
        <v>829</v>
      </c>
      <c r="B830" s="2">
        <v>61</v>
      </c>
      <c r="C830" s="1">
        <v>45694</v>
      </c>
      <c r="D830" s="3">
        <v>55578</v>
      </c>
      <c r="E830" t="s">
        <v>817</v>
      </c>
      <c r="F830" s="2">
        <f>IF(COUNTIF(pedidos[id_cliente],pedidos[[#This Row],[id_cliente]])&lt;=1,0,1)</f>
        <v>1</v>
      </c>
    </row>
    <row r="831" spans="1:6" x14ac:dyDescent="0.35">
      <c r="A831" s="2">
        <v>830</v>
      </c>
      <c r="B831" s="2">
        <v>95</v>
      </c>
      <c r="C831" s="1">
        <v>45746</v>
      </c>
      <c r="D831" s="3">
        <v>85027</v>
      </c>
      <c r="E831" t="s">
        <v>815</v>
      </c>
      <c r="F831" s="2">
        <f>IF(COUNTIF(pedidos[id_cliente],pedidos[[#This Row],[id_cliente]])&lt;=1,0,1)</f>
        <v>1</v>
      </c>
    </row>
    <row r="832" spans="1:6" x14ac:dyDescent="0.35">
      <c r="A832" s="2">
        <v>831</v>
      </c>
      <c r="B832" s="2">
        <v>197</v>
      </c>
      <c r="C832" s="1">
        <v>45533</v>
      </c>
      <c r="D832" s="3">
        <v>18527</v>
      </c>
      <c r="E832" t="s">
        <v>817</v>
      </c>
      <c r="F832" s="2">
        <f>IF(COUNTIF(pedidos[id_cliente],pedidos[[#This Row],[id_cliente]])&lt;=1,0,1)</f>
        <v>1</v>
      </c>
    </row>
    <row r="833" spans="1:6" x14ac:dyDescent="0.35">
      <c r="A833" s="2">
        <v>832</v>
      </c>
      <c r="B833" s="2">
        <v>175</v>
      </c>
      <c r="C833" s="1">
        <v>45558</v>
      </c>
      <c r="D833" s="3">
        <v>34891</v>
      </c>
      <c r="E833" t="s">
        <v>816</v>
      </c>
      <c r="F833" s="2">
        <f>IF(COUNTIF(pedidos[id_cliente],pedidos[[#This Row],[id_cliente]])&lt;=1,0,1)</f>
        <v>1</v>
      </c>
    </row>
    <row r="834" spans="1:6" x14ac:dyDescent="0.35">
      <c r="A834" s="2">
        <v>833</v>
      </c>
      <c r="B834" s="2">
        <v>189</v>
      </c>
      <c r="C834" s="1">
        <v>45714</v>
      </c>
      <c r="D834" s="3">
        <v>99515</v>
      </c>
      <c r="E834" t="s">
        <v>816</v>
      </c>
      <c r="F834" s="2">
        <f>IF(COUNTIF(pedidos[id_cliente],pedidos[[#This Row],[id_cliente]])&lt;=1,0,1)</f>
        <v>1</v>
      </c>
    </row>
    <row r="835" spans="1:6" x14ac:dyDescent="0.35">
      <c r="A835" s="2">
        <v>834</v>
      </c>
      <c r="B835" s="2">
        <v>97</v>
      </c>
      <c r="C835" s="1">
        <v>45466</v>
      </c>
      <c r="D835" s="3">
        <v>111645</v>
      </c>
      <c r="E835" t="s">
        <v>816</v>
      </c>
      <c r="F835" s="2">
        <f>IF(COUNTIF(pedidos[id_cliente],pedidos[[#This Row],[id_cliente]])&lt;=1,0,1)</f>
        <v>1</v>
      </c>
    </row>
    <row r="836" spans="1:6" x14ac:dyDescent="0.35">
      <c r="A836" s="2">
        <v>835</v>
      </c>
      <c r="B836" s="2">
        <v>169</v>
      </c>
      <c r="C836" s="1">
        <v>45725</v>
      </c>
      <c r="D836" s="3">
        <v>93174</v>
      </c>
      <c r="E836" t="s">
        <v>816</v>
      </c>
      <c r="F836" s="2">
        <f>IF(COUNTIF(pedidos[id_cliente],pedidos[[#This Row],[id_cliente]])&lt;=1,0,1)</f>
        <v>1</v>
      </c>
    </row>
    <row r="837" spans="1:6" x14ac:dyDescent="0.35">
      <c r="A837" s="2">
        <v>836</v>
      </c>
      <c r="B837" s="2">
        <v>140</v>
      </c>
      <c r="C837" s="1">
        <v>45655</v>
      </c>
      <c r="D837" s="3">
        <v>90209</v>
      </c>
      <c r="E837" t="s">
        <v>815</v>
      </c>
      <c r="F837" s="2">
        <f>IF(COUNTIF(pedidos[id_cliente],pedidos[[#This Row],[id_cliente]])&lt;=1,0,1)</f>
        <v>1</v>
      </c>
    </row>
    <row r="838" spans="1:6" x14ac:dyDescent="0.35">
      <c r="A838" s="2">
        <v>837</v>
      </c>
      <c r="B838" s="2">
        <v>20</v>
      </c>
      <c r="C838" s="1">
        <v>45428</v>
      </c>
      <c r="D838" s="3">
        <v>122172</v>
      </c>
      <c r="E838" t="s">
        <v>815</v>
      </c>
      <c r="F838" s="2">
        <f>IF(COUNTIF(pedidos[id_cliente],pedidos[[#This Row],[id_cliente]])&lt;=1,0,1)</f>
        <v>0</v>
      </c>
    </row>
    <row r="839" spans="1:6" x14ac:dyDescent="0.35">
      <c r="A839" s="2">
        <v>838</v>
      </c>
      <c r="B839" s="2">
        <v>194</v>
      </c>
      <c r="C839" s="1">
        <v>45604</v>
      </c>
      <c r="D839" s="3">
        <v>97351</v>
      </c>
      <c r="E839" t="s">
        <v>815</v>
      </c>
      <c r="F839" s="2">
        <f>IF(COUNTIF(pedidos[id_cliente],pedidos[[#This Row],[id_cliente]])&lt;=1,0,1)</f>
        <v>1</v>
      </c>
    </row>
    <row r="840" spans="1:6" x14ac:dyDescent="0.35">
      <c r="A840" s="2">
        <v>839</v>
      </c>
      <c r="B840" s="2">
        <v>115</v>
      </c>
      <c r="C840" s="1">
        <v>45453</v>
      </c>
      <c r="D840" s="3">
        <v>8742</v>
      </c>
      <c r="E840" t="s">
        <v>815</v>
      </c>
      <c r="F840" s="2">
        <f>IF(COUNTIF(pedidos[id_cliente],pedidos[[#This Row],[id_cliente]])&lt;=1,0,1)</f>
        <v>1</v>
      </c>
    </row>
    <row r="841" spans="1:6" x14ac:dyDescent="0.35">
      <c r="A841" s="2">
        <v>840</v>
      </c>
      <c r="B841" s="2">
        <v>130</v>
      </c>
      <c r="C841" s="1">
        <v>45551</v>
      </c>
      <c r="D841" s="3">
        <v>87973</v>
      </c>
      <c r="E841" t="s">
        <v>815</v>
      </c>
      <c r="F841" s="2">
        <f>IF(COUNTIF(pedidos[id_cliente],pedidos[[#This Row],[id_cliente]])&lt;=1,0,1)</f>
        <v>1</v>
      </c>
    </row>
    <row r="842" spans="1:6" x14ac:dyDescent="0.35">
      <c r="A842" s="2">
        <v>841</v>
      </c>
      <c r="B842" s="2">
        <v>198</v>
      </c>
      <c r="C842" s="1">
        <v>45576</v>
      </c>
      <c r="D842" s="3">
        <v>34266</v>
      </c>
      <c r="E842" t="s">
        <v>815</v>
      </c>
      <c r="F842" s="2">
        <f>IF(COUNTIF(pedidos[id_cliente],pedidos[[#This Row],[id_cliente]])&lt;=1,0,1)</f>
        <v>1</v>
      </c>
    </row>
    <row r="843" spans="1:6" x14ac:dyDescent="0.35">
      <c r="A843" s="2">
        <v>842</v>
      </c>
      <c r="B843" s="2">
        <v>200</v>
      </c>
      <c r="C843" s="1">
        <v>45434</v>
      </c>
      <c r="D843" s="3">
        <v>90146</v>
      </c>
      <c r="E843" t="s">
        <v>817</v>
      </c>
      <c r="F843" s="2">
        <f>IF(COUNTIF(pedidos[id_cliente],pedidos[[#This Row],[id_cliente]])&lt;=1,0,1)</f>
        <v>1</v>
      </c>
    </row>
    <row r="844" spans="1:6" x14ac:dyDescent="0.35">
      <c r="A844" s="2">
        <v>843</v>
      </c>
      <c r="B844" s="2">
        <v>110</v>
      </c>
      <c r="C844" s="1">
        <v>45754</v>
      </c>
      <c r="D844" s="3">
        <v>9195</v>
      </c>
      <c r="E844" t="s">
        <v>815</v>
      </c>
      <c r="F844" s="2">
        <f>IF(COUNTIF(pedidos[id_cliente],pedidos[[#This Row],[id_cliente]])&lt;=1,0,1)</f>
        <v>1</v>
      </c>
    </row>
    <row r="845" spans="1:6" x14ac:dyDescent="0.35">
      <c r="A845" s="2">
        <v>844</v>
      </c>
      <c r="B845" s="2">
        <v>155</v>
      </c>
      <c r="C845" s="1">
        <v>45771</v>
      </c>
      <c r="D845" s="3">
        <v>42808</v>
      </c>
      <c r="E845" t="s">
        <v>816</v>
      </c>
      <c r="F845" s="2">
        <f>IF(COUNTIF(pedidos[id_cliente],pedidos[[#This Row],[id_cliente]])&lt;=1,0,1)</f>
        <v>1</v>
      </c>
    </row>
    <row r="846" spans="1:6" x14ac:dyDescent="0.35">
      <c r="A846" s="2">
        <v>845</v>
      </c>
      <c r="B846" s="2">
        <v>75</v>
      </c>
      <c r="C846" s="1">
        <v>45472</v>
      </c>
      <c r="D846" s="3">
        <v>130144</v>
      </c>
      <c r="E846" t="s">
        <v>817</v>
      </c>
      <c r="F846" s="2">
        <f>IF(COUNTIF(pedidos[id_cliente],pedidos[[#This Row],[id_cliente]])&lt;=1,0,1)</f>
        <v>1</v>
      </c>
    </row>
    <row r="847" spans="1:6" x14ac:dyDescent="0.35">
      <c r="A847" s="2">
        <v>846</v>
      </c>
      <c r="B847" s="2">
        <v>73</v>
      </c>
      <c r="C847" s="1">
        <v>45657</v>
      </c>
      <c r="D847" s="3">
        <v>87125</v>
      </c>
      <c r="E847" t="s">
        <v>817</v>
      </c>
      <c r="F847" s="2">
        <f>IF(COUNTIF(pedidos[id_cliente],pedidos[[#This Row],[id_cliente]])&lt;=1,0,1)</f>
        <v>1</v>
      </c>
    </row>
    <row r="848" spans="1:6" x14ac:dyDescent="0.35">
      <c r="A848" s="2">
        <v>847</v>
      </c>
      <c r="B848" s="2">
        <v>6</v>
      </c>
      <c r="C848" s="1">
        <v>45741</v>
      </c>
      <c r="D848" s="3">
        <v>78537</v>
      </c>
      <c r="E848" t="s">
        <v>817</v>
      </c>
      <c r="F848" s="2">
        <f>IF(COUNTIF(pedidos[id_cliente],pedidos[[#This Row],[id_cliente]])&lt;=1,0,1)</f>
        <v>1</v>
      </c>
    </row>
    <row r="849" spans="1:6" x14ac:dyDescent="0.35">
      <c r="A849" s="2">
        <v>848</v>
      </c>
      <c r="B849" s="2">
        <v>189</v>
      </c>
      <c r="C849" s="1">
        <v>45573</v>
      </c>
      <c r="D849" s="3">
        <v>22023</v>
      </c>
      <c r="E849" t="s">
        <v>816</v>
      </c>
      <c r="F849" s="2">
        <f>IF(COUNTIF(pedidos[id_cliente],pedidos[[#This Row],[id_cliente]])&lt;=1,0,1)</f>
        <v>1</v>
      </c>
    </row>
    <row r="850" spans="1:6" x14ac:dyDescent="0.35">
      <c r="A850" s="2">
        <v>849</v>
      </c>
      <c r="B850" s="2">
        <v>16</v>
      </c>
      <c r="C850" s="1">
        <v>45764</v>
      </c>
      <c r="D850" s="3">
        <v>118454</v>
      </c>
      <c r="E850" t="s">
        <v>816</v>
      </c>
      <c r="F850" s="2">
        <f>IF(COUNTIF(pedidos[id_cliente],pedidos[[#This Row],[id_cliente]])&lt;=1,0,1)</f>
        <v>1</v>
      </c>
    </row>
    <row r="851" spans="1:6" x14ac:dyDescent="0.35">
      <c r="A851" s="2">
        <v>850</v>
      </c>
      <c r="B851" s="2">
        <v>153</v>
      </c>
      <c r="C851" s="1">
        <v>45484</v>
      </c>
      <c r="D851" s="3">
        <v>9748</v>
      </c>
      <c r="E851" t="s">
        <v>816</v>
      </c>
      <c r="F851" s="2">
        <f>IF(COUNTIF(pedidos[id_cliente],pedidos[[#This Row],[id_cliente]])&lt;=1,0,1)</f>
        <v>1</v>
      </c>
    </row>
    <row r="852" spans="1:6" x14ac:dyDescent="0.35">
      <c r="A852" s="2">
        <v>851</v>
      </c>
      <c r="B852" s="2">
        <v>19</v>
      </c>
      <c r="C852" s="1">
        <v>45722</v>
      </c>
      <c r="D852" s="3">
        <v>144249</v>
      </c>
      <c r="E852" t="s">
        <v>816</v>
      </c>
      <c r="F852" s="2">
        <f>IF(COUNTIF(pedidos[id_cliente],pedidos[[#This Row],[id_cliente]])&lt;=1,0,1)</f>
        <v>1</v>
      </c>
    </row>
    <row r="853" spans="1:6" x14ac:dyDescent="0.35">
      <c r="A853" s="2">
        <v>852</v>
      </c>
      <c r="B853" s="2">
        <v>86</v>
      </c>
      <c r="C853" s="1">
        <v>45712</v>
      </c>
      <c r="D853" s="3">
        <v>76477</v>
      </c>
      <c r="E853" t="s">
        <v>815</v>
      </c>
      <c r="F853" s="2">
        <f>IF(COUNTIF(pedidos[id_cliente],pedidos[[#This Row],[id_cliente]])&lt;=1,0,1)</f>
        <v>1</v>
      </c>
    </row>
    <row r="854" spans="1:6" x14ac:dyDescent="0.35">
      <c r="A854" s="2">
        <v>853</v>
      </c>
      <c r="B854" s="2">
        <v>105</v>
      </c>
      <c r="C854" s="1">
        <v>45695</v>
      </c>
      <c r="D854" s="3">
        <v>145686</v>
      </c>
      <c r="E854" t="s">
        <v>815</v>
      </c>
      <c r="F854" s="2">
        <f>IF(COUNTIF(pedidos[id_cliente],pedidos[[#This Row],[id_cliente]])&lt;=1,0,1)</f>
        <v>1</v>
      </c>
    </row>
    <row r="855" spans="1:6" x14ac:dyDescent="0.35">
      <c r="A855" s="2">
        <v>854</v>
      </c>
      <c r="B855" s="2">
        <v>16</v>
      </c>
      <c r="C855" s="1">
        <v>45518</v>
      </c>
      <c r="D855" s="3">
        <v>46667</v>
      </c>
      <c r="E855" t="s">
        <v>816</v>
      </c>
      <c r="F855" s="2">
        <f>IF(COUNTIF(pedidos[id_cliente],pedidos[[#This Row],[id_cliente]])&lt;=1,0,1)</f>
        <v>1</v>
      </c>
    </row>
    <row r="856" spans="1:6" x14ac:dyDescent="0.35">
      <c r="A856" s="2">
        <v>855</v>
      </c>
      <c r="B856" s="2">
        <v>125</v>
      </c>
      <c r="C856" s="1">
        <v>45740</v>
      </c>
      <c r="D856" s="3">
        <v>91323</v>
      </c>
      <c r="E856" t="s">
        <v>817</v>
      </c>
      <c r="F856" s="2">
        <f>IF(COUNTIF(pedidos[id_cliente],pedidos[[#This Row],[id_cliente]])&lt;=1,0,1)</f>
        <v>1</v>
      </c>
    </row>
    <row r="857" spans="1:6" x14ac:dyDescent="0.35">
      <c r="A857" s="2">
        <v>856</v>
      </c>
      <c r="B857" s="2">
        <v>147</v>
      </c>
      <c r="C857" s="1">
        <v>45518</v>
      </c>
      <c r="D857" s="3">
        <v>35622</v>
      </c>
      <c r="E857" t="s">
        <v>815</v>
      </c>
      <c r="F857" s="2">
        <f>IF(COUNTIF(pedidos[id_cliente],pedidos[[#This Row],[id_cliente]])&lt;=1,0,1)</f>
        <v>1</v>
      </c>
    </row>
    <row r="858" spans="1:6" x14ac:dyDescent="0.35">
      <c r="A858" s="2">
        <v>857</v>
      </c>
      <c r="B858" s="2">
        <v>36</v>
      </c>
      <c r="C858" s="1">
        <v>45693</v>
      </c>
      <c r="D858" s="3">
        <v>100786</v>
      </c>
      <c r="E858" t="s">
        <v>815</v>
      </c>
      <c r="F858" s="2">
        <f>IF(COUNTIF(pedidos[id_cliente],pedidos[[#This Row],[id_cliente]])&lt;=1,0,1)</f>
        <v>1</v>
      </c>
    </row>
    <row r="859" spans="1:6" x14ac:dyDescent="0.35">
      <c r="A859" s="2">
        <v>858</v>
      </c>
      <c r="B859" s="2">
        <v>98</v>
      </c>
      <c r="C859" s="1">
        <v>45712</v>
      </c>
      <c r="D859" s="3">
        <v>70877</v>
      </c>
      <c r="E859" t="s">
        <v>815</v>
      </c>
      <c r="F859" s="2">
        <f>IF(COUNTIF(pedidos[id_cliente],pedidos[[#This Row],[id_cliente]])&lt;=1,0,1)</f>
        <v>1</v>
      </c>
    </row>
    <row r="860" spans="1:6" x14ac:dyDescent="0.35">
      <c r="A860" s="2">
        <v>859</v>
      </c>
      <c r="B860" s="2">
        <v>167</v>
      </c>
      <c r="C860" s="1">
        <v>45555</v>
      </c>
      <c r="D860" s="3">
        <v>39331</v>
      </c>
      <c r="E860" t="s">
        <v>815</v>
      </c>
      <c r="F860" s="2">
        <f>IF(COUNTIF(pedidos[id_cliente],pedidos[[#This Row],[id_cliente]])&lt;=1,0,1)</f>
        <v>1</v>
      </c>
    </row>
    <row r="861" spans="1:6" x14ac:dyDescent="0.35">
      <c r="A861" s="2">
        <v>860</v>
      </c>
      <c r="B861" s="2">
        <v>27</v>
      </c>
      <c r="C861" s="1">
        <v>45640</v>
      </c>
      <c r="D861" s="3">
        <v>99619</v>
      </c>
      <c r="E861" t="s">
        <v>816</v>
      </c>
      <c r="F861" s="2">
        <f>IF(COUNTIF(pedidos[id_cliente],pedidos[[#This Row],[id_cliente]])&lt;=1,0,1)</f>
        <v>1</v>
      </c>
    </row>
    <row r="862" spans="1:6" x14ac:dyDescent="0.35">
      <c r="A862" s="2">
        <v>861</v>
      </c>
      <c r="B862" s="2">
        <v>91</v>
      </c>
      <c r="C862" s="1">
        <v>45620</v>
      </c>
      <c r="D862" s="3">
        <v>1945</v>
      </c>
      <c r="E862" t="s">
        <v>816</v>
      </c>
      <c r="F862" s="2">
        <f>IF(COUNTIF(pedidos[id_cliente],pedidos[[#This Row],[id_cliente]])&lt;=1,0,1)</f>
        <v>1</v>
      </c>
    </row>
    <row r="863" spans="1:6" x14ac:dyDescent="0.35">
      <c r="A863" s="2">
        <v>862</v>
      </c>
      <c r="B863" s="2">
        <v>32</v>
      </c>
      <c r="C863" s="1">
        <v>45704</v>
      </c>
      <c r="D863" s="3">
        <v>135304</v>
      </c>
      <c r="E863" t="s">
        <v>816</v>
      </c>
      <c r="F863" s="2">
        <f>IF(COUNTIF(pedidos[id_cliente],pedidos[[#This Row],[id_cliente]])&lt;=1,0,1)</f>
        <v>1</v>
      </c>
    </row>
    <row r="864" spans="1:6" x14ac:dyDescent="0.35">
      <c r="A864" s="2">
        <v>863</v>
      </c>
      <c r="B864" s="2">
        <v>145</v>
      </c>
      <c r="C864" s="1">
        <v>45504</v>
      </c>
      <c r="D864" s="3">
        <v>38426</v>
      </c>
      <c r="E864" t="s">
        <v>815</v>
      </c>
      <c r="F864" s="2">
        <f>IF(COUNTIF(pedidos[id_cliente],pedidos[[#This Row],[id_cliente]])&lt;=1,0,1)</f>
        <v>1</v>
      </c>
    </row>
    <row r="865" spans="1:6" x14ac:dyDescent="0.35">
      <c r="A865" s="2">
        <v>864</v>
      </c>
      <c r="B865" s="2">
        <v>10</v>
      </c>
      <c r="C865" s="1">
        <v>45580</v>
      </c>
      <c r="D865" s="3">
        <v>142131</v>
      </c>
      <c r="E865" t="s">
        <v>817</v>
      </c>
      <c r="F865" s="2">
        <f>IF(COUNTIF(pedidos[id_cliente],pedidos[[#This Row],[id_cliente]])&lt;=1,0,1)</f>
        <v>1</v>
      </c>
    </row>
    <row r="866" spans="1:6" x14ac:dyDescent="0.35">
      <c r="A866" s="2">
        <v>865</v>
      </c>
      <c r="B866" s="2">
        <v>182</v>
      </c>
      <c r="C866" s="1">
        <v>45707</v>
      </c>
      <c r="D866" s="3">
        <v>146242</v>
      </c>
      <c r="E866" t="s">
        <v>815</v>
      </c>
      <c r="F866" s="2">
        <f>IF(COUNTIF(pedidos[id_cliente],pedidos[[#This Row],[id_cliente]])&lt;=1,0,1)</f>
        <v>1</v>
      </c>
    </row>
    <row r="867" spans="1:6" x14ac:dyDescent="0.35">
      <c r="A867" s="2">
        <v>866</v>
      </c>
      <c r="B867" s="2">
        <v>166</v>
      </c>
      <c r="C867" s="1">
        <v>45490</v>
      </c>
      <c r="D867" s="3">
        <v>130285</v>
      </c>
      <c r="E867" t="s">
        <v>816</v>
      </c>
      <c r="F867" s="2">
        <f>IF(COUNTIF(pedidos[id_cliente],pedidos[[#This Row],[id_cliente]])&lt;=1,0,1)</f>
        <v>1</v>
      </c>
    </row>
    <row r="868" spans="1:6" x14ac:dyDescent="0.35">
      <c r="A868" s="2">
        <v>867</v>
      </c>
      <c r="B868" s="2">
        <v>200</v>
      </c>
      <c r="C868" s="1">
        <v>45564</v>
      </c>
      <c r="D868" s="3">
        <v>138562</v>
      </c>
      <c r="E868" t="s">
        <v>816</v>
      </c>
      <c r="F868" s="2">
        <f>IF(COUNTIF(pedidos[id_cliente],pedidos[[#This Row],[id_cliente]])&lt;=1,0,1)</f>
        <v>1</v>
      </c>
    </row>
    <row r="869" spans="1:6" x14ac:dyDescent="0.35">
      <c r="A869" s="2">
        <v>868</v>
      </c>
      <c r="B869" s="2">
        <v>130</v>
      </c>
      <c r="C869" s="1">
        <v>45758</v>
      </c>
      <c r="D869" s="3">
        <v>25292</v>
      </c>
      <c r="E869" t="s">
        <v>816</v>
      </c>
      <c r="F869" s="2">
        <f>IF(COUNTIF(pedidos[id_cliente],pedidos[[#This Row],[id_cliente]])&lt;=1,0,1)</f>
        <v>1</v>
      </c>
    </row>
    <row r="870" spans="1:6" x14ac:dyDescent="0.35">
      <c r="A870" s="2">
        <v>869</v>
      </c>
      <c r="B870" s="2">
        <v>169</v>
      </c>
      <c r="C870" s="1">
        <v>45722</v>
      </c>
      <c r="D870" s="3">
        <v>27533</v>
      </c>
      <c r="E870" t="s">
        <v>817</v>
      </c>
      <c r="F870" s="2">
        <f>IF(COUNTIF(pedidos[id_cliente],pedidos[[#This Row],[id_cliente]])&lt;=1,0,1)</f>
        <v>1</v>
      </c>
    </row>
    <row r="871" spans="1:6" x14ac:dyDescent="0.35">
      <c r="A871" s="2">
        <v>870</v>
      </c>
      <c r="B871" s="2">
        <v>19</v>
      </c>
      <c r="C871" s="1">
        <v>45657</v>
      </c>
      <c r="D871" s="3">
        <v>49499</v>
      </c>
      <c r="E871" t="s">
        <v>816</v>
      </c>
      <c r="F871" s="2">
        <f>IF(COUNTIF(pedidos[id_cliente],pedidos[[#This Row],[id_cliente]])&lt;=1,0,1)</f>
        <v>1</v>
      </c>
    </row>
    <row r="872" spans="1:6" x14ac:dyDescent="0.35">
      <c r="A872" s="2">
        <v>871</v>
      </c>
      <c r="B872" s="2">
        <v>125</v>
      </c>
      <c r="C872" s="1">
        <v>45470</v>
      </c>
      <c r="D872" s="3">
        <v>111718</v>
      </c>
      <c r="E872" t="s">
        <v>817</v>
      </c>
      <c r="F872" s="2">
        <f>IF(COUNTIF(pedidos[id_cliente],pedidos[[#This Row],[id_cliente]])&lt;=1,0,1)</f>
        <v>1</v>
      </c>
    </row>
    <row r="873" spans="1:6" x14ac:dyDescent="0.35">
      <c r="A873" s="2">
        <v>872</v>
      </c>
      <c r="B873" s="2">
        <v>149</v>
      </c>
      <c r="C873" s="1">
        <v>45650</v>
      </c>
      <c r="D873" s="3">
        <v>8604</v>
      </c>
      <c r="E873" t="s">
        <v>815</v>
      </c>
      <c r="F873" s="2">
        <f>IF(COUNTIF(pedidos[id_cliente],pedidos[[#This Row],[id_cliente]])&lt;=1,0,1)</f>
        <v>1</v>
      </c>
    </row>
    <row r="874" spans="1:6" x14ac:dyDescent="0.35">
      <c r="A874" s="2">
        <v>873</v>
      </c>
      <c r="B874" s="2">
        <v>153</v>
      </c>
      <c r="C874" s="1">
        <v>45748</v>
      </c>
      <c r="D874" s="3">
        <v>104448</v>
      </c>
      <c r="E874" t="s">
        <v>815</v>
      </c>
      <c r="F874" s="2">
        <f>IF(COUNTIF(pedidos[id_cliente],pedidos[[#This Row],[id_cliente]])&lt;=1,0,1)</f>
        <v>1</v>
      </c>
    </row>
    <row r="875" spans="1:6" x14ac:dyDescent="0.35">
      <c r="A875" s="2">
        <v>874</v>
      </c>
      <c r="B875" s="2">
        <v>177</v>
      </c>
      <c r="C875" s="1">
        <v>45474</v>
      </c>
      <c r="D875" s="3">
        <v>9157</v>
      </c>
      <c r="E875" t="s">
        <v>815</v>
      </c>
      <c r="F875" s="2">
        <f>IF(COUNTIF(pedidos[id_cliente],pedidos[[#This Row],[id_cliente]])&lt;=1,0,1)</f>
        <v>1</v>
      </c>
    </row>
    <row r="876" spans="1:6" x14ac:dyDescent="0.35">
      <c r="A876" s="2">
        <v>875</v>
      </c>
      <c r="B876" s="2">
        <v>192</v>
      </c>
      <c r="C876" s="1">
        <v>45600</v>
      </c>
      <c r="D876" s="3">
        <v>17008</v>
      </c>
      <c r="E876" t="s">
        <v>817</v>
      </c>
      <c r="F876" s="2">
        <f>IF(COUNTIF(pedidos[id_cliente],pedidos[[#This Row],[id_cliente]])&lt;=1,0,1)</f>
        <v>1</v>
      </c>
    </row>
    <row r="877" spans="1:6" x14ac:dyDescent="0.35">
      <c r="A877" s="2">
        <v>876</v>
      </c>
      <c r="B877" s="2">
        <v>49</v>
      </c>
      <c r="C877" s="1">
        <v>45695</v>
      </c>
      <c r="D877" s="3">
        <v>41051</v>
      </c>
      <c r="E877" t="s">
        <v>817</v>
      </c>
      <c r="F877" s="2">
        <f>IF(COUNTIF(pedidos[id_cliente],pedidos[[#This Row],[id_cliente]])&lt;=1,0,1)</f>
        <v>1</v>
      </c>
    </row>
    <row r="878" spans="1:6" x14ac:dyDescent="0.35">
      <c r="A878" s="2">
        <v>877</v>
      </c>
      <c r="B878" s="2">
        <v>96</v>
      </c>
      <c r="C878" s="1">
        <v>45614</v>
      </c>
      <c r="D878" s="3">
        <v>77089</v>
      </c>
      <c r="E878" t="s">
        <v>817</v>
      </c>
      <c r="F878" s="2">
        <f>IF(COUNTIF(pedidos[id_cliente],pedidos[[#This Row],[id_cliente]])&lt;=1,0,1)</f>
        <v>1</v>
      </c>
    </row>
    <row r="879" spans="1:6" x14ac:dyDescent="0.35">
      <c r="A879" s="2">
        <v>878</v>
      </c>
      <c r="B879" s="2">
        <v>17</v>
      </c>
      <c r="C879" s="1">
        <v>45638</v>
      </c>
      <c r="D879" s="3">
        <v>70882</v>
      </c>
      <c r="E879" t="s">
        <v>816</v>
      </c>
      <c r="F879" s="2">
        <f>IF(COUNTIF(pedidos[id_cliente],pedidos[[#This Row],[id_cliente]])&lt;=1,0,1)</f>
        <v>1</v>
      </c>
    </row>
    <row r="880" spans="1:6" x14ac:dyDescent="0.35">
      <c r="A880" s="2">
        <v>879</v>
      </c>
      <c r="B880" s="2">
        <v>150</v>
      </c>
      <c r="C880" s="1">
        <v>45498</v>
      </c>
      <c r="D880" s="3">
        <v>28274</v>
      </c>
      <c r="E880" t="s">
        <v>817</v>
      </c>
      <c r="F880" s="2">
        <f>IF(COUNTIF(pedidos[id_cliente],pedidos[[#This Row],[id_cliente]])&lt;=1,0,1)</f>
        <v>1</v>
      </c>
    </row>
    <row r="881" spans="1:6" x14ac:dyDescent="0.35">
      <c r="A881" s="2">
        <v>880</v>
      </c>
      <c r="B881" s="2">
        <v>162</v>
      </c>
      <c r="C881" s="1">
        <v>45536</v>
      </c>
      <c r="D881" s="3">
        <v>96732</v>
      </c>
      <c r="E881" t="s">
        <v>815</v>
      </c>
      <c r="F881" s="2">
        <f>IF(COUNTIF(pedidos[id_cliente],pedidos[[#This Row],[id_cliente]])&lt;=1,0,1)</f>
        <v>1</v>
      </c>
    </row>
    <row r="882" spans="1:6" x14ac:dyDescent="0.35">
      <c r="A882" s="2">
        <v>881</v>
      </c>
      <c r="B882" s="2">
        <v>159</v>
      </c>
      <c r="C882" s="1">
        <v>45552</v>
      </c>
      <c r="D882" s="3">
        <v>136621</v>
      </c>
      <c r="E882" t="s">
        <v>816</v>
      </c>
      <c r="F882" s="2">
        <f>IF(COUNTIF(pedidos[id_cliente],pedidos[[#This Row],[id_cliente]])&lt;=1,0,1)</f>
        <v>1</v>
      </c>
    </row>
    <row r="883" spans="1:6" x14ac:dyDescent="0.35">
      <c r="A883" s="2">
        <v>882</v>
      </c>
      <c r="B883" s="2">
        <v>200</v>
      </c>
      <c r="C883" s="1">
        <v>45445</v>
      </c>
      <c r="D883" s="3">
        <v>36031</v>
      </c>
      <c r="E883" t="s">
        <v>817</v>
      </c>
      <c r="F883" s="2">
        <f>IF(COUNTIF(pedidos[id_cliente],pedidos[[#This Row],[id_cliente]])&lt;=1,0,1)</f>
        <v>1</v>
      </c>
    </row>
    <row r="884" spans="1:6" x14ac:dyDescent="0.35">
      <c r="A884" s="2">
        <v>883</v>
      </c>
      <c r="B884" s="2">
        <v>140</v>
      </c>
      <c r="C884" s="1">
        <v>45713</v>
      </c>
      <c r="D884" s="3">
        <v>72201</v>
      </c>
      <c r="E884" t="s">
        <v>816</v>
      </c>
      <c r="F884" s="2">
        <f>IF(COUNTIF(pedidos[id_cliente],pedidos[[#This Row],[id_cliente]])&lt;=1,0,1)</f>
        <v>1</v>
      </c>
    </row>
    <row r="885" spans="1:6" x14ac:dyDescent="0.35">
      <c r="A885" s="2">
        <v>884</v>
      </c>
      <c r="B885" s="2">
        <v>167</v>
      </c>
      <c r="C885" s="1">
        <v>45532</v>
      </c>
      <c r="D885" s="3">
        <v>120724</v>
      </c>
      <c r="E885" t="s">
        <v>817</v>
      </c>
      <c r="F885" s="2">
        <f>IF(COUNTIF(pedidos[id_cliente],pedidos[[#This Row],[id_cliente]])&lt;=1,0,1)</f>
        <v>1</v>
      </c>
    </row>
    <row r="886" spans="1:6" x14ac:dyDescent="0.35">
      <c r="A886" s="2">
        <v>885</v>
      </c>
      <c r="B886" s="2">
        <v>116</v>
      </c>
      <c r="C886" s="1">
        <v>45527</v>
      </c>
      <c r="D886" s="3">
        <v>73384</v>
      </c>
      <c r="E886" t="s">
        <v>816</v>
      </c>
      <c r="F886" s="2">
        <f>IF(COUNTIF(pedidos[id_cliente],pedidos[[#This Row],[id_cliente]])&lt;=1,0,1)</f>
        <v>1</v>
      </c>
    </row>
    <row r="887" spans="1:6" x14ac:dyDescent="0.35">
      <c r="A887" s="2">
        <v>886</v>
      </c>
      <c r="B887" s="2">
        <v>134</v>
      </c>
      <c r="C887" s="1">
        <v>45444</v>
      </c>
      <c r="D887" s="3">
        <v>81982</v>
      </c>
      <c r="E887" t="s">
        <v>817</v>
      </c>
      <c r="F887" s="2">
        <f>IF(COUNTIF(pedidos[id_cliente],pedidos[[#This Row],[id_cliente]])&lt;=1,0,1)</f>
        <v>1</v>
      </c>
    </row>
    <row r="888" spans="1:6" x14ac:dyDescent="0.35">
      <c r="A888" s="2">
        <v>887</v>
      </c>
      <c r="B888" s="2">
        <v>10</v>
      </c>
      <c r="C888" s="1">
        <v>45548</v>
      </c>
      <c r="D888" s="3">
        <v>130378</v>
      </c>
      <c r="E888" t="s">
        <v>815</v>
      </c>
      <c r="F888" s="2">
        <f>IF(COUNTIF(pedidos[id_cliente],pedidos[[#This Row],[id_cliente]])&lt;=1,0,1)</f>
        <v>1</v>
      </c>
    </row>
    <row r="889" spans="1:6" x14ac:dyDescent="0.35">
      <c r="A889" s="2">
        <v>888</v>
      </c>
      <c r="B889" s="2">
        <v>186</v>
      </c>
      <c r="C889" s="1">
        <v>45677</v>
      </c>
      <c r="D889" s="3">
        <v>17784</v>
      </c>
      <c r="E889" t="s">
        <v>815</v>
      </c>
      <c r="F889" s="2">
        <f>IF(COUNTIF(pedidos[id_cliente],pedidos[[#This Row],[id_cliente]])&lt;=1,0,1)</f>
        <v>1</v>
      </c>
    </row>
    <row r="890" spans="1:6" x14ac:dyDescent="0.35">
      <c r="A890" s="2">
        <v>889</v>
      </c>
      <c r="B890" s="2">
        <v>159</v>
      </c>
      <c r="C890" s="1">
        <v>45680</v>
      </c>
      <c r="D890" s="3">
        <v>69508</v>
      </c>
      <c r="E890" t="s">
        <v>816</v>
      </c>
      <c r="F890" s="2">
        <f>IF(COUNTIF(pedidos[id_cliente],pedidos[[#This Row],[id_cliente]])&lt;=1,0,1)</f>
        <v>1</v>
      </c>
    </row>
    <row r="891" spans="1:6" x14ac:dyDescent="0.35">
      <c r="A891" s="2">
        <v>890</v>
      </c>
      <c r="B891" s="2">
        <v>197</v>
      </c>
      <c r="C891" s="1">
        <v>45552</v>
      </c>
      <c r="D891" s="3">
        <v>125865</v>
      </c>
      <c r="E891" t="s">
        <v>815</v>
      </c>
      <c r="F891" s="2">
        <f>IF(COUNTIF(pedidos[id_cliente],pedidos[[#This Row],[id_cliente]])&lt;=1,0,1)</f>
        <v>1</v>
      </c>
    </row>
    <row r="892" spans="1:6" x14ac:dyDescent="0.35">
      <c r="A892" s="2">
        <v>891</v>
      </c>
      <c r="B892" s="2">
        <v>9</v>
      </c>
      <c r="C892" s="1">
        <v>45631</v>
      </c>
      <c r="D892" s="3">
        <v>109215</v>
      </c>
      <c r="E892" t="s">
        <v>817</v>
      </c>
      <c r="F892" s="2">
        <f>IF(COUNTIF(pedidos[id_cliente],pedidos[[#This Row],[id_cliente]])&lt;=1,0,1)</f>
        <v>1</v>
      </c>
    </row>
    <row r="893" spans="1:6" x14ac:dyDescent="0.35">
      <c r="A893" s="2">
        <v>892</v>
      </c>
      <c r="B893" s="2">
        <v>103</v>
      </c>
      <c r="C893" s="1">
        <v>45734</v>
      </c>
      <c r="D893" s="3">
        <v>45732</v>
      </c>
      <c r="E893" t="s">
        <v>815</v>
      </c>
      <c r="F893" s="2">
        <f>IF(COUNTIF(pedidos[id_cliente],pedidos[[#This Row],[id_cliente]])&lt;=1,0,1)</f>
        <v>1</v>
      </c>
    </row>
    <row r="894" spans="1:6" x14ac:dyDescent="0.35">
      <c r="A894" s="2">
        <v>893</v>
      </c>
      <c r="B894" s="2">
        <v>185</v>
      </c>
      <c r="C894" s="1">
        <v>45586</v>
      </c>
      <c r="D894" s="3">
        <v>98878</v>
      </c>
      <c r="E894" t="s">
        <v>816</v>
      </c>
      <c r="F894" s="2">
        <f>IF(COUNTIF(pedidos[id_cliente],pedidos[[#This Row],[id_cliente]])&lt;=1,0,1)</f>
        <v>1</v>
      </c>
    </row>
    <row r="895" spans="1:6" x14ac:dyDescent="0.35">
      <c r="A895" s="2">
        <v>894</v>
      </c>
      <c r="B895" s="2">
        <v>21</v>
      </c>
      <c r="C895" s="1">
        <v>45548</v>
      </c>
      <c r="D895" s="3">
        <v>8444</v>
      </c>
      <c r="E895" t="s">
        <v>815</v>
      </c>
      <c r="F895" s="2">
        <f>IF(COUNTIF(pedidos[id_cliente],pedidos[[#This Row],[id_cliente]])&lt;=1,0,1)</f>
        <v>1</v>
      </c>
    </row>
    <row r="896" spans="1:6" x14ac:dyDescent="0.35">
      <c r="A896" s="2">
        <v>895</v>
      </c>
      <c r="B896" s="2">
        <v>100</v>
      </c>
      <c r="C896" s="1">
        <v>45705</v>
      </c>
      <c r="D896" s="3">
        <v>81005</v>
      </c>
      <c r="E896" t="s">
        <v>816</v>
      </c>
      <c r="F896" s="2">
        <f>IF(COUNTIF(pedidos[id_cliente],pedidos[[#This Row],[id_cliente]])&lt;=1,0,1)</f>
        <v>1</v>
      </c>
    </row>
    <row r="897" spans="1:6" x14ac:dyDescent="0.35">
      <c r="A897" s="2">
        <v>896</v>
      </c>
      <c r="B897" s="2">
        <v>93</v>
      </c>
      <c r="C897" s="1">
        <v>45731</v>
      </c>
      <c r="D897" s="3">
        <v>11007</v>
      </c>
      <c r="E897" t="s">
        <v>815</v>
      </c>
      <c r="F897" s="2">
        <f>IF(COUNTIF(pedidos[id_cliente],pedidos[[#This Row],[id_cliente]])&lt;=1,0,1)</f>
        <v>1</v>
      </c>
    </row>
    <row r="898" spans="1:6" x14ac:dyDescent="0.35">
      <c r="A898" s="2">
        <v>897</v>
      </c>
      <c r="B898" s="2">
        <v>119</v>
      </c>
      <c r="C898" s="1">
        <v>45685</v>
      </c>
      <c r="D898" s="3">
        <v>144934</v>
      </c>
      <c r="E898" t="s">
        <v>817</v>
      </c>
      <c r="F898" s="2">
        <f>IF(COUNTIF(pedidos[id_cliente],pedidos[[#This Row],[id_cliente]])&lt;=1,0,1)</f>
        <v>1</v>
      </c>
    </row>
    <row r="899" spans="1:6" x14ac:dyDescent="0.35">
      <c r="A899" s="2">
        <v>898</v>
      </c>
      <c r="B899" s="2">
        <v>63</v>
      </c>
      <c r="C899" s="1">
        <v>45584</v>
      </c>
      <c r="D899" s="3">
        <v>22004</v>
      </c>
      <c r="E899" t="s">
        <v>815</v>
      </c>
      <c r="F899" s="2">
        <f>IF(COUNTIF(pedidos[id_cliente],pedidos[[#This Row],[id_cliente]])&lt;=1,0,1)</f>
        <v>1</v>
      </c>
    </row>
    <row r="900" spans="1:6" x14ac:dyDescent="0.35">
      <c r="A900" s="2">
        <v>899</v>
      </c>
      <c r="B900" s="2">
        <v>14</v>
      </c>
      <c r="C900" s="1">
        <v>45442</v>
      </c>
      <c r="D900" s="3">
        <v>17544</v>
      </c>
      <c r="E900" t="s">
        <v>815</v>
      </c>
      <c r="F900" s="2">
        <f>IF(COUNTIF(pedidos[id_cliente],pedidos[[#This Row],[id_cliente]])&lt;=1,0,1)</f>
        <v>1</v>
      </c>
    </row>
    <row r="901" spans="1:6" x14ac:dyDescent="0.35">
      <c r="A901" s="2">
        <v>900</v>
      </c>
      <c r="B901" s="2">
        <v>62</v>
      </c>
      <c r="C901" s="1">
        <v>45641</v>
      </c>
      <c r="D901" s="3">
        <v>6188</v>
      </c>
      <c r="E901" t="s">
        <v>815</v>
      </c>
      <c r="F901" s="2">
        <f>IF(COUNTIF(pedidos[id_cliente],pedidos[[#This Row],[id_cliente]])&lt;=1,0,1)</f>
        <v>1</v>
      </c>
    </row>
    <row r="902" spans="1:6" x14ac:dyDescent="0.35">
      <c r="A902" s="2">
        <v>901</v>
      </c>
      <c r="B902" s="2">
        <v>67</v>
      </c>
      <c r="C902" s="1">
        <v>45480</v>
      </c>
      <c r="D902" s="3">
        <v>108583</v>
      </c>
      <c r="E902" t="s">
        <v>816</v>
      </c>
      <c r="F902" s="2">
        <f>IF(COUNTIF(pedidos[id_cliente],pedidos[[#This Row],[id_cliente]])&lt;=1,0,1)</f>
        <v>1</v>
      </c>
    </row>
    <row r="903" spans="1:6" x14ac:dyDescent="0.35">
      <c r="A903" s="2">
        <v>902</v>
      </c>
      <c r="B903" s="2">
        <v>39</v>
      </c>
      <c r="C903" s="1">
        <v>45621</v>
      </c>
      <c r="D903" s="3">
        <v>7854</v>
      </c>
      <c r="E903" t="s">
        <v>817</v>
      </c>
      <c r="F903" s="2">
        <f>IF(COUNTIF(pedidos[id_cliente],pedidos[[#This Row],[id_cliente]])&lt;=1,0,1)</f>
        <v>1</v>
      </c>
    </row>
    <row r="904" spans="1:6" x14ac:dyDescent="0.35">
      <c r="A904" s="2">
        <v>903</v>
      </c>
      <c r="B904" s="2">
        <v>134</v>
      </c>
      <c r="C904" s="1">
        <v>45509</v>
      </c>
      <c r="D904" s="3">
        <v>117534</v>
      </c>
      <c r="E904" t="s">
        <v>817</v>
      </c>
      <c r="F904" s="2">
        <f>IF(COUNTIF(pedidos[id_cliente],pedidos[[#This Row],[id_cliente]])&lt;=1,0,1)</f>
        <v>1</v>
      </c>
    </row>
    <row r="905" spans="1:6" x14ac:dyDescent="0.35">
      <c r="A905" s="2">
        <v>904</v>
      </c>
      <c r="B905" s="2">
        <v>7</v>
      </c>
      <c r="C905" s="1">
        <v>45508</v>
      </c>
      <c r="D905" s="3">
        <v>16069</v>
      </c>
      <c r="E905" t="s">
        <v>817</v>
      </c>
      <c r="F905" s="2">
        <f>IF(COUNTIF(pedidos[id_cliente],pedidos[[#This Row],[id_cliente]])&lt;=1,0,1)</f>
        <v>1</v>
      </c>
    </row>
    <row r="906" spans="1:6" x14ac:dyDescent="0.35">
      <c r="A906" s="2">
        <v>905</v>
      </c>
      <c r="B906" s="2">
        <v>107</v>
      </c>
      <c r="C906" s="1">
        <v>45515</v>
      </c>
      <c r="D906" s="3">
        <v>128827</v>
      </c>
      <c r="E906" t="s">
        <v>815</v>
      </c>
      <c r="F906" s="2">
        <f>IF(COUNTIF(pedidos[id_cliente],pedidos[[#This Row],[id_cliente]])&lt;=1,0,1)</f>
        <v>1</v>
      </c>
    </row>
    <row r="907" spans="1:6" x14ac:dyDescent="0.35">
      <c r="A907" s="2">
        <v>906</v>
      </c>
      <c r="B907" s="2">
        <v>101</v>
      </c>
      <c r="C907" s="1">
        <v>45700</v>
      </c>
      <c r="D907" s="3">
        <v>4240</v>
      </c>
      <c r="E907" t="s">
        <v>817</v>
      </c>
      <c r="F907" s="2">
        <f>IF(COUNTIF(pedidos[id_cliente],pedidos[[#This Row],[id_cliente]])&lt;=1,0,1)</f>
        <v>1</v>
      </c>
    </row>
    <row r="908" spans="1:6" x14ac:dyDescent="0.35">
      <c r="A908" s="2">
        <v>907</v>
      </c>
      <c r="B908" s="2">
        <v>192</v>
      </c>
      <c r="C908" s="1">
        <v>45569</v>
      </c>
      <c r="D908" s="3">
        <v>103592</v>
      </c>
      <c r="E908" t="s">
        <v>815</v>
      </c>
      <c r="F908" s="2">
        <f>IF(COUNTIF(pedidos[id_cliente],pedidos[[#This Row],[id_cliente]])&lt;=1,0,1)</f>
        <v>1</v>
      </c>
    </row>
    <row r="909" spans="1:6" x14ac:dyDescent="0.35">
      <c r="A909" s="2">
        <v>908</v>
      </c>
      <c r="B909" s="2">
        <v>7</v>
      </c>
      <c r="C909" s="1">
        <v>45661</v>
      </c>
      <c r="D909" s="3">
        <v>104493</v>
      </c>
      <c r="E909" t="s">
        <v>815</v>
      </c>
      <c r="F909" s="2">
        <f>IF(COUNTIF(pedidos[id_cliente],pedidos[[#This Row],[id_cliente]])&lt;=1,0,1)</f>
        <v>1</v>
      </c>
    </row>
    <row r="910" spans="1:6" x14ac:dyDescent="0.35">
      <c r="A910" s="2">
        <v>909</v>
      </c>
      <c r="B910" s="2">
        <v>65</v>
      </c>
      <c r="C910" s="1">
        <v>45722</v>
      </c>
      <c r="D910" s="3">
        <v>127155</v>
      </c>
      <c r="E910" t="s">
        <v>816</v>
      </c>
      <c r="F910" s="2">
        <f>IF(COUNTIF(pedidos[id_cliente],pedidos[[#This Row],[id_cliente]])&lt;=1,0,1)</f>
        <v>1</v>
      </c>
    </row>
    <row r="911" spans="1:6" x14ac:dyDescent="0.35">
      <c r="A911" s="2">
        <v>910</v>
      </c>
      <c r="B911" s="2">
        <v>46</v>
      </c>
      <c r="C911" s="1">
        <v>45435</v>
      </c>
      <c r="D911" s="3">
        <v>21144</v>
      </c>
      <c r="E911" t="s">
        <v>816</v>
      </c>
      <c r="F911" s="2">
        <f>IF(COUNTIF(pedidos[id_cliente],pedidos[[#This Row],[id_cliente]])&lt;=1,0,1)</f>
        <v>1</v>
      </c>
    </row>
    <row r="912" spans="1:6" x14ac:dyDescent="0.35">
      <c r="A912" s="2">
        <v>911</v>
      </c>
      <c r="B912" s="2">
        <v>141</v>
      </c>
      <c r="C912" s="1">
        <v>45542</v>
      </c>
      <c r="D912" s="3">
        <v>16983</v>
      </c>
      <c r="E912" t="s">
        <v>817</v>
      </c>
      <c r="F912" s="2">
        <f>IF(COUNTIF(pedidos[id_cliente],pedidos[[#This Row],[id_cliente]])&lt;=1,0,1)</f>
        <v>1</v>
      </c>
    </row>
    <row r="913" spans="1:6" x14ac:dyDescent="0.35">
      <c r="A913" s="2">
        <v>912</v>
      </c>
      <c r="B913" s="2">
        <v>173</v>
      </c>
      <c r="C913" s="1">
        <v>45529</v>
      </c>
      <c r="D913" s="3">
        <v>36536</v>
      </c>
      <c r="E913" t="s">
        <v>815</v>
      </c>
      <c r="F913" s="2">
        <f>IF(COUNTIF(pedidos[id_cliente],pedidos[[#This Row],[id_cliente]])&lt;=1,0,1)</f>
        <v>1</v>
      </c>
    </row>
    <row r="914" spans="1:6" x14ac:dyDescent="0.35">
      <c r="A914" s="2">
        <v>913</v>
      </c>
      <c r="B914" s="2">
        <v>149</v>
      </c>
      <c r="C914" s="1">
        <v>45625</v>
      </c>
      <c r="D914" s="3">
        <v>5706</v>
      </c>
      <c r="E914" t="s">
        <v>817</v>
      </c>
      <c r="F914" s="2">
        <f>IF(COUNTIF(pedidos[id_cliente],pedidos[[#This Row],[id_cliente]])&lt;=1,0,1)</f>
        <v>1</v>
      </c>
    </row>
    <row r="915" spans="1:6" x14ac:dyDescent="0.35">
      <c r="A915" s="2">
        <v>914</v>
      </c>
      <c r="B915" s="2">
        <v>97</v>
      </c>
      <c r="C915" s="1">
        <v>45670</v>
      </c>
      <c r="D915" s="3">
        <v>8935</v>
      </c>
      <c r="E915" t="s">
        <v>815</v>
      </c>
      <c r="F915" s="2">
        <f>IF(COUNTIF(pedidos[id_cliente],pedidos[[#This Row],[id_cliente]])&lt;=1,0,1)</f>
        <v>1</v>
      </c>
    </row>
    <row r="916" spans="1:6" x14ac:dyDescent="0.35">
      <c r="A916" s="2">
        <v>915</v>
      </c>
      <c r="B916" s="2">
        <v>44</v>
      </c>
      <c r="C916" s="1">
        <v>45759</v>
      </c>
      <c r="D916" s="3">
        <v>130684</v>
      </c>
      <c r="E916" t="s">
        <v>817</v>
      </c>
      <c r="F916" s="2">
        <f>IF(COUNTIF(pedidos[id_cliente],pedidos[[#This Row],[id_cliente]])&lt;=1,0,1)</f>
        <v>1</v>
      </c>
    </row>
    <row r="917" spans="1:6" x14ac:dyDescent="0.35">
      <c r="A917" s="2">
        <v>916</v>
      </c>
      <c r="B917" s="2">
        <v>103</v>
      </c>
      <c r="C917" s="1">
        <v>45659</v>
      </c>
      <c r="D917" s="3">
        <v>8853</v>
      </c>
      <c r="E917" t="s">
        <v>817</v>
      </c>
      <c r="F917" s="2">
        <f>IF(COUNTIF(pedidos[id_cliente],pedidos[[#This Row],[id_cliente]])&lt;=1,0,1)</f>
        <v>1</v>
      </c>
    </row>
    <row r="918" spans="1:6" x14ac:dyDescent="0.35">
      <c r="A918" s="2">
        <v>917</v>
      </c>
      <c r="B918" s="2">
        <v>187</v>
      </c>
      <c r="C918" s="1">
        <v>45704</v>
      </c>
      <c r="D918" s="3">
        <v>6715</v>
      </c>
      <c r="E918" t="s">
        <v>816</v>
      </c>
      <c r="F918" s="2">
        <f>IF(COUNTIF(pedidos[id_cliente],pedidos[[#This Row],[id_cliente]])&lt;=1,0,1)</f>
        <v>1</v>
      </c>
    </row>
    <row r="919" spans="1:6" x14ac:dyDescent="0.35">
      <c r="A919" s="2">
        <v>918</v>
      </c>
      <c r="B919" s="2">
        <v>131</v>
      </c>
      <c r="C919" s="1">
        <v>45440</v>
      </c>
      <c r="D919" s="3">
        <v>80044</v>
      </c>
      <c r="E919" t="s">
        <v>817</v>
      </c>
      <c r="F919" s="2">
        <f>IF(COUNTIF(pedidos[id_cliente],pedidos[[#This Row],[id_cliente]])&lt;=1,0,1)</f>
        <v>1</v>
      </c>
    </row>
    <row r="920" spans="1:6" x14ac:dyDescent="0.35">
      <c r="A920" s="2">
        <v>919</v>
      </c>
      <c r="B920" s="2">
        <v>23</v>
      </c>
      <c r="C920" s="1">
        <v>45602</v>
      </c>
      <c r="D920" s="3">
        <v>89192</v>
      </c>
      <c r="E920" t="s">
        <v>815</v>
      </c>
      <c r="F920" s="2">
        <f>IF(COUNTIF(pedidos[id_cliente],pedidos[[#This Row],[id_cliente]])&lt;=1,0,1)</f>
        <v>1</v>
      </c>
    </row>
    <row r="921" spans="1:6" x14ac:dyDescent="0.35">
      <c r="A921" s="2">
        <v>920</v>
      </c>
      <c r="B921" s="2">
        <v>181</v>
      </c>
      <c r="C921" s="1">
        <v>45762</v>
      </c>
      <c r="D921" s="3">
        <v>145945</v>
      </c>
      <c r="E921" t="s">
        <v>817</v>
      </c>
      <c r="F921" s="2">
        <f>IF(COUNTIF(pedidos[id_cliente],pedidos[[#This Row],[id_cliente]])&lt;=1,0,1)</f>
        <v>1</v>
      </c>
    </row>
    <row r="922" spans="1:6" x14ac:dyDescent="0.35">
      <c r="A922" s="2">
        <v>921</v>
      </c>
      <c r="B922" s="2">
        <v>118</v>
      </c>
      <c r="C922" s="1">
        <v>45708</v>
      </c>
      <c r="D922" s="3">
        <v>20385</v>
      </c>
      <c r="E922" t="s">
        <v>817</v>
      </c>
      <c r="F922" s="2">
        <f>IF(COUNTIF(pedidos[id_cliente],pedidos[[#This Row],[id_cliente]])&lt;=1,0,1)</f>
        <v>1</v>
      </c>
    </row>
    <row r="923" spans="1:6" x14ac:dyDescent="0.35">
      <c r="A923" s="2">
        <v>922</v>
      </c>
      <c r="B923" s="2">
        <v>104</v>
      </c>
      <c r="C923" s="1">
        <v>45732</v>
      </c>
      <c r="D923" s="3">
        <v>23601</v>
      </c>
      <c r="E923" t="s">
        <v>815</v>
      </c>
      <c r="F923" s="2">
        <f>IF(COUNTIF(pedidos[id_cliente],pedidos[[#This Row],[id_cliente]])&lt;=1,0,1)</f>
        <v>1</v>
      </c>
    </row>
    <row r="924" spans="1:6" x14ac:dyDescent="0.35">
      <c r="A924" s="2">
        <v>923</v>
      </c>
      <c r="B924" s="2">
        <v>194</v>
      </c>
      <c r="C924" s="1">
        <v>45537</v>
      </c>
      <c r="D924" s="3">
        <v>92585</v>
      </c>
      <c r="E924" t="s">
        <v>816</v>
      </c>
      <c r="F924" s="2">
        <f>IF(COUNTIF(pedidos[id_cliente],pedidos[[#This Row],[id_cliente]])&lt;=1,0,1)</f>
        <v>1</v>
      </c>
    </row>
    <row r="925" spans="1:6" x14ac:dyDescent="0.35">
      <c r="A925" s="2">
        <v>924</v>
      </c>
      <c r="B925" s="2">
        <v>199</v>
      </c>
      <c r="C925" s="1">
        <v>45648</v>
      </c>
      <c r="D925" s="3">
        <v>95524</v>
      </c>
      <c r="E925" t="s">
        <v>817</v>
      </c>
      <c r="F925" s="2">
        <f>IF(COUNTIF(pedidos[id_cliente],pedidos[[#This Row],[id_cliente]])&lt;=1,0,1)</f>
        <v>1</v>
      </c>
    </row>
    <row r="926" spans="1:6" x14ac:dyDescent="0.35">
      <c r="A926" s="2">
        <v>925</v>
      </c>
      <c r="B926" s="2">
        <v>11</v>
      </c>
      <c r="C926" s="1">
        <v>45691</v>
      </c>
      <c r="D926" s="3">
        <v>14219</v>
      </c>
      <c r="E926" t="s">
        <v>816</v>
      </c>
      <c r="F926" s="2">
        <f>IF(COUNTIF(pedidos[id_cliente],pedidos[[#This Row],[id_cliente]])&lt;=1,0,1)</f>
        <v>1</v>
      </c>
    </row>
    <row r="927" spans="1:6" x14ac:dyDescent="0.35">
      <c r="A927" s="2">
        <v>926</v>
      </c>
      <c r="B927" s="2">
        <v>156</v>
      </c>
      <c r="C927" s="1">
        <v>45511</v>
      </c>
      <c r="D927" s="3">
        <v>82282</v>
      </c>
      <c r="E927" t="s">
        <v>817</v>
      </c>
      <c r="F927" s="2">
        <f>IF(COUNTIF(pedidos[id_cliente],pedidos[[#This Row],[id_cliente]])&lt;=1,0,1)</f>
        <v>1</v>
      </c>
    </row>
    <row r="928" spans="1:6" x14ac:dyDescent="0.35">
      <c r="A928" s="2">
        <v>927</v>
      </c>
      <c r="B928" s="2">
        <v>189</v>
      </c>
      <c r="C928" s="1">
        <v>45580</v>
      </c>
      <c r="D928" s="3">
        <v>25589</v>
      </c>
      <c r="E928" t="s">
        <v>815</v>
      </c>
      <c r="F928" s="2">
        <f>IF(COUNTIF(pedidos[id_cliente],pedidos[[#This Row],[id_cliente]])&lt;=1,0,1)</f>
        <v>1</v>
      </c>
    </row>
    <row r="929" spans="1:6" x14ac:dyDescent="0.35">
      <c r="A929" s="2">
        <v>928</v>
      </c>
      <c r="B929" s="2">
        <v>181</v>
      </c>
      <c r="C929" s="1">
        <v>45754</v>
      </c>
      <c r="D929" s="3">
        <v>143184</v>
      </c>
      <c r="E929" t="s">
        <v>817</v>
      </c>
      <c r="F929" s="2">
        <f>IF(COUNTIF(pedidos[id_cliente],pedidos[[#This Row],[id_cliente]])&lt;=1,0,1)</f>
        <v>1</v>
      </c>
    </row>
    <row r="930" spans="1:6" x14ac:dyDescent="0.35">
      <c r="A930" s="2">
        <v>929</v>
      </c>
      <c r="B930" s="2">
        <v>193</v>
      </c>
      <c r="C930" s="1">
        <v>45603</v>
      </c>
      <c r="D930" s="3">
        <v>45733</v>
      </c>
      <c r="E930" t="s">
        <v>817</v>
      </c>
      <c r="F930" s="2">
        <f>IF(COUNTIF(pedidos[id_cliente],pedidos[[#This Row],[id_cliente]])&lt;=1,0,1)</f>
        <v>1</v>
      </c>
    </row>
    <row r="931" spans="1:6" x14ac:dyDescent="0.35">
      <c r="A931" s="2">
        <v>930</v>
      </c>
      <c r="B931" s="2">
        <v>169</v>
      </c>
      <c r="C931" s="1">
        <v>45437</v>
      </c>
      <c r="D931" s="3">
        <v>56417</v>
      </c>
      <c r="E931" t="s">
        <v>816</v>
      </c>
      <c r="F931" s="2">
        <f>IF(COUNTIF(pedidos[id_cliente],pedidos[[#This Row],[id_cliente]])&lt;=1,0,1)</f>
        <v>1</v>
      </c>
    </row>
    <row r="932" spans="1:6" x14ac:dyDescent="0.35">
      <c r="A932" s="2">
        <v>931</v>
      </c>
      <c r="B932" s="2">
        <v>167</v>
      </c>
      <c r="C932" s="1">
        <v>45675</v>
      </c>
      <c r="D932" s="3">
        <v>9566</v>
      </c>
      <c r="E932" t="s">
        <v>817</v>
      </c>
      <c r="F932" s="2">
        <f>IF(COUNTIF(pedidos[id_cliente],pedidos[[#This Row],[id_cliente]])&lt;=1,0,1)</f>
        <v>1</v>
      </c>
    </row>
    <row r="933" spans="1:6" x14ac:dyDescent="0.35">
      <c r="A933" s="2">
        <v>932</v>
      </c>
      <c r="B933" s="2">
        <v>162</v>
      </c>
      <c r="C933" s="1">
        <v>45784</v>
      </c>
      <c r="D933" s="3">
        <v>22911</v>
      </c>
      <c r="E933" t="s">
        <v>816</v>
      </c>
      <c r="F933" s="2">
        <f>IF(COUNTIF(pedidos[id_cliente],pedidos[[#This Row],[id_cliente]])&lt;=1,0,1)</f>
        <v>1</v>
      </c>
    </row>
    <row r="934" spans="1:6" x14ac:dyDescent="0.35">
      <c r="A934" s="2">
        <v>933</v>
      </c>
      <c r="B934" s="2">
        <v>65</v>
      </c>
      <c r="C934" s="1">
        <v>45546</v>
      </c>
      <c r="D934" s="3">
        <v>34434</v>
      </c>
      <c r="E934" t="s">
        <v>815</v>
      </c>
      <c r="F934" s="2">
        <f>IF(COUNTIF(pedidos[id_cliente],pedidos[[#This Row],[id_cliente]])&lt;=1,0,1)</f>
        <v>1</v>
      </c>
    </row>
    <row r="935" spans="1:6" x14ac:dyDescent="0.35">
      <c r="A935" s="2">
        <v>934</v>
      </c>
      <c r="B935" s="2">
        <v>122</v>
      </c>
      <c r="C935" s="1">
        <v>45705</v>
      </c>
      <c r="D935" s="3">
        <v>7409</v>
      </c>
      <c r="E935" t="s">
        <v>817</v>
      </c>
      <c r="F935" s="2">
        <f>IF(COUNTIF(pedidos[id_cliente],pedidos[[#This Row],[id_cliente]])&lt;=1,0,1)</f>
        <v>1</v>
      </c>
    </row>
    <row r="936" spans="1:6" x14ac:dyDescent="0.35">
      <c r="A936" s="2">
        <v>935</v>
      </c>
      <c r="B936" s="2">
        <v>17</v>
      </c>
      <c r="C936" s="1">
        <v>45565</v>
      </c>
      <c r="D936" s="3">
        <v>35597</v>
      </c>
      <c r="E936" t="s">
        <v>815</v>
      </c>
      <c r="F936" s="2">
        <f>IF(COUNTIF(pedidos[id_cliente],pedidos[[#This Row],[id_cliente]])&lt;=1,0,1)</f>
        <v>1</v>
      </c>
    </row>
    <row r="937" spans="1:6" x14ac:dyDescent="0.35">
      <c r="A937" s="2">
        <v>936</v>
      </c>
      <c r="B937" s="2">
        <v>160</v>
      </c>
      <c r="C937" s="1">
        <v>45575</v>
      </c>
      <c r="D937" s="3">
        <v>140874</v>
      </c>
      <c r="E937" t="s">
        <v>817</v>
      </c>
      <c r="F937" s="2">
        <f>IF(COUNTIF(pedidos[id_cliente],pedidos[[#This Row],[id_cliente]])&lt;=1,0,1)</f>
        <v>1</v>
      </c>
    </row>
    <row r="938" spans="1:6" x14ac:dyDescent="0.35">
      <c r="A938" s="2">
        <v>937</v>
      </c>
      <c r="B938" s="2">
        <v>169</v>
      </c>
      <c r="C938" s="1">
        <v>45782</v>
      </c>
      <c r="D938" s="3">
        <v>42324</v>
      </c>
      <c r="E938" t="s">
        <v>815</v>
      </c>
      <c r="F938" s="2">
        <f>IF(COUNTIF(pedidos[id_cliente],pedidos[[#This Row],[id_cliente]])&lt;=1,0,1)</f>
        <v>1</v>
      </c>
    </row>
    <row r="939" spans="1:6" x14ac:dyDescent="0.35">
      <c r="A939" s="2">
        <v>938</v>
      </c>
      <c r="B939" s="2">
        <v>63</v>
      </c>
      <c r="C939" s="1">
        <v>45496</v>
      </c>
      <c r="D939" s="3">
        <v>109169</v>
      </c>
      <c r="E939" t="s">
        <v>817</v>
      </c>
      <c r="F939" s="2">
        <f>IF(COUNTIF(pedidos[id_cliente],pedidos[[#This Row],[id_cliente]])&lt;=1,0,1)</f>
        <v>1</v>
      </c>
    </row>
    <row r="940" spans="1:6" x14ac:dyDescent="0.35">
      <c r="A940" s="2">
        <v>939</v>
      </c>
      <c r="B940" s="2">
        <v>81</v>
      </c>
      <c r="C940" s="1">
        <v>45532</v>
      </c>
      <c r="D940" s="3">
        <v>104904</v>
      </c>
      <c r="E940" t="s">
        <v>817</v>
      </c>
      <c r="F940" s="2">
        <f>IF(COUNTIF(pedidos[id_cliente],pedidos[[#This Row],[id_cliente]])&lt;=1,0,1)</f>
        <v>1</v>
      </c>
    </row>
    <row r="941" spans="1:6" x14ac:dyDescent="0.35">
      <c r="A941" s="2">
        <v>940</v>
      </c>
      <c r="B941" s="2">
        <v>81</v>
      </c>
      <c r="C941" s="1">
        <v>45665</v>
      </c>
      <c r="D941" s="3">
        <v>88104</v>
      </c>
      <c r="E941" t="s">
        <v>815</v>
      </c>
      <c r="F941" s="2">
        <f>IF(COUNTIF(pedidos[id_cliente],pedidos[[#This Row],[id_cliente]])&lt;=1,0,1)</f>
        <v>1</v>
      </c>
    </row>
    <row r="942" spans="1:6" x14ac:dyDescent="0.35">
      <c r="A942" s="2">
        <v>941</v>
      </c>
      <c r="B942" s="2">
        <v>83</v>
      </c>
      <c r="C942" s="1">
        <v>45739</v>
      </c>
      <c r="D942" s="3">
        <v>11198</v>
      </c>
      <c r="E942" t="s">
        <v>815</v>
      </c>
      <c r="F942" s="2">
        <f>IF(COUNTIF(pedidos[id_cliente],pedidos[[#This Row],[id_cliente]])&lt;=1,0,1)</f>
        <v>1</v>
      </c>
    </row>
    <row r="943" spans="1:6" x14ac:dyDescent="0.35">
      <c r="A943" s="2">
        <v>942</v>
      </c>
      <c r="B943" s="2">
        <v>12</v>
      </c>
      <c r="C943" s="1">
        <v>45484</v>
      </c>
      <c r="D943" s="3">
        <v>121905</v>
      </c>
      <c r="E943" t="s">
        <v>817</v>
      </c>
      <c r="F943" s="2">
        <f>IF(COUNTIF(pedidos[id_cliente],pedidos[[#This Row],[id_cliente]])&lt;=1,0,1)</f>
        <v>1</v>
      </c>
    </row>
    <row r="944" spans="1:6" x14ac:dyDescent="0.35">
      <c r="A944" s="2">
        <v>943</v>
      </c>
      <c r="B944" s="2">
        <v>53</v>
      </c>
      <c r="C944" s="1">
        <v>45782</v>
      </c>
      <c r="D944" s="3">
        <v>6803</v>
      </c>
      <c r="E944" t="s">
        <v>817</v>
      </c>
      <c r="F944" s="2">
        <f>IF(COUNTIF(pedidos[id_cliente],pedidos[[#This Row],[id_cliente]])&lt;=1,0,1)</f>
        <v>1</v>
      </c>
    </row>
    <row r="945" spans="1:6" x14ac:dyDescent="0.35">
      <c r="A945" s="2">
        <v>944</v>
      </c>
      <c r="B945" s="2">
        <v>90</v>
      </c>
      <c r="C945" s="1">
        <v>45611</v>
      </c>
      <c r="D945" s="3">
        <v>124743</v>
      </c>
      <c r="E945" t="s">
        <v>817</v>
      </c>
      <c r="F945" s="2">
        <f>IF(COUNTIF(pedidos[id_cliente],pedidos[[#This Row],[id_cliente]])&lt;=1,0,1)</f>
        <v>1</v>
      </c>
    </row>
    <row r="946" spans="1:6" x14ac:dyDescent="0.35">
      <c r="A946" s="2">
        <v>945</v>
      </c>
      <c r="B946" s="2">
        <v>118</v>
      </c>
      <c r="C946" s="1">
        <v>45788</v>
      </c>
      <c r="D946" s="3">
        <v>55957</v>
      </c>
      <c r="E946" t="s">
        <v>817</v>
      </c>
      <c r="F946" s="2">
        <f>IF(COUNTIF(pedidos[id_cliente],pedidos[[#This Row],[id_cliente]])&lt;=1,0,1)</f>
        <v>1</v>
      </c>
    </row>
    <row r="947" spans="1:6" x14ac:dyDescent="0.35">
      <c r="A947" s="2">
        <v>946</v>
      </c>
      <c r="B947" s="2">
        <v>79</v>
      </c>
      <c r="C947" s="1">
        <v>45760</v>
      </c>
      <c r="D947" s="3">
        <v>11007</v>
      </c>
      <c r="E947" t="s">
        <v>816</v>
      </c>
      <c r="F947" s="2">
        <f>IF(COUNTIF(pedidos[id_cliente],pedidos[[#This Row],[id_cliente]])&lt;=1,0,1)</f>
        <v>1</v>
      </c>
    </row>
    <row r="948" spans="1:6" x14ac:dyDescent="0.35">
      <c r="A948" s="2">
        <v>947</v>
      </c>
      <c r="B948" s="2">
        <v>39</v>
      </c>
      <c r="C948" s="1">
        <v>45551</v>
      </c>
      <c r="D948" s="3">
        <v>10564</v>
      </c>
      <c r="E948" t="s">
        <v>816</v>
      </c>
      <c r="F948" s="2">
        <f>IF(COUNTIF(pedidos[id_cliente],pedidos[[#This Row],[id_cliente]])&lt;=1,0,1)</f>
        <v>1</v>
      </c>
    </row>
    <row r="949" spans="1:6" x14ac:dyDescent="0.35">
      <c r="A949" s="2">
        <v>948</v>
      </c>
      <c r="B949" s="2">
        <v>40</v>
      </c>
      <c r="C949" s="1">
        <v>45547</v>
      </c>
      <c r="D949" s="3">
        <v>25446</v>
      </c>
      <c r="E949" t="s">
        <v>815</v>
      </c>
      <c r="F949" s="2">
        <f>IF(COUNTIF(pedidos[id_cliente],pedidos[[#This Row],[id_cliente]])&lt;=1,0,1)</f>
        <v>1</v>
      </c>
    </row>
    <row r="950" spans="1:6" x14ac:dyDescent="0.35">
      <c r="A950" s="2">
        <v>949</v>
      </c>
      <c r="B950" s="2">
        <v>74</v>
      </c>
      <c r="C950" s="1">
        <v>45621</v>
      </c>
      <c r="D950" s="3">
        <v>15636</v>
      </c>
      <c r="E950" t="s">
        <v>815</v>
      </c>
      <c r="F950" s="2">
        <f>IF(COUNTIF(pedidos[id_cliente],pedidos[[#This Row],[id_cliente]])&lt;=1,0,1)</f>
        <v>1</v>
      </c>
    </row>
    <row r="951" spans="1:6" x14ac:dyDescent="0.35">
      <c r="A951" s="2">
        <v>950</v>
      </c>
      <c r="B951" s="2">
        <v>60</v>
      </c>
      <c r="C951" s="1">
        <v>45607</v>
      </c>
      <c r="D951" s="3">
        <v>10353</v>
      </c>
      <c r="E951" t="s">
        <v>815</v>
      </c>
      <c r="F951" s="2">
        <f>IF(COUNTIF(pedidos[id_cliente],pedidos[[#This Row],[id_cliente]])&lt;=1,0,1)</f>
        <v>1</v>
      </c>
    </row>
    <row r="952" spans="1:6" x14ac:dyDescent="0.35">
      <c r="A952" s="2">
        <v>951</v>
      </c>
      <c r="B952" s="2">
        <v>14</v>
      </c>
      <c r="C952" s="1">
        <v>45497</v>
      </c>
      <c r="D952" s="3">
        <v>57585</v>
      </c>
      <c r="E952" t="s">
        <v>816</v>
      </c>
      <c r="F952" s="2">
        <f>IF(COUNTIF(pedidos[id_cliente],pedidos[[#This Row],[id_cliente]])&lt;=1,0,1)</f>
        <v>1</v>
      </c>
    </row>
    <row r="953" spans="1:6" x14ac:dyDescent="0.35">
      <c r="A953" s="2">
        <v>952</v>
      </c>
      <c r="B953" s="2">
        <v>108</v>
      </c>
      <c r="C953" s="1">
        <v>45694</v>
      </c>
      <c r="D953" s="3">
        <v>71359</v>
      </c>
      <c r="E953" t="s">
        <v>815</v>
      </c>
      <c r="F953" s="2">
        <f>IF(COUNTIF(pedidos[id_cliente],pedidos[[#This Row],[id_cliente]])&lt;=1,0,1)</f>
        <v>1</v>
      </c>
    </row>
    <row r="954" spans="1:6" x14ac:dyDescent="0.35">
      <c r="A954" s="2">
        <v>953</v>
      </c>
      <c r="B954" s="2">
        <v>42</v>
      </c>
      <c r="C954" s="1">
        <v>45709</v>
      </c>
      <c r="D954" s="3">
        <v>55387</v>
      </c>
      <c r="E954" t="s">
        <v>817</v>
      </c>
      <c r="F954" s="2">
        <f>IF(COUNTIF(pedidos[id_cliente],pedidos[[#This Row],[id_cliente]])&lt;=1,0,1)</f>
        <v>1</v>
      </c>
    </row>
    <row r="955" spans="1:6" x14ac:dyDescent="0.35">
      <c r="A955" s="2">
        <v>954</v>
      </c>
      <c r="B955" s="2">
        <v>166</v>
      </c>
      <c r="C955" s="1">
        <v>45561</v>
      </c>
      <c r="D955" s="3">
        <v>1424</v>
      </c>
      <c r="E955" t="s">
        <v>817</v>
      </c>
      <c r="F955" s="2">
        <f>IF(COUNTIF(pedidos[id_cliente],pedidos[[#This Row],[id_cliente]])&lt;=1,0,1)</f>
        <v>1</v>
      </c>
    </row>
    <row r="956" spans="1:6" x14ac:dyDescent="0.35">
      <c r="A956" s="2">
        <v>955</v>
      </c>
      <c r="B956" s="2">
        <v>8</v>
      </c>
      <c r="C956" s="1">
        <v>45659</v>
      </c>
      <c r="D956" s="3">
        <v>111779</v>
      </c>
      <c r="E956" t="s">
        <v>815</v>
      </c>
      <c r="F956" s="2">
        <f>IF(COUNTIF(pedidos[id_cliente],pedidos[[#This Row],[id_cliente]])&lt;=1,0,1)</f>
        <v>1</v>
      </c>
    </row>
    <row r="957" spans="1:6" x14ac:dyDescent="0.35">
      <c r="A957" s="2">
        <v>956</v>
      </c>
      <c r="B957" s="2">
        <v>138</v>
      </c>
      <c r="C957" s="1">
        <v>45682</v>
      </c>
      <c r="D957" s="3">
        <v>119552</v>
      </c>
      <c r="E957" t="s">
        <v>817</v>
      </c>
      <c r="F957" s="2">
        <f>IF(COUNTIF(pedidos[id_cliente],pedidos[[#This Row],[id_cliente]])&lt;=1,0,1)</f>
        <v>1</v>
      </c>
    </row>
    <row r="958" spans="1:6" x14ac:dyDescent="0.35">
      <c r="A958" s="2">
        <v>957</v>
      </c>
      <c r="B958" s="2">
        <v>93</v>
      </c>
      <c r="C958" s="1">
        <v>45760</v>
      </c>
      <c r="D958" s="3">
        <v>63935</v>
      </c>
      <c r="E958" t="s">
        <v>817</v>
      </c>
      <c r="F958" s="2">
        <f>IF(COUNTIF(pedidos[id_cliente],pedidos[[#This Row],[id_cliente]])&lt;=1,0,1)</f>
        <v>1</v>
      </c>
    </row>
    <row r="959" spans="1:6" x14ac:dyDescent="0.35">
      <c r="A959" s="2">
        <v>958</v>
      </c>
      <c r="B959" s="2">
        <v>115</v>
      </c>
      <c r="C959" s="1">
        <v>45767</v>
      </c>
      <c r="D959" s="3">
        <v>12512</v>
      </c>
      <c r="E959" t="s">
        <v>817</v>
      </c>
      <c r="F959" s="2">
        <f>IF(COUNTIF(pedidos[id_cliente],pedidos[[#This Row],[id_cliente]])&lt;=1,0,1)</f>
        <v>1</v>
      </c>
    </row>
    <row r="960" spans="1:6" x14ac:dyDescent="0.35">
      <c r="A960" s="2">
        <v>959</v>
      </c>
      <c r="B960" s="2">
        <v>158</v>
      </c>
      <c r="C960" s="1">
        <v>45585</v>
      </c>
      <c r="D960" s="3">
        <v>11759</v>
      </c>
      <c r="E960" t="s">
        <v>816</v>
      </c>
      <c r="F960" s="2">
        <f>IF(COUNTIF(pedidos[id_cliente],pedidos[[#This Row],[id_cliente]])&lt;=1,0,1)</f>
        <v>1</v>
      </c>
    </row>
    <row r="961" spans="1:6" x14ac:dyDescent="0.35">
      <c r="A961" s="2">
        <v>960</v>
      </c>
      <c r="B961" s="2">
        <v>144</v>
      </c>
      <c r="C961" s="1">
        <v>45591</v>
      </c>
      <c r="D961" s="3">
        <v>118417</v>
      </c>
      <c r="E961" t="s">
        <v>816</v>
      </c>
      <c r="F961" s="2">
        <f>IF(COUNTIF(pedidos[id_cliente],pedidos[[#This Row],[id_cliente]])&lt;=1,0,1)</f>
        <v>1</v>
      </c>
    </row>
    <row r="962" spans="1:6" x14ac:dyDescent="0.35">
      <c r="A962" s="2">
        <v>961</v>
      </c>
      <c r="B962" s="2">
        <v>111</v>
      </c>
      <c r="C962" s="1">
        <v>45571</v>
      </c>
      <c r="D962" s="3">
        <v>79602</v>
      </c>
      <c r="E962" t="s">
        <v>817</v>
      </c>
      <c r="F962" s="2">
        <f>IF(COUNTIF(pedidos[id_cliente],pedidos[[#This Row],[id_cliente]])&lt;=1,0,1)</f>
        <v>1</v>
      </c>
    </row>
    <row r="963" spans="1:6" x14ac:dyDescent="0.35">
      <c r="A963" s="2">
        <v>962</v>
      </c>
      <c r="B963" s="2">
        <v>77</v>
      </c>
      <c r="C963" s="1">
        <v>45627</v>
      </c>
      <c r="D963" s="3">
        <v>13551</v>
      </c>
      <c r="E963" t="s">
        <v>817</v>
      </c>
      <c r="F963" s="2">
        <f>IF(COUNTIF(pedidos[id_cliente],pedidos[[#This Row],[id_cliente]])&lt;=1,0,1)</f>
        <v>1</v>
      </c>
    </row>
    <row r="964" spans="1:6" x14ac:dyDescent="0.35">
      <c r="A964" s="2">
        <v>963</v>
      </c>
      <c r="B964" s="2">
        <v>161</v>
      </c>
      <c r="C964" s="1">
        <v>45664</v>
      </c>
      <c r="D964" s="3">
        <v>7592</v>
      </c>
      <c r="E964" t="s">
        <v>817</v>
      </c>
      <c r="F964" s="2">
        <f>IF(COUNTIF(pedidos[id_cliente],pedidos[[#This Row],[id_cliente]])&lt;=1,0,1)</f>
        <v>1</v>
      </c>
    </row>
    <row r="965" spans="1:6" x14ac:dyDescent="0.35">
      <c r="A965" s="2">
        <v>964</v>
      </c>
      <c r="B965" s="2">
        <v>190</v>
      </c>
      <c r="C965" s="1">
        <v>45477</v>
      </c>
      <c r="D965" s="3">
        <v>123334</v>
      </c>
      <c r="E965" t="s">
        <v>815</v>
      </c>
      <c r="F965" s="2">
        <f>IF(COUNTIF(pedidos[id_cliente],pedidos[[#This Row],[id_cliente]])&lt;=1,0,1)</f>
        <v>1</v>
      </c>
    </row>
    <row r="966" spans="1:6" x14ac:dyDescent="0.35">
      <c r="A966" s="2">
        <v>965</v>
      </c>
      <c r="B966" s="2">
        <v>153</v>
      </c>
      <c r="C966" s="1">
        <v>45784</v>
      </c>
      <c r="D966" s="3">
        <v>142271</v>
      </c>
      <c r="E966" t="s">
        <v>816</v>
      </c>
      <c r="F966" s="2">
        <f>IF(COUNTIF(pedidos[id_cliente],pedidos[[#This Row],[id_cliente]])&lt;=1,0,1)</f>
        <v>1</v>
      </c>
    </row>
    <row r="967" spans="1:6" x14ac:dyDescent="0.35">
      <c r="A967" s="2">
        <v>966</v>
      </c>
      <c r="B967" s="2">
        <v>164</v>
      </c>
      <c r="C967" s="1">
        <v>45659</v>
      </c>
      <c r="D967" s="3">
        <v>148471</v>
      </c>
      <c r="E967" t="s">
        <v>817</v>
      </c>
      <c r="F967" s="2">
        <f>IF(COUNTIF(pedidos[id_cliente],pedidos[[#This Row],[id_cliente]])&lt;=1,0,1)</f>
        <v>1</v>
      </c>
    </row>
    <row r="968" spans="1:6" x14ac:dyDescent="0.35">
      <c r="A968" s="2">
        <v>967</v>
      </c>
      <c r="B968" s="2">
        <v>79</v>
      </c>
      <c r="C968" s="1">
        <v>45597</v>
      </c>
      <c r="D968" s="3">
        <v>90757</v>
      </c>
      <c r="E968" t="s">
        <v>816</v>
      </c>
      <c r="F968" s="2">
        <f>IF(COUNTIF(pedidos[id_cliente],pedidos[[#This Row],[id_cliente]])&lt;=1,0,1)</f>
        <v>1</v>
      </c>
    </row>
    <row r="969" spans="1:6" x14ac:dyDescent="0.35">
      <c r="A969" s="2">
        <v>968</v>
      </c>
      <c r="B969" s="2">
        <v>103</v>
      </c>
      <c r="C969" s="1">
        <v>45661</v>
      </c>
      <c r="D969" s="3">
        <v>85278</v>
      </c>
      <c r="E969" t="s">
        <v>816</v>
      </c>
      <c r="F969" s="2">
        <f>IF(COUNTIF(pedidos[id_cliente],pedidos[[#This Row],[id_cliente]])&lt;=1,0,1)</f>
        <v>1</v>
      </c>
    </row>
    <row r="970" spans="1:6" x14ac:dyDescent="0.35">
      <c r="A970" s="2">
        <v>969</v>
      </c>
      <c r="B970" s="2">
        <v>24</v>
      </c>
      <c r="C970" s="1">
        <v>45718</v>
      </c>
      <c r="D970" s="3">
        <v>64875</v>
      </c>
      <c r="E970" t="s">
        <v>816</v>
      </c>
      <c r="F970" s="2">
        <f>IF(COUNTIF(pedidos[id_cliente],pedidos[[#This Row],[id_cliente]])&lt;=1,0,1)</f>
        <v>1</v>
      </c>
    </row>
    <row r="971" spans="1:6" x14ac:dyDescent="0.35">
      <c r="A971" s="2">
        <v>970</v>
      </c>
      <c r="B971" s="2">
        <v>87</v>
      </c>
      <c r="C971" s="1">
        <v>45442</v>
      </c>
      <c r="D971" s="3">
        <v>70855</v>
      </c>
      <c r="E971" t="s">
        <v>816</v>
      </c>
      <c r="F971" s="2">
        <f>IF(COUNTIF(pedidos[id_cliente],pedidos[[#This Row],[id_cliente]])&lt;=1,0,1)</f>
        <v>1</v>
      </c>
    </row>
    <row r="972" spans="1:6" x14ac:dyDescent="0.35">
      <c r="A972" s="2">
        <v>971</v>
      </c>
      <c r="B972" s="2">
        <v>195</v>
      </c>
      <c r="C972" s="1">
        <v>45710</v>
      </c>
      <c r="D972" s="3">
        <v>42944</v>
      </c>
      <c r="E972" t="s">
        <v>815</v>
      </c>
      <c r="F972" s="2">
        <f>IF(COUNTIF(pedidos[id_cliente],pedidos[[#This Row],[id_cliente]])&lt;=1,0,1)</f>
        <v>1</v>
      </c>
    </row>
    <row r="973" spans="1:6" x14ac:dyDescent="0.35">
      <c r="A973" s="2">
        <v>972</v>
      </c>
      <c r="B973" s="2">
        <v>198</v>
      </c>
      <c r="C973" s="1">
        <v>45686</v>
      </c>
      <c r="D973" s="3">
        <v>138183</v>
      </c>
      <c r="E973" t="s">
        <v>816</v>
      </c>
      <c r="F973" s="2">
        <f>IF(COUNTIF(pedidos[id_cliente],pedidos[[#This Row],[id_cliente]])&lt;=1,0,1)</f>
        <v>1</v>
      </c>
    </row>
    <row r="974" spans="1:6" x14ac:dyDescent="0.35">
      <c r="A974" s="2">
        <v>973</v>
      </c>
      <c r="B974" s="2">
        <v>5</v>
      </c>
      <c r="C974" s="1">
        <v>45623</v>
      </c>
      <c r="D974" s="3">
        <v>95517</v>
      </c>
      <c r="E974" t="s">
        <v>815</v>
      </c>
      <c r="F974" s="2">
        <f>IF(COUNTIF(pedidos[id_cliente],pedidos[[#This Row],[id_cliente]])&lt;=1,0,1)</f>
        <v>1</v>
      </c>
    </row>
    <row r="975" spans="1:6" x14ac:dyDescent="0.35">
      <c r="A975" s="2">
        <v>974</v>
      </c>
      <c r="B975" s="2">
        <v>186</v>
      </c>
      <c r="C975" s="1">
        <v>45673</v>
      </c>
      <c r="D975" s="3">
        <v>62384</v>
      </c>
      <c r="E975" t="s">
        <v>816</v>
      </c>
      <c r="F975" s="2">
        <f>IF(COUNTIF(pedidos[id_cliente],pedidos[[#This Row],[id_cliente]])&lt;=1,0,1)</f>
        <v>1</v>
      </c>
    </row>
    <row r="976" spans="1:6" x14ac:dyDescent="0.35">
      <c r="A976" s="2">
        <v>975</v>
      </c>
      <c r="B976" s="2">
        <v>95</v>
      </c>
      <c r="C976" s="1">
        <v>45433</v>
      </c>
      <c r="D976" s="3">
        <v>53382</v>
      </c>
      <c r="E976" t="s">
        <v>815</v>
      </c>
      <c r="F976" s="2">
        <f>IF(COUNTIF(pedidos[id_cliente],pedidos[[#This Row],[id_cliente]])&lt;=1,0,1)</f>
        <v>1</v>
      </c>
    </row>
    <row r="977" spans="1:6" x14ac:dyDescent="0.35">
      <c r="A977" s="2">
        <v>976</v>
      </c>
      <c r="B977" s="2">
        <v>36</v>
      </c>
      <c r="C977" s="1">
        <v>45718</v>
      </c>
      <c r="D977" s="3">
        <v>134132</v>
      </c>
      <c r="E977" t="s">
        <v>815</v>
      </c>
      <c r="F977" s="2">
        <f>IF(COUNTIF(pedidos[id_cliente],pedidos[[#This Row],[id_cliente]])&lt;=1,0,1)</f>
        <v>1</v>
      </c>
    </row>
    <row r="978" spans="1:6" x14ac:dyDescent="0.35">
      <c r="A978" s="2">
        <v>977</v>
      </c>
      <c r="B978" s="2">
        <v>79</v>
      </c>
      <c r="C978" s="1">
        <v>45626</v>
      </c>
      <c r="D978" s="3">
        <v>72347</v>
      </c>
      <c r="E978" t="s">
        <v>816</v>
      </c>
      <c r="F978" s="2">
        <f>IF(COUNTIF(pedidos[id_cliente],pedidos[[#This Row],[id_cliente]])&lt;=1,0,1)</f>
        <v>1</v>
      </c>
    </row>
    <row r="979" spans="1:6" x14ac:dyDescent="0.35">
      <c r="A979" s="2">
        <v>978</v>
      </c>
      <c r="B979" s="2">
        <v>129</v>
      </c>
      <c r="C979" s="1">
        <v>45775</v>
      </c>
      <c r="D979" s="3">
        <v>111647</v>
      </c>
      <c r="E979" t="s">
        <v>817</v>
      </c>
      <c r="F979" s="2">
        <f>IF(COUNTIF(pedidos[id_cliente],pedidos[[#This Row],[id_cliente]])&lt;=1,0,1)</f>
        <v>1</v>
      </c>
    </row>
    <row r="980" spans="1:6" x14ac:dyDescent="0.35">
      <c r="A980" s="2">
        <v>979</v>
      </c>
      <c r="B980" s="2">
        <v>42</v>
      </c>
      <c r="C980" s="1">
        <v>45720</v>
      </c>
      <c r="D980" s="3">
        <v>38784</v>
      </c>
      <c r="E980" t="s">
        <v>817</v>
      </c>
      <c r="F980" s="2">
        <f>IF(COUNTIF(pedidos[id_cliente],pedidos[[#This Row],[id_cliente]])&lt;=1,0,1)</f>
        <v>1</v>
      </c>
    </row>
    <row r="981" spans="1:6" x14ac:dyDescent="0.35">
      <c r="A981" s="2">
        <v>980</v>
      </c>
      <c r="B981" s="2">
        <v>85</v>
      </c>
      <c r="C981" s="1">
        <v>45535</v>
      </c>
      <c r="D981" s="3">
        <v>138548</v>
      </c>
      <c r="E981" t="s">
        <v>815</v>
      </c>
      <c r="F981" s="2">
        <f>IF(COUNTIF(pedidos[id_cliente],pedidos[[#This Row],[id_cliente]])&lt;=1,0,1)</f>
        <v>1</v>
      </c>
    </row>
    <row r="982" spans="1:6" x14ac:dyDescent="0.35">
      <c r="A982" s="2">
        <v>981</v>
      </c>
      <c r="B982" s="2">
        <v>81</v>
      </c>
      <c r="C982" s="1">
        <v>45558</v>
      </c>
      <c r="D982" s="3">
        <v>84018</v>
      </c>
      <c r="E982" t="s">
        <v>815</v>
      </c>
      <c r="F982" s="2">
        <f>IF(COUNTIF(pedidos[id_cliente],pedidos[[#This Row],[id_cliente]])&lt;=1,0,1)</f>
        <v>1</v>
      </c>
    </row>
    <row r="983" spans="1:6" x14ac:dyDescent="0.35">
      <c r="A983" s="2">
        <v>982</v>
      </c>
      <c r="B983" s="2">
        <v>184</v>
      </c>
      <c r="C983" s="1">
        <v>45464</v>
      </c>
      <c r="D983" s="3">
        <v>12999</v>
      </c>
      <c r="E983" t="s">
        <v>817</v>
      </c>
      <c r="F983" s="2">
        <f>IF(COUNTIF(pedidos[id_cliente],pedidos[[#This Row],[id_cliente]])&lt;=1,0,1)</f>
        <v>1</v>
      </c>
    </row>
    <row r="984" spans="1:6" x14ac:dyDescent="0.35">
      <c r="A984" s="2">
        <v>983</v>
      </c>
      <c r="B984" s="2">
        <v>43</v>
      </c>
      <c r="C984" s="1">
        <v>45690</v>
      </c>
      <c r="D984" s="3">
        <v>64534</v>
      </c>
      <c r="E984" t="s">
        <v>815</v>
      </c>
      <c r="F984" s="2">
        <f>IF(COUNTIF(pedidos[id_cliente],pedidos[[#This Row],[id_cliente]])&lt;=1,0,1)</f>
        <v>1</v>
      </c>
    </row>
    <row r="985" spans="1:6" x14ac:dyDescent="0.35">
      <c r="A985" s="2">
        <v>984</v>
      </c>
      <c r="B985" s="2">
        <v>91</v>
      </c>
      <c r="C985" s="1">
        <v>45537</v>
      </c>
      <c r="D985" s="3">
        <v>20516</v>
      </c>
      <c r="E985" t="s">
        <v>815</v>
      </c>
      <c r="F985" s="2">
        <f>IF(COUNTIF(pedidos[id_cliente],pedidos[[#This Row],[id_cliente]])&lt;=1,0,1)</f>
        <v>1</v>
      </c>
    </row>
    <row r="986" spans="1:6" x14ac:dyDescent="0.35">
      <c r="A986" s="2">
        <v>985</v>
      </c>
      <c r="B986" s="2">
        <v>175</v>
      </c>
      <c r="C986" s="1">
        <v>45555</v>
      </c>
      <c r="D986" s="3">
        <v>95787</v>
      </c>
      <c r="E986" t="s">
        <v>817</v>
      </c>
      <c r="F986" s="2">
        <f>IF(COUNTIF(pedidos[id_cliente],pedidos[[#This Row],[id_cliente]])&lt;=1,0,1)</f>
        <v>1</v>
      </c>
    </row>
    <row r="987" spans="1:6" x14ac:dyDescent="0.35">
      <c r="A987" s="2">
        <v>986</v>
      </c>
      <c r="B987" s="2">
        <v>187</v>
      </c>
      <c r="C987" s="1">
        <v>45649</v>
      </c>
      <c r="D987" s="3">
        <v>5695</v>
      </c>
      <c r="E987" t="s">
        <v>817</v>
      </c>
      <c r="F987" s="2">
        <f>IF(COUNTIF(pedidos[id_cliente],pedidos[[#This Row],[id_cliente]])&lt;=1,0,1)</f>
        <v>1</v>
      </c>
    </row>
    <row r="988" spans="1:6" x14ac:dyDescent="0.35">
      <c r="A988" s="2">
        <v>987</v>
      </c>
      <c r="B988" s="2">
        <v>78</v>
      </c>
      <c r="C988" s="1">
        <v>45718</v>
      </c>
      <c r="D988" s="3">
        <v>136936</v>
      </c>
      <c r="E988" t="s">
        <v>816</v>
      </c>
      <c r="F988" s="2">
        <f>IF(COUNTIF(pedidos[id_cliente],pedidos[[#This Row],[id_cliente]])&lt;=1,0,1)</f>
        <v>1</v>
      </c>
    </row>
    <row r="989" spans="1:6" x14ac:dyDescent="0.35">
      <c r="A989" s="2">
        <v>988</v>
      </c>
      <c r="B989" s="2">
        <v>22</v>
      </c>
      <c r="C989" s="1">
        <v>45490</v>
      </c>
      <c r="D989" s="3">
        <v>40216</v>
      </c>
      <c r="E989" t="s">
        <v>815</v>
      </c>
      <c r="F989" s="2">
        <f>IF(COUNTIF(pedidos[id_cliente],pedidos[[#This Row],[id_cliente]])&lt;=1,0,1)</f>
        <v>1</v>
      </c>
    </row>
    <row r="990" spans="1:6" x14ac:dyDescent="0.35">
      <c r="A990" s="2">
        <v>989</v>
      </c>
      <c r="B990" s="2">
        <v>21</v>
      </c>
      <c r="C990" s="1">
        <v>45595</v>
      </c>
      <c r="D990" s="3">
        <v>75036</v>
      </c>
      <c r="E990" t="s">
        <v>817</v>
      </c>
      <c r="F990" s="2">
        <f>IF(COUNTIF(pedidos[id_cliente],pedidos[[#This Row],[id_cliente]])&lt;=1,0,1)</f>
        <v>1</v>
      </c>
    </row>
    <row r="991" spans="1:6" x14ac:dyDescent="0.35">
      <c r="A991" s="2">
        <v>990</v>
      </c>
      <c r="B991" s="2">
        <v>167</v>
      </c>
      <c r="C991" s="1">
        <v>45702</v>
      </c>
      <c r="D991" s="3">
        <v>2858</v>
      </c>
      <c r="E991" t="s">
        <v>815</v>
      </c>
      <c r="F991" s="2">
        <f>IF(COUNTIF(pedidos[id_cliente],pedidos[[#This Row],[id_cliente]])&lt;=1,0,1)</f>
        <v>1</v>
      </c>
    </row>
    <row r="992" spans="1:6" x14ac:dyDescent="0.35">
      <c r="A992" s="2">
        <v>991</v>
      </c>
      <c r="B992" s="2">
        <v>74</v>
      </c>
      <c r="C992" s="1">
        <v>45583</v>
      </c>
      <c r="D992" s="3">
        <v>31649</v>
      </c>
      <c r="E992" t="s">
        <v>816</v>
      </c>
      <c r="F992" s="2">
        <f>IF(COUNTIF(pedidos[id_cliente],pedidos[[#This Row],[id_cliente]])&lt;=1,0,1)</f>
        <v>1</v>
      </c>
    </row>
    <row r="993" spans="1:6" x14ac:dyDescent="0.35">
      <c r="A993" s="2">
        <v>992</v>
      </c>
      <c r="B993" s="2">
        <v>124</v>
      </c>
      <c r="C993" s="1">
        <v>45512</v>
      </c>
      <c r="D993" s="3">
        <v>14224</v>
      </c>
      <c r="E993" t="s">
        <v>815</v>
      </c>
      <c r="F993" s="2">
        <f>IF(COUNTIF(pedidos[id_cliente],pedidos[[#This Row],[id_cliente]])&lt;=1,0,1)</f>
        <v>1</v>
      </c>
    </row>
    <row r="994" spans="1:6" x14ac:dyDescent="0.35">
      <c r="A994" s="2">
        <v>993</v>
      </c>
      <c r="B994" s="2">
        <v>190</v>
      </c>
      <c r="C994" s="1">
        <v>45639</v>
      </c>
      <c r="D994" s="3">
        <v>64996</v>
      </c>
      <c r="E994" t="s">
        <v>817</v>
      </c>
      <c r="F994" s="2">
        <f>IF(COUNTIF(pedidos[id_cliente],pedidos[[#This Row],[id_cliente]])&lt;=1,0,1)</f>
        <v>1</v>
      </c>
    </row>
    <row r="995" spans="1:6" x14ac:dyDescent="0.35">
      <c r="A995" s="2">
        <v>994</v>
      </c>
      <c r="B995" s="2">
        <v>11</v>
      </c>
      <c r="C995" s="1">
        <v>45714</v>
      </c>
      <c r="D995" s="3">
        <v>124251</v>
      </c>
      <c r="E995" t="s">
        <v>817</v>
      </c>
      <c r="F995" s="2">
        <f>IF(COUNTIF(pedidos[id_cliente],pedidos[[#This Row],[id_cliente]])&lt;=1,0,1)</f>
        <v>1</v>
      </c>
    </row>
    <row r="996" spans="1:6" x14ac:dyDescent="0.35">
      <c r="A996" s="2">
        <v>995</v>
      </c>
      <c r="B996" s="2">
        <v>17</v>
      </c>
      <c r="C996" s="1">
        <v>45581</v>
      </c>
      <c r="D996" s="3">
        <v>5833</v>
      </c>
      <c r="E996" t="s">
        <v>815</v>
      </c>
      <c r="F996" s="2">
        <f>IF(COUNTIF(pedidos[id_cliente],pedidos[[#This Row],[id_cliente]])&lt;=1,0,1)</f>
        <v>1</v>
      </c>
    </row>
    <row r="997" spans="1:6" x14ac:dyDescent="0.35">
      <c r="A997" s="2">
        <v>996</v>
      </c>
      <c r="B997" s="2">
        <v>133</v>
      </c>
      <c r="C997" s="1">
        <v>45504</v>
      </c>
      <c r="D997" s="3">
        <v>84431</v>
      </c>
      <c r="E997" t="s">
        <v>815</v>
      </c>
      <c r="F997" s="2">
        <f>IF(COUNTIF(pedidos[id_cliente],pedidos[[#This Row],[id_cliente]])&lt;=1,0,1)</f>
        <v>1</v>
      </c>
    </row>
    <row r="998" spans="1:6" x14ac:dyDescent="0.35">
      <c r="A998" s="2">
        <v>997</v>
      </c>
      <c r="B998" s="2">
        <v>69</v>
      </c>
      <c r="C998" s="1">
        <v>45566</v>
      </c>
      <c r="D998" s="3">
        <v>58829</v>
      </c>
      <c r="E998" t="s">
        <v>816</v>
      </c>
      <c r="F998" s="2">
        <f>IF(COUNTIF(pedidos[id_cliente],pedidos[[#This Row],[id_cliente]])&lt;=1,0,1)</f>
        <v>1</v>
      </c>
    </row>
    <row r="999" spans="1:6" x14ac:dyDescent="0.35">
      <c r="A999" s="2">
        <v>998</v>
      </c>
      <c r="B999" s="2">
        <v>120</v>
      </c>
      <c r="C999" s="1">
        <v>45706</v>
      </c>
      <c r="D999" s="3">
        <v>68757</v>
      </c>
      <c r="E999" t="s">
        <v>816</v>
      </c>
      <c r="F999" s="2">
        <f>IF(COUNTIF(pedidos[id_cliente],pedidos[[#This Row],[id_cliente]])&lt;=1,0,1)</f>
        <v>1</v>
      </c>
    </row>
    <row r="1000" spans="1:6" x14ac:dyDescent="0.35">
      <c r="A1000" s="2">
        <v>999</v>
      </c>
      <c r="B1000" s="2">
        <v>53</v>
      </c>
      <c r="C1000" s="1">
        <v>45709</v>
      </c>
      <c r="D1000" s="3">
        <v>48167</v>
      </c>
      <c r="E1000" t="s">
        <v>816</v>
      </c>
      <c r="F1000" s="2">
        <f>IF(COUNTIF(pedidos[id_cliente],pedidos[[#This Row],[id_cliente]])&lt;=1,0,1)</f>
        <v>1</v>
      </c>
    </row>
    <row r="1001" spans="1:6" x14ac:dyDescent="0.35">
      <c r="A1001" s="2">
        <v>1000</v>
      </c>
      <c r="B1001" s="2">
        <v>181</v>
      </c>
      <c r="C1001" s="1">
        <v>45776</v>
      </c>
      <c r="D1001" s="3">
        <v>89653</v>
      </c>
      <c r="E1001" t="s">
        <v>817</v>
      </c>
      <c r="F1001" s="2">
        <f>IF(COUNTIF(pedidos[id_cliente],pedidos[[#This Row],[id_cliente]])&lt;=1,0,1)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F241-18C5-4CA6-AA9F-C514D51C8F1F}">
  <dimension ref="A1:M70"/>
  <sheetViews>
    <sheetView topLeftCell="A53" workbookViewId="0">
      <selection activeCell="A40" sqref="A40:A70"/>
    </sheetView>
  </sheetViews>
  <sheetFormatPr defaultRowHeight="14.5" x14ac:dyDescent="0.35"/>
  <cols>
    <col min="1" max="1" width="17.90625" bestFit="1" customWidth="1"/>
    <col min="2" max="2" width="8" bestFit="1" customWidth="1"/>
    <col min="5" max="5" width="17.90625" bestFit="1" customWidth="1"/>
    <col min="6" max="6" width="18.36328125" bestFit="1" customWidth="1"/>
    <col min="7" max="7" width="11.7265625" bestFit="1" customWidth="1"/>
    <col min="8" max="8" width="7.90625" bestFit="1" customWidth="1"/>
    <col min="9" max="9" width="11.7265625" bestFit="1" customWidth="1"/>
    <col min="10" max="10" width="12.453125" bestFit="1" customWidth="1"/>
    <col min="11" max="11" width="20.08984375" bestFit="1" customWidth="1"/>
  </cols>
  <sheetData>
    <row r="1" spans="1:13" x14ac:dyDescent="0.35">
      <c r="B1" s="4" t="s">
        <v>862</v>
      </c>
      <c r="K1" s="4" t="s">
        <v>857</v>
      </c>
      <c r="L1" t="s">
        <v>848</v>
      </c>
    </row>
    <row r="2" spans="1:13" x14ac:dyDescent="0.35">
      <c r="B2" t="s">
        <v>848</v>
      </c>
      <c r="D2" t="s">
        <v>863</v>
      </c>
      <c r="K2" s="5" t="s">
        <v>10</v>
      </c>
      <c r="L2">
        <v>204</v>
      </c>
    </row>
    <row r="3" spans="1:13" x14ac:dyDescent="0.35">
      <c r="A3" s="4" t="s">
        <v>857</v>
      </c>
      <c r="B3" t="s">
        <v>858</v>
      </c>
      <c r="C3" t="s">
        <v>859</v>
      </c>
      <c r="D3" t="s">
        <v>858</v>
      </c>
      <c r="E3" t="s">
        <v>859</v>
      </c>
      <c r="F3" t="s">
        <v>864</v>
      </c>
      <c r="G3" t="s">
        <v>865</v>
      </c>
      <c r="H3" t="s">
        <v>866</v>
      </c>
      <c r="K3" s="5" t="s">
        <v>7</v>
      </c>
      <c r="L3">
        <v>201</v>
      </c>
    </row>
    <row r="4" spans="1:13" x14ac:dyDescent="0.35">
      <c r="A4" s="5" t="s">
        <v>10</v>
      </c>
      <c r="B4">
        <v>101</v>
      </c>
      <c r="C4">
        <v>103</v>
      </c>
      <c r="D4" s="8">
        <v>0.31761006289308175</v>
      </c>
      <c r="E4" s="8">
        <v>0.37591240875912407</v>
      </c>
      <c r="F4" s="11">
        <f>C4/(C4+B4)</f>
        <v>0.50490196078431371</v>
      </c>
      <c r="G4" s="13">
        <f>E4/D4</f>
        <v>1.1835658018356581</v>
      </c>
      <c r="H4">
        <f>(E4-D4)*LN(G4)</f>
        <v>9.8257962485063296E-3</v>
      </c>
      <c r="K4" s="5" t="s">
        <v>5</v>
      </c>
      <c r="L4">
        <v>187</v>
      </c>
    </row>
    <row r="5" spans="1:13" x14ac:dyDescent="0.35">
      <c r="A5" s="5" t="s">
        <v>7</v>
      </c>
      <c r="B5">
        <v>113</v>
      </c>
      <c r="C5">
        <v>88</v>
      </c>
      <c r="D5" s="8">
        <v>0.35534591194968551</v>
      </c>
      <c r="E5" s="8">
        <v>0.32116788321167883</v>
      </c>
      <c r="F5" s="11">
        <f t="shared" ref="F5:F7" si="0">C5/(C5+B5)</f>
        <v>0.43781094527363185</v>
      </c>
      <c r="G5" s="13">
        <f t="shared" ref="G5:G6" si="1">E5/D5</f>
        <v>0.90381758284348557</v>
      </c>
      <c r="H5">
        <f t="shared" ref="H5:H6" si="2">(E5-D5)*LN(G5)</f>
        <v>3.4563463883941336E-3</v>
      </c>
      <c r="K5" s="5" t="s">
        <v>819</v>
      </c>
      <c r="L5">
        <v>592</v>
      </c>
    </row>
    <row r="6" spans="1:13" x14ac:dyDescent="0.35">
      <c r="A6" s="5" t="s">
        <v>5</v>
      </c>
      <c r="B6">
        <v>104</v>
      </c>
      <c r="C6">
        <v>83</v>
      </c>
      <c r="D6" s="8">
        <v>0.32704402515723269</v>
      </c>
      <c r="E6" s="8">
        <v>0.3029197080291971</v>
      </c>
      <c r="F6" s="11">
        <f t="shared" si="0"/>
        <v>0.44385026737967914</v>
      </c>
      <c r="G6" s="13">
        <f t="shared" si="1"/>
        <v>0.92623526108927579</v>
      </c>
      <c r="H6">
        <f t="shared" si="2"/>
        <v>1.8485744092928882E-3</v>
      </c>
    </row>
    <row r="7" spans="1:13" x14ac:dyDescent="0.35">
      <c r="A7" s="5" t="s">
        <v>819</v>
      </c>
      <c r="B7">
        <v>318</v>
      </c>
      <c r="C7">
        <v>274</v>
      </c>
      <c r="D7" s="8">
        <v>1</v>
      </c>
      <c r="E7" s="8">
        <v>1</v>
      </c>
      <c r="F7" s="12">
        <f t="shared" si="0"/>
        <v>0.46283783783783783</v>
      </c>
      <c r="G7" s="13"/>
      <c r="H7">
        <f>SUM(H4:H6)</f>
        <v>1.5130717046193351E-2</v>
      </c>
    </row>
    <row r="8" spans="1:13" x14ac:dyDescent="0.35">
      <c r="K8" s="4" t="s">
        <v>860</v>
      </c>
      <c r="L8" t="s">
        <v>848</v>
      </c>
    </row>
    <row r="9" spans="1:13" x14ac:dyDescent="0.35">
      <c r="K9" s="5" t="s">
        <v>858</v>
      </c>
      <c r="L9">
        <v>318</v>
      </c>
      <c r="M9" s="11">
        <f>'Atendimentos EDA'!L9/'Atendimentos EDA'!$L$11</f>
        <v>0.53716216216216217</v>
      </c>
    </row>
    <row r="10" spans="1:13" x14ac:dyDescent="0.35">
      <c r="K10" s="5" t="s">
        <v>859</v>
      </c>
      <c r="L10">
        <v>274</v>
      </c>
      <c r="M10" s="11">
        <f>'Atendimentos EDA'!L10/'Atendimentos EDA'!$L$11</f>
        <v>0.46283783783783783</v>
      </c>
    </row>
    <row r="11" spans="1:13" x14ac:dyDescent="0.35">
      <c r="K11" s="5" t="s">
        <v>819</v>
      </c>
      <c r="L11">
        <v>592</v>
      </c>
    </row>
    <row r="14" spans="1:13" x14ac:dyDescent="0.35">
      <c r="B14" s="4" t="s">
        <v>862</v>
      </c>
      <c r="K14" s="4" t="s">
        <v>861</v>
      </c>
      <c r="L14" t="s">
        <v>848</v>
      </c>
    </row>
    <row r="15" spans="1:13" x14ac:dyDescent="0.35">
      <c r="B15" t="s">
        <v>848</v>
      </c>
      <c r="D15" t="s">
        <v>863</v>
      </c>
      <c r="K15" s="5" t="s">
        <v>8</v>
      </c>
      <c r="L15">
        <v>197</v>
      </c>
    </row>
    <row r="16" spans="1:13" x14ac:dyDescent="0.35">
      <c r="A16" s="4" t="s">
        <v>861</v>
      </c>
      <c r="B16" t="s">
        <v>858</v>
      </c>
      <c r="C16" t="s">
        <v>859</v>
      </c>
      <c r="D16" t="s">
        <v>858</v>
      </c>
      <c r="E16" t="s">
        <v>859</v>
      </c>
      <c r="F16" t="s">
        <v>864</v>
      </c>
      <c r="G16" t="s">
        <v>865</v>
      </c>
      <c r="H16" t="s">
        <v>866</v>
      </c>
      <c r="K16" s="5" t="s">
        <v>9</v>
      </c>
      <c r="L16">
        <v>198</v>
      </c>
    </row>
    <row r="17" spans="1:12" x14ac:dyDescent="0.35">
      <c r="A17" s="5" t="s">
        <v>8</v>
      </c>
      <c r="B17">
        <v>101</v>
      </c>
      <c r="C17">
        <v>96</v>
      </c>
      <c r="D17" s="8">
        <v>0.31761006289308175</v>
      </c>
      <c r="E17" s="8">
        <v>0.35036496350364965</v>
      </c>
      <c r="F17" s="11">
        <f>C17/(C17+B17)</f>
        <v>0.48730964467005078</v>
      </c>
      <c r="G17" s="13">
        <f>E17/D17</f>
        <v>1.1031292910312931</v>
      </c>
      <c r="H17">
        <f>(E17-D17)*LN(G17)</f>
        <v>3.2149246454496985E-3</v>
      </c>
      <c r="K17" s="5" t="s">
        <v>6</v>
      </c>
      <c r="L17">
        <v>197</v>
      </c>
    </row>
    <row r="18" spans="1:12" x14ac:dyDescent="0.35">
      <c r="A18" s="5" t="s">
        <v>9</v>
      </c>
      <c r="B18">
        <v>111</v>
      </c>
      <c r="C18">
        <v>87</v>
      </c>
      <c r="D18" s="8">
        <v>0.34905660377358488</v>
      </c>
      <c r="E18" s="8">
        <v>0.31751824817518248</v>
      </c>
      <c r="F18" s="11">
        <f t="shared" ref="F18:F20" si="3">C18/(C18+B18)</f>
        <v>0.43939393939393939</v>
      </c>
      <c r="G18" s="13">
        <f t="shared" ref="G18:G19" si="4">E18/D18</f>
        <v>0.90964687315052284</v>
      </c>
      <c r="H18">
        <f t="shared" ref="H18:H19" si="5">(E18-D18)*LN(G18)</f>
        <v>2.9866446267500899E-3</v>
      </c>
      <c r="K18" s="5" t="s">
        <v>819</v>
      </c>
      <c r="L18">
        <v>592</v>
      </c>
    </row>
    <row r="19" spans="1:12" x14ac:dyDescent="0.35">
      <c r="A19" s="5" t="s">
        <v>6</v>
      </c>
      <c r="B19">
        <v>106</v>
      </c>
      <c r="C19">
        <v>91</v>
      </c>
      <c r="D19" s="8">
        <v>0.33333333333333331</v>
      </c>
      <c r="E19" s="8">
        <v>0.33211678832116787</v>
      </c>
      <c r="F19" s="11">
        <f t="shared" si="3"/>
        <v>0.46192893401015228</v>
      </c>
      <c r="G19" s="13">
        <f t="shared" si="4"/>
        <v>0.9963503649635036</v>
      </c>
      <c r="H19">
        <f t="shared" si="5"/>
        <v>4.4480671570687825E-6</v>
      </c>
    </row>
    <row r="20" spans="1:12" x14ac:dyDescent="0.35">
      <c r="A20" s="5" t="s">
        <v>819</v>
      </c>
      <c r="B20">
        <v>318</v>
      </c>
      <c r="C20">
        <v>274</v>
      </c>
      <c r="D20" s="8">
        <v>1</v>
      </c>
      <c r="E20" s="8">
        <v>1</v>
      </c>
      <c r="F20" s="12">
        <f t="shared" si="3"/>
        <v>0.46283783783783783</v>
      </c>
      <c r="G20" s="13"/>
      <c r="H20">
        <f>SUM(H17:H19)</f>
        <v>6.2060173393568572E-3</v>
      </c>
    </row>
    <row r="23" spans="1:12" x14ac:dyDescent="0.35">
      <c r="B23" s="4" t="s">
        <v>862</v>
      </c>
    </row>
    <row r="24" spans="1:12" x14ac:dyDescent="0.35">
      <c r="B24" t="s">
        <v>848</v>
      </c>
      <c r="D24" t="s">
        <v>863</v>
      </c>
    </row>
    <row r="25" spans="1:12" x14ac:dyDescent="0.35">
      <c r="A25" s="4" t="s">
        <v>857</v>
      </c>
      <c r="B25" t="s">
        <v>858</v>
      </c>
      <c r="C25" t="s">
        <v>859</v>
      </c>
      <c r="D25" t="s">
        <v>858</v>
      </c>
      <c r="E25" t="s">
        <v>859</v>
      </c>
    </row>
    <row r="26" spans="1:12" x14ac:dyDescent="0.35">
      <c r="A26" s="5" t="s">
        <v>10</v>
      </c>
      <c r="B26">
        <v>101</v>
      </c>
      <c r="C26">
        <v>103</v>
      </c>
      <c r="D26" s="8">
        <v>0.31761006289308175</v>
      </c>
      <c r="E26" s="8">
        <v>0.37591240875912407</v>
      </c>
    </row>
    <row r="27" spans="1:12" x14ac:dyDescent="0.35">
      <c r="A27" s="6" t="s">
        <v>8</v>
      </c>
      <c r="B27">
        <v>32</v>
      </c>
      <c r="C27">
        <v>36</v>
      </c>
      <c r="D27" s="8">
        <v>0.10062893081761007</v>
      </c>
      <c r="E27" s="8">
        <v>0.13138686131386862</v>
      </c>
    </row>
    <row r="28" spans="1:12" x14ac:dyDescent="0.35">
      <c r="A28" s="6" t="s">
        <v>9</v>
      </c>
      <c r="B28">
        <v>30</v>
      </c>
      <c r="C28">
        <v>25</v>
      </c>
      <c r="D28" s="8">
        <v>9.4339622641509441E-2</v>
      </c>
      <c r="E28" s="8">
        <v>9.1240875912408759E-2</v>
      </c>
    </row>
    <row r="29" spans="1:12" x14ac:dyDescent="0.35">
      <c r="A29" s="6" t="s">
        <v>6</v>
      </c>
      <c r="B29">
        <v>39</v>
      </c>
      <c r="C29">
        <v>42</v>
      </c>
      <c r="D29" s="8">
        <v>0.12264150943396226</v>
      </c>
      <c r="E29" s="8">
        <v>0.15328467153284672</v>
      </c>
    </row>
    <row r="30" spans="1:12" x14ac:dyDescent="0.35">
      <c r="A30" s="5" t="s">
        <v>7</v>
      </c>
      <c r="B30">
        <v>113</v>
      </c>
      <c r="C30">
        <v>88</v>
      </c>
      <c r="D30" s="8">
        <v>0.35534591194968551</v>
      </c>
      <c r="E30" s="8">
        <v>0.32116788321167883</v>
      </c>
    </row>
    <row r="31" spans="1:12" x14ac:dyDescent="0.35">
      <c r="A31" s="6" t="s">
        <v>8</v>
      </c>
      <c r="B31">
        <v>37</v>
      </c>
      <c r="C31">
        <v>37</v>
      </c>
      <c r="D31" s="8">
        <v>0.11635220125786164</v>
      </c>
      <c r="E31" s="8">
        <v>0.13503649635036497</v>
      </c>
    </row>
    <row r="32" spans="1:12" x14ac:dyDescent="0.35">
      <c r="A32" s="6" t="s">
        <v>9</v>
      </c>
      <c r="B32">
        <v>40</v>
      </c>
      <c r="C32">
        <v>28</v>
      </c>
      <c r="D32" s="8">
        <v>0.12578616352201258</v>
      </c>
      <c r="E32" s="8">
        <v>0.10218978102189781</v>
      </c>
    </row>
    <row r="33" spans="1:5" x14ac:dyDescent="0.35">
      <c r="A33" s="6" t="s">
        <v>6</v>
      </c>
      <c r="B33">
        <v>36</v>
      </c>
      <c r="C33">
        <v>23</v>
      </c>
      <c r="D33" s="8">
        <v>0.11320754716981132</v>
      </c>
      <c r="E33" s="8">
        <v>8.3941605839416053E-2</v>
      </c>
    </row>
    <row r="34" spans="1:5" x14ac:dyDescent="0.35">
      <c r="A34" s="5" t="s">
        <v>5</v>
      </c>
      <c r="B34">
        <v>104</v>
      </c>
      <c r="C34">
        <v>83</v>
      </c>
      <c r="D34" s="8">
        <v>0.32704402515723269</v>
      </c>
      <c r="E34" s="8">
        <v>0.3029197080291971</v>
      </c>
    </row>
    <row r="35" spans="1:5" x14ac:dyDescent="0.35">
      <c r="A35" s="6" t="s">
        <v>8</v>
      </c>
      <c r="B35">
        <v>32</v>
      </c>
      <c r="C35">
        <v>23</v>
      </c>
      <c r="D35" s="8">
        <v>0.10062893081761007</v>
      </c>
      <c r="E35" s="8">
        <v>8.3941605839416053E-2</v>
      </c>
    </row>
    <row r="36" spans="1:5" x14ac:dyDescent="0.35">
      <c r="A36" s="6" t="s">
        <v>9</v>
      </c>
      <c r="B36">
        <v>41</v>
      </c>
      <c r="C36">
        <v>34</v>
      </c>
      <c r="D36" s="8">
        <v>0.12893081761006289</v>
      </c>
      <c r="E36" s="8">
        <v>0.12408759124087591</v>
      </c>
    </row>
    <row r="37" spans="1:5" x14ac:dyDescent="0.35">
      <c r="A37" s="6" t="s">
        <v>6</v>
      </c>
      <c r="B37">
        <v>31</v>
      </c>
      <c r="C37">
        <v>26</v>
      </c>
      <c r="D37" s="8">
        <v>9.7484276729559755E-2</v>
      </c>
      <c r="E37" s="8">
        <v>9.4890510948905105E-2</v>
      </c>
    </row>
    <row r="38" spans="1:5" x14ac:dyDescent="0.35">
      <c r="A38" s="5" t="s">
        <v>819</v>
      </c>
      <c r="B38">
        <v>318</v>
      </c>
      <c r="C38">
        <v>274</v>
      </c>
      <c r="D38" s="8">
        <v>1</v>
      </c>
      <c r="E38" s="8">
        <v>1</v>
      </c>
    </row>
    <row r="40" spans="1:5" x14ac:dyDescent="0.35">
      <c r="A40" t="s">
        <v>851</v>
      </c>
    </row>
    <row r="41" spans="1:5" x14ac:dyDescent="0.35">
      <c r="A41" s="10" t="s">
        <v>868</v>
      </c>
    </row>
    <row r="42" spans="1:5" x14ac:dyDescent="0.35">
      <c r="A42" t="s">
        <v>869</v>
      </c>
    </row>
    <row r="43" spans="1:5" x14ac:dyDescent="0.35">
      <c r="A43" t="s">
        <v>871</v>
      </c>
    </row>
    <row r="44" spans="1:5" x14ac:dyDescent="0.35">
      <c r="A44" t="s">
        <v>870</v>
      </c>
    </row>
    <row r="45" spans="1:5" x14ac:dyDescent="0.35">
      <c r="A45" t="s">
        <v>883</v>
      </c>
    </row>
    <row r="46" spans="1:5" x14ac:dyDescent="0.35">
      <c r="A46" t="s">
        <v>886</v>
      </c>
    </row>
    <row r="50" spans="1:1" x14ac:dyDescent="0.35">
      <c r="A50" t="s">
        <v>856</v>
      </c>
    </row>
    <row r="51" spans="1:1" x14ac:dyDescent="0.35">
      <c r="A51" t="s">
        <v>867</v>
      </c>
    </row>
    <row r="52" spans="1:1" x14ac:dyDescent="0.35">
      <c r="A52" t="s">
        <v>872</v>
      </c>
    </row>
    <row r="53" spans="1:1" x14ac:dyDescent="0.35">
      <c r="A53" t="s">
        <v>884</v>
      </c>
    </row>
    <row r="54" spans="1:1" x14ac:dyDescent="0.35">
      <c r="A54" t="s">
        <v>885</v>
      </c>
    </row>
    <row r="58" spans="1:1" x14ac:dyDescent="0.35">
      <c r="A58" t="s">
        <v>873</v>
      </c>
    </row>
    <row r="59" spans="1:1" x14ac:dyDescent="0.35">
      <c r="A59" s="10" t="s">
        <v>874</v>
      </c>
    </row>
    <row r="60" spans="1:1" x14ac:dyDescent="0.35">
      <c r="A60" t="s">
        <v>881</v>
      </c>
    </row>
    <row r="61" spans="1:1" x14ac:dyDescent="0.35">
      <c r="A61" t="s">
        <v>882</v>
      </c>
    </row>
    <row r="63" spans="1:1" x14ac:dyDescent="0.35">
      <c r="A63" s="10" t="s">
        <v>875</v>
      </c>
    </row>
    <row r="64" spans="1:1" x14ac:dyDescent="0.35">
      <c r="A64" t="s">
        <v>880</v>
      </c>
    </row>
    <row r="66" spans="1:1" x14ac:dyDescent="0.35">
      <c r="A66" s="10" t="s">
        <v>876</v>
      </c>
    </row>
    <row r="67" spans="1:1" x14ac:dyDescent="0.35">
      <c r="A67" s="14" t="s">
        <v>877</v>
      </c>
    </row>
    <row r="69" spans="1:1" x14ac:dyDescent="0.35">
      <c r="A69" s="10" t="s">
        <v>878</v>
      </c>
    </row>
    <row r="70" spans="1:1" x14ac:dyDescent="0.35">
      <c r="A70" s="14" t="s">
        <v>879</v>
      </c>
    </row>
  </sheetData>
  <conditionalFormatting pivot="1" sqref="E27:E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E31:E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E35:E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796C-A807-44F2-B9AF-685B56CD078B}">
  <dimension ref="A3:M90"/>
  <sheetViews>
    <sheetView topLeftCell="A22" workbookViewId="0">
      <selection activeCell="M20" sqref="M20:M27"/>
    </sheetView>
  </sheetViews>
  <sheetFormatPr defaultRowHeight="14.5" x14ac:dyDescent="0.35"/>
  <cols>
    <col min="1" max="1" width="17" bestFit="1" customWidth="1"/>
    <col min="2" max="2" width="20.54296875" bestFit="1" customWidth="1"/>
    <col min="3" max="3" width="9.7265625" bestFit="1" customWidth="1"/>
    <col min="5" max="5" width="17" bestFit="1" customWidth="1"/>
    <col min="6" max="6" width="17.453125" bestFit="1" customWidth="1"/>
  </cols>
  <sheetData>
    <row r="3" spans="1:3" x14ac:dyDescent="0.35">
      <c r="A3" s="4" t="s">
        <v>847</v>
      </c>
      <c r="B3" t="s">
        <v>848</v>
      </c>
      <c r="C3" t="s">
        <v>849</v>
      </c>
    </row>
    <row r="4" spans="1:3" x14ac:dyDescent="0.35">
      <c r="A4" s="5" t="s">
        <v>52</v>
      </c>
      <c r="B4">
        <v>47</v>
      </c>
      <c r="C4" s="9">
        <v>0.23499999999999999</v>
      </c>
    </row>
    <row r="5" spans="1:3" x14ac:dyDescent="0.35">
      <c r="A5" s="5" t="s">
        <v>26</v>
      </c>
      <c r="B5">
        <v>44</v>
      </c>
      <c r="C5" s="9">
        <v>0.45500000000000002</v>
      </c>
    </row>
    <row r="6" spans="1:3" x14ac:dyDescent="0.35">
      <c r="A6" s="5" t="s">
        <v>22</v>
      </c>
      <c r="B6">
        <v>39</v>
      </c>
      <c r="C6" s="9">
        <v>0.65</v>
      </c>
    </row>
    <row r="7" spans="1:3" x14ac:dyDescent="0.35">
      <c r="A7" s="5" t="s">
        <v>33</v>
      </c>
      <c r="B7">
        <v>36</v>
      </c>
      <c r="C7" s="9">
        <v>0.83</v>
      </c>
    </row>
    <row r="8" spans="1:3" x14ac:dyDescent="0.35">
      <c r="A8" s="5" t="s">
        <v>18</v>
      </c>
      <c r="B8">
        <v>34</v>
      </c>
      <c r="C8" s="9">
        <v>1</v>
      </c>
    </row>
    <row r="9" spans="1:3" x14ac:dyDescent="0.35">
      <c r="A9" s="5" t="s">
        <v>819</v>
      </c>
      <c r="B9">
        <v>200</v>
      </c>
      <c r="C9" s="8"/>
    </row>
    <row r="12" spans="1:3" x14ac:dyDescent="0.35">
      <c r="A12" s="4" t="s">
        <v>850</v>
      </c>
      <c r="B12" t="s">
        <v>848</v>
      </c>
      <c r="C12" t="s">
        <v>849</v>
      </c>
    </row>
    <row r="13" spans="1:3" x14ac:dyDescent="0.35">
      <c r="A13" s="5" t="s">
        <v>843</v>
      </c>
      <c r="B13">
        <v>77</v>
      </c>
      <c r="C13" s="9">
        <v>0.38500000000000001</v>
      </c>
    </row>
    <row r="14" spans="1:3" x14ac:dyDescent="0.35">
      <c r="A14" s="5" t="s">
        <v>844</v>
      </c>
      <c r="B14">
        <v>53</v>
      </c>
      <c r="C14" s="9">
        <v>0.65</v>
      </c>
    </row>
    <row r="15" spans="1:3" x14ac:dyDescent="0.35">
      <c r="A15" s="5" t="s">
        <v>846</v>
      </c>
      <c r="B15">
        <v>28</v>
      </c>
      <c r="C15" s="9">
        <v>0.79</v>
      </c>
    </row>
    <row r="16" spans="1:3" x14ac:dyDescent="0.35">
      <c r="A16" s="5" t="s">
        <v>842</v>
      </c>
      <c r="B16">
        <v>22</v>
      </c>
      <c r="C16" s="9">
        <v>0.9</v>
      </c>
    </row>
    <row r="17" spans="1:13" x14ac:dyDescent="0.35">
      <c r="A17" s="5" t="s">
        <v>845</v>
      </c>
      <c r="B17">
        <v>20</v>
      </c>
      <c r="C17" s="9">
        <v>1</v>
      </c>
    </row>
    <row r="18" spans="1:13" x14ac:dyDescent="0.35">
      <c r="A18" s="5" t="s">
        <v>819</v>
      </c>
      <c r="B18">
        <v>200</v>
      </c>
      <c r="C18" s="8"/>
    </row>
    <row r="20" spans="1:13" x14ac:dyDescent="0.35">
      <c r="M20" t="s">
        <v>851</v>
      </c>
    </row>
    <row r="21" spans="1:13" x14ac:dyDescent="0.35">
      <c r="A21" s="4" t="s">
        <v>818</v>
      </c>
      <c r="B21" t="s">
        <v>820</v>
      </c>
      <c r="M21" t="s">
        <v>852</v>
      </c>
    </row>
    <row r="22" spans="1:13" x14ac:dyDescent="0.35">
      <c r="A22" s="5" t="s">
        <v>821</v>
      </c>
      <c r="B22">
        <v>77</v>
      </c>
      <c r="M22" t="s">
        <v>854</v>
      </c>
    </row>
    <row r="23" spans="1:13" x14ac:dyDescent="0.35">
      <c r="A23" s="6" t="s">
        <v>824</v>
      </c>
      <c r="B23">
        <v>17</v>
      </c>
    </row>
    <row r="24" spans="1:13" x14ac:dyDescent="0.35">
      <c r="A24" s="7" t="s">
        <v>831</v>
      </c>
      <c r="B24">
        <v>7</v>
      </c>
    </row>
    <row r="25" spans="1:13" x14ac:dyDescent="0.35">
      <c r="A25" s="7" t="s">
        <v>832</v>
      </c>
      <c r="B25">
        <v>10</v>
      </c>
      <c r="M25" t="s">
        <v>856</v>
      </c>
    </row>
    <row r="26" spans="1:13" x14ac:dyDescent="0.35">
      <c r="A26" s="6" t="s">
        <v>825</v>
      </c>
      <c r="B26">
        <v>34</v>
      </c>
      <c r="M26" t="s">
        <v>853</v>
      </c>
    </row>
    <row r="27" spans="1:13" x14ac:dyDescent="0.35">
      <c r="A27" s="7" t="s">
        <v>834</v>
      </c>
      <c r="B27">
        <v>13</v>
      </c>
      <c r="M27" t="s">
        <v>855</v>
      </c>
    </row>
    <row r="28" spans="1:13" x14ac:dyDescent="0.35">
      <c r="A28" s="7" t="s">
        <v>835</v>
      </c>
      <c r="B28">
        <v>6</v>
      </c>
    </row>
    <row r="29" spans="1:13" x14ac:dyDescent="0.35">
      <c r="A29" s="7" t="s">
        <v>836</v>
      </c>
      <c r="B29">
        <v>15</v>
      </c>
    </row>
    <row r="30" spans="1:13" x14ac:dyDescent="0.35">
      <c r="A30" s="6" t="s">
        <v>826</v>
      </c>
      <c r="B30">
        <v>26</v>
      </c>
    </row>
    <row r="31" spans="1:13" x14ac:dyDescent="0.35">
      <c r="A31" s="7" t="s">
        <v>837</v>
      </c>
      <c r="B31">
        <v>8</v>
      </c>
    </row>
    <row r="32" spans="1:13" x14ac:dyDescent="0.35">
      <c r="A32" s="7" t="s">
        <v>838</v>
      </c>
      <c r="B32">
        <v>10</v>
      </c>
    </row>
    <row r="33" spans="1:2" x14ac:dyDescent="0.35">
      <c r="A33" s="7" t="s">
        <v>839</v>
      </c>
      <c r="B33">
        <v>8</v>
      </c>
    </row>
    <row r="34" spans="1:2" x14ac:dyDescent="0.35">
      <c r="A34" s="5" t="s">
        <v>822</v>
      </c>
      <c r="B34">
        <v>104</v>
      </c>
    </row>
    <row r="35" spans="1:2" x14ac:dyDescent="0.35">
      <c r="A35" s="6" t="s">
        <v>827</v>
      </c>
      <c r="B35">
        <v>25</v>
      </c>
    </row>
    <row r="36" spans="1:2" x14ac:dyDescent="0.35">
      <c r="A36" s="7" t="s">
        <v>828</v>
      </c>
      <c r="B36">
        <v>7</v>
      </c>
    </row>
    <row r="37" spans="1:2" x14ac:dyDescent="0.35">
      <c r="A37" s="7" t="s">
        <v>829</v>
      </c>
      <c r="B37">
        <v>8</v>
      </c>
    </row>
    <row r="38" spans="1:2" x14ac:dyDescent="0.35">
      <c r="A38" s="7" t="s">
        <v>830</v>
      </c>
      <c r="B38">
        <v>10</v>
      </c>
    </row>
    <row r="39" spans="1:2" x14ac:dyDescent="0.35">
      <c r="A39" s="6" t="s">
        <v>824</v>
      </c>
      <c r="B39">
        <v>20</v>
      </c>
    </row>
    <row r="40" spans="1:2" x14ac:dyDescent="0.35">
      <c r="A40" s="7" t="s">
        <v>833</v>
      </c>
      <c r="B40">
        <v>8</v>
      </c>
    </row>
    <row r="41" spans="1:2" x14ac:dyDescent="0.35">
      <c r="A41" s="7" t="s">
        <v>831</v>
      </c>
      <c r="B41">
        <v>8</v>
      </c>
    </row>
    <row r="42" spans="1:2" x14ac:dyDescent="0.35">
      <c r="A42" s="7" t="s">
        <v>832</v>
      </c>
      <c r="B42">
        <v>4</v>
      </c>
    </row>
    <row r="43" spans="1:2" x14ac:dyDescent="0.35">
      <c r="A43" s="6" t="s">
        <v>825</v>
      </c>
      <c r="B43">
        <v>27</v>
      </c>
    </row>
    <row r="44" spans="1:2" x14ac:dyDescent="0.35">
      <c r="A44" s="7" t="s">
        <v>834</v>
      </c>
      <c r="B44">
        <v>7</v>
      </c>
    </row>
    <row r="45" spans="1:2" x14ac:dyDescent="0.35">
      <c r="A45" s="7" t="s">
        <v>835</v>
      </c>
      <c r="B45">
        <v>12</v>
      </c>
    </row>
    <row r="46" spans="1:2" x14ac:dyDescent="0.35">
      <c r="A46" s="7" t="s">
        <v>836</v>
      </c>
      <c r="B46">
        <v>8</v>
      </c>
    </row>
    <row r="47" spans="1:2" x14ac:dyDescent="0.35">
      <c r="A47" s="6" t="s">
        <v>826</v>
      </c>
      <c r="B47">
        <v>32</v>
      </c>
    </row>
    <row r="48" spans="1:2" x14ac:dyDescent="0.35">
      <c r="A48" s="7" t="s">
        <v>837</v>
      </c>
      <c r="B48">
        <v>9</v>
      </c>
    </row>
    <row r="49" spans="1:2" x14ac:dyDescent="0.35">
      <c r="A49" s="7" t="s">
        <v>838</v>
      </c>
      <c r="B49">
        <v>14</v>
      </c>
    </row>
    <row r="50" spans="1:2" x14ac:dyDescent="0.35">
      <c r="A50" s="7" t="s">
        <v>839</v>
      </c>
      <c r="B50">
        <v>9</v>
      </c>
    </row>
    <row r="51" spans="1:2" x14ac:dyDescent="0.35">
      <c r="A51" s="5" t="s">
        <v>823</v>
      </c>
      <c r="B51">
        <v>19</v>
      </c>
    </row>
    <row r="52" spans="1:2" x14ac:dyDescent="0.35">
      <c r="A52" s="6" t="s">
        <v>827</v>
      </c>
      <c r="B52">
        <v>19</v>
      </c>
    </row>
    <row r="53" spans="1:2" x14ac:dyDescent="0.35">
      <c r="A53" s="7" t="s">
        <v>828</v>
      </c>
      <c r="B53">
        <v>14</v>
      </c>
    </row>
    <row r="54" spans="1:2" x14ac:dyDescent="0.35">
      <c r="A54" s="7" t="s">
        <v>829</v>
      </c>
      <c r="B54">
        <v>5</v>
      </c>
    </row>
    <row r="55" spans="1:2" x14ac:dyDescent="0.35">
      <c r="A55" s="5" t="s">
        <v>819</v>
      </c>
      <c r="B55">
        <v>200</v>
      </c>
    </row>
    <row r="62" spans="1:2" x14ac:dyDescent="0.35">
      <c r="A62" s="4" t="s">
        <v>818</v>
      </c>
      <c r="B62" t="s">
        <v>840</v>
      </c>
    </row>
    <row r="63" spans="1:2" x14ac:dyDescent="0.35">
      <c r="A63" s="5" t="s">
        <v>68</v>
      </c>
      <c r="B63">
        <v>17</v>
      </c>
    </row>
    <row r="64" spans="1:2" x14ac:dyDescent="0.35">
      <c r="A64" s="5" t="s">
        <v>37</v>
      </c>
      <c r="B64">
        <v>13</v>
      </c>
    </row>
    <row r="65" spans="1:2" x14ac:dyDescent="0.35">
      <c r="A65" s="5" t="s">
        <v>76</v>
      </c>
      <c r="B65">
        <v>12</v>
      </c>
    </row>
    <row r="66" spans="1:2" x14ac:dyDescent="0.35">
      <c r="A66" s="5" t="s">
        <v>34</v>
      </c>
      <c r="B66">
        <v>11</v>
      </c>
    </row>
    <row r="67" spans="1:2" x14ac:dyDescent="0.35">
      <c r="A67" s="5" t="s">
        <v>89</v>
      </c>
      <c r="B67">
        <v>11</v>
      </c>
    </row>
    <row r="68" spans="1:2" x14ac:dyDescent="0.35">
      <c r="A68" s="5" t="s">
        <v>23</v>
      </c>
      <c r="B68">
        <v>10</v>
      </c>
    </row>
    <row r="69" spans="1:2" x14ac:dyDescent="0.35">
      <c r="A69" s="5" t="s">
        <v>53</v>
      </c>
      <c r="B69">
        <v>8</v>
      </c>
    </row>
    <row r="70" spans="1:2" x14ac:dyDescent="0.35">
      <c r="A70" s="5" t="s">
        <v>30</v>
      </c>
      <c r="B70">
        <v>8</v>
      </c>
    </row>
    <row r="71" spans="1:2" x14ac:dyDescent="0.35">
      <c r="A71" s="5" t="s">
        <v>27</v>
      </c>
      <c r="B71">
        <v>8</v>
      </c>
    </row>
    <row r="72" spans="1:2" x14ac:dyDescent="0.35">
      <c r="A72" s="5" t="s">
        <v>103</v>
      </c>
      <c r="B72">
        <v>8</v>
      </c>
    </row>
    <row r="73" spans="1:2" x14ac:dyDescent="0.35">
      <c r="A73" s="5" t="s">
        <v>139</v>
      </c>
      <c r="B73">
        <v>7</v>
      </c>
    </row>
    <row r="74" spans="1:2" x14ac:dyDescent="0.35">
      <c r="A74" s="5" t="s">
        <v>19</v>
      </c>
      <c r="B74">
        <v>7</v>
      </c>
    </row>
    <row r="75" spans="1:2" x14ac:dyDescent="0.35">
      <c r="A75" s="5" t="s">
        <v>73</v>
      </c>
      <c r="B75">
        <v>7</v>
      </c>
    </row>
    <row r="76" spans="1:2" x14ac:dyDescent="0.35">
      <c r="A76" s="5" t="s">
        <v>84</v>
      </c>
      <c r="B76">
        <v>7</v>
      </c>
    </row>
    <row r="77" spans="1:2" x14ac:dyDescent="0.35">
      <c r="A77" s="5" t="s">
        <v>124</v>
      </c>
      <c r="B77">
        <v>6</v>
      </c>
    </row>
    <row r="78" spans="1:2" x14ac:dyDescent="0.35">
      <c r="A78" s="5" t="s">
        <v>61</v>
      </c>
      <c r="B78">
        <v>6</v>
      </c>
    </row>
    <row r="79" spans="1:2" x14ac:dyDescent="0.35">
      <c r="A79" s="5" t="s">
        <v>40</v>
      </c>
      <c r="B79">
        <v>6</v>
      </c>
    </row>
    <row r="80" spans="1:2" x14ac:dyDescent="0.35">
      <c r="A80" s="5" t="s">
        <v>81</v>
      </c>
      <c r="B80">
        <v>6</v>
      </c>
    </row>
    <row r="81" spans="1:2" x14ac:dyDescent="0.35">
      <c r="A81" s="5" t="s">
        <v>184</v>
      </c>
      <c r="B81">
        <v>6</v>
      </c>
    </row>
    <row r="82" spans="1:2" x14ac:dyDescent="0.35">
      <c r="A82" s="5" t="s">
        <v>47</v>
      </c>
      <c r="B82">
        <v>6</v>
      </c>
    </row>
    <row r="83" spans="1:2" x14ac:dyDescent="0.35">
      <c r="A83" s="5" t="s">
        <v>87</v>
      </c>
      <c r="B83">
        <v>5</v>
      </c>
    </row>
    <row r="84" spans="1:2" x14ac:dyDescent="0.35">
      <c r="A84" s="5" t="s">
        <v>100</v>
      </c>
      <c r="B84">
        <v>5</v>
      </c>
    </row>
    <row r="85" spans="1:2" x14ac:dyDescent="0.35">
      <c r="A85" s="5" t="s">
        <v>119</v>
      </c>
      <c r="B85">
        <v>5</v>
      </c>
    </row>
    <row r="86" spans="1:2" x14ac:dyDescent="0.35">
      <c r="A86" s="5" t="s">
        <v>146</v>
      </c>
      <c r="B86">
        <v>5</v>
      </c>
    </row>
    <row r="87" spans="1:2" x14ac:dyDescent="0.35">
      <c r="A87" s="5" t="s">
        <v>56</v>
      </c>
      <c r="B87">
        <v>4</v>
      </c>
    </row>
    <row r="88" spans="1:2" x14ac:dyDescent="0.35">
      <c r="A88" s="5" t="s">
        <v>169</v>
      </c>
      <c r="B88">
        <v>3</v>
      </c>
    </row>
    <row r="89" spans="1:2" x14ac:dyDescent="0.35">
      <c r="A89" s="5" t="s">
        <v>64</v>
      </c>
      <c r="B89">
        <v>3</v>
      </c>
    </row>
    <row r="90" spans="1:2" x14ac:dyDescent="0.35">
      <c r="A90" s="5" t="s">
        <v>819</v>
      </c>
      <c r="B90">
        <v>200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5ED4-091E-43BB-B1C4-1AA9AEF51018}">
  <dimension ref="A1:N107"/>
  <sheetViews>
    <sheetView tabSelected="1" workbookViewId="0">
      <selection activeCell="G11" sqref="G11"/>
    </sheetView>
  </sheetViews>
  <sheetFormatPr defaultRowHeight="14.5" x14ac:dyDescent="0.35"/>
  <cols>
    <col min="1" max="1" width="20.6328125" bestFit="1" customWidth="1"/>
    <col min="2" max="2" width="18.36328125" bestFit="1" customWidth="1"/>
    <col min="3" max="3" width="8.36328125" bestFit="1" customWidth="1"/>
    <col min="4" max="4" width="16.90625" customWidth="1"/>
    <col min="5" max="5" width="7.90625" bestFit="1" customWidth="1"/>
    <col min="6" max="6" width="13.453125" bestFit="1" customWidth="1"/>
    <col min="7" max="7" width="17" bestFit="1" customWidth="1"/>
    <col min="8" max="8" width="21.7265625" bestFit="1" customWidth="1"/>
    <col min="9" max="9" width="3.81640625" bestFit="1" customWidth="1"/>
    <col min="10" max="10" width="20.6328125" bestFit="1" customWidth="1"/>
    <col min="11" max="11" width="7.90625" bestFit="1" customWidth="1"/>
  </cols>
  <sheetData>
    <row r="1" spans="1:8" x14ac:dyDescent="0.35">
      <c r="A1" s="4" t="s">
        <v>404</v>
      </c>
      <c r="B1" t="s">
        <v>890</v>
      </c>
    </row>
    <row r="3" spans="1:8" x14ac:dyDescent="0.35">
      <c r="A3" s="4" t="s">
        <v>889</v>
      </c>
      <c r="B3" s="4" t="s">
        <v>862</v>
      </c>
    </row>
    <row r="4" spans="1:8" x14ac:dyDescent="0.35">
      <c r="A4" s="4" t="s">
        <v>818</v>
      </c>
      <c r="B4" t="s">
        <v>842</v>
      </c>
      <c r="C4" t="s">
        <v>843</v>
      </c>
      <c r="D4" t="s">
        <v>844</v>
      </c>
      <c r="E4" t="s">
        <v>845</v>
      </c>
      <c r="F4" t="s">
        <v>846</v>
      </c>
      <c r="G4" t="s">
        <v>819</v>
      </c>
    </row>
    <row r="5" spans="1:8" x14ac:dyDescent="0.35">
      <c r="A5" s="5" t="s">
        <v>414</v>
      </c>
      <c r="B5">
        <v>8</v>
      </c>
      <c r="C5">
        <v>33</v>
      </c>
      <c r="D5">
        <v>21</v>
      </c>
      <c r="E5">
        <v>6</v>
      </c>
      <c r="F5">
        <v>10</v>
      </c>
      <c r="G5">
        <v>78</v>
      </c>
    </row>
    <row r="6" spans="1:8" x14ac:dyDescent="0.35">
      <c r="A6" s="5" t="s">
        <v>419</v>
      </c>
      <c r="B6">
        <v>7</v>
      </c>
      <c r="C6">
        <v>39</v>
      </c>
      <c r="D6">
        <v>14</v>
      </c>
      <c r="E6">
        <v>5</v>
      </c>
      <c r="F6">
        <v>9</v>
      </c>
      <c r="G6">
        <v>74</v>
      </c>
    </row>
    <row r="7" spans="1:8" x14ac:dyDescent="0.35">
      <c r="A7" s="5" t="s">
        <v>408</v>
      </c>
      <c r="B7">
        <v>2</v>
      </c>
      <c r="C7">
        <v>26</v>
      </c>
      <c r="D7">
        <v>24</v>
      </c>
      <c r="E7">
        <v>4</v>
      </c>
      <c r="F7">
        <v>12</v>
      </c>
      <c r="G7">
        <v>68</v>
      </c>
    </row>
    <row r="8" spans="1:8" x14ac:dyDescent="0.35">
      <c r="A8" s="5" t="s">
        <v>411</v>
      </c>
      <c r="B8">
        <v>10</v>
      </c>
      <c r="C8">
        <v>25</v>
      </c>
      <c r="D8">
        <v>12</v>
      </c>
      <c r="E8">
        <v>6</v>
      </c>
      <c r="F8">
        <v>7</v>
      </c>
      <c r="G8">
        <v>60</v>
      </c>
    </row>
    <row r="9" spans="1:8" x14ac:dyDescent="0.35">
      <c r="A9" s="5" t="s">
        <v>819</v>
      </c>
      <c r="B9">
        <v>27</v>
      </c>
      <c r="C9">
        <v>123</v>
      </c>
      <c r="D9">
        <v>71</v>
      </c>
      <c r="E9">
        <v>21</v>
      </c>
      <c r="F9">
        <v>38</v>
      </c>
      <c r="G9">
        <v>280</v>
      </c>
    </row>
    <row r="13" spans="1:8" x14ac:dyDescent="0.35">
      <c r="B13" s="4" t="s">
        <v>862</v>
      </c>
    </row>
    <row r="14" spans="1:8" x14ac:dyDescent="0.35">
      <c r="B14" t="s">
        <v>889</v>
      </c>
      <c r="D14" t="s">
        <v>894</v>
      </c>
    </row>
    <row r="15" spans="1:8" x14ac:dyDescent="0.35">
      <c r="A15" s="4" t="s">
        <v>910</v>
      </c>
      <c r="B15" t="s">
        <v>892</v>
      </c>
      <c r="C15" t="s">
        <v>893</v>
      </c>
      <c r="D15" t="s">
        <v>892</v>
      </c>
      <c r="E15" t="s">
        <v>893</v>
      </c>
      <c r="F15" t="s">
        <v>864</v>
      </c>
      <c r="G15" t="s">
        <v>865</v>
      </c>
      <c r="H15" t="s">
        <v>866</v>
      </c>
    </row>
    <row r="16" spans="1:8" x14ac:dyDescent="0.35">
      <c r="A16" s="5">
        <v>0</v>
      </c>
      <c r="B16">
        <v>22</v>
      </c>
      <c r="C16">
        <v>40</v>
      </c>
      <c r="D16" s="8">
        <v>7.857142857142857E-2</v>
      </c>
      <c r="E16" s="8">
        <v>5.5555555555555552E-2</v>
      </c>
      <c r="F16" s="11">
        <f>B16/(B16+C16)</f>
        <v>0.35483870967741937</v>
      </c>
      <c r="G16" s="13">
        <f>D16/E16</f>
        <v>1.4142857142857144</v>
      </c>
      <c r="H16" s="18">
        <f>(D16-E16)*LN(G16)</f>
        <v>7.9778679638664272E-3</v>
      </c>
    </row>
    <row r="17" spans="1:8" x14ac:dyDescent="0.35">
      <c r="A17" s="5">
        <v>1</v>
      </c>
      <c r="B17">
        <v>17</v>
      </c>
      <c r="C17">
        <v>60</v>
      </c>
      <c r="D17" s="8">
        <v>6.0714285714285714E-2</v>
      </c>
      <c r="E17" s="8">
        <v>8.3333333333333329E-2</v>
      </c>
      <c r="F17" s="11">
        <f t="shared" ref="F17:F27" si="0">B17/(B17+C17)</f>
        <v>0.22077922077922077</v>
      </c>
      <c r="G17" s="13">
        <f t="shared" ref="G17:G26" si="1">D17/E17</f>
        <v>0.72857142857142865</v>
      </c>
      <c r="H17" s="18">
        <f t="shared" ref="H17:H26" si="2">(D17-E17)*LN(G17)</f>
        <v>7.1627649728281291E-3</v>
      </c>
    </row>
    <row r="18" spans="1:8" x14ac:dyDescent="0.35">
      <c r="A18" s="5">
        <v>2</v>
      </c>
      <c r="B18">
        <v>30</v>
      </c>
      <c r="C18">
        <v>74</v>
      </c>
      <c r="D18" s="8">
        <v>0.10714285714285714</v>
      </c>
      <c r="E18" s="8">
        <v>0.10277777777777777</v>
      </c>
      <c r="F18" s="11">
        <f t="shared" si="0"/>
        <v>0.28846153846153844</v>
      </c>
      <c r="G18" s="13">
        <f t="shared" si="1"/>
        <v>1.0424710424710424</v>
      </c>
      <c r="H18" s="18">
        <f t="shared" si="2"/>
        <v>1.8156066281238334E-4</v>
      </c>
    </row>
    <row r="19" spans="1:8" x14ac:dyDescent="0.35">
      <c r="A19" s="5">
        <v>3</v>
      </c>
      <c r="B19">
        <v>25</v>
      </c>
      <c r="C19">
        <v>52</v>
      </c>
      <c r="D19" s="8">
        <v>8.9285714285714288E-2</v>
      </c>
      <c r="E19" s="8">
        <v>7.2222222222222215E-2</v>
      </c>
      <c r="F19" s="11">
        <f t="shared" si="0"/>
        <v>0.32467532467532467</v>
      </c>
      <c r="G19" s="13">
        <f t="shared" si="1"/>
        <v>1.2362637362637363</v>
      </c>
      <c r="H19" s="18">
        <f t="shared" si="2"/>
        <v>3.6190594247967746E-3</v>
      </c>
    </row>
    <row r="20" spans="1:8" x14ac:dyDescent="0.35">
      <c r="A20" s="5">
        <v>4</v>
      </c>
      <c r="B20">
        <v>31</v>
      </c>
      <c r="C20">
        <v>107</v>
      </c>
      <c r="D20" s="8">
        <v>0.11071428571428571</v>
      </c>
      <c r="E20" s="8">
        <v>0.14861111111111111</v>
      </c>
      <c r="F20" s="11">
        <f t="shared" si="0"/>
        <v>0.22463768115942029</v>
      </c>
      <c r="G20" s="13">
        <f t="shared" si="1"/>
        <v>0.74499332443257671</v>
      </c>
      <c r="H20" s="18">
        <f t="shared" si="2"/>
        <v>1.11560682613013E-2</v>
      </c>
    </row>
    <row r="21" spans="1:8" x14ac:dyDescent="0.35">
      <c r="A21" s="5">
        <v>5</v>
      </c>
      <c r="B21">
        <v>20</v>
      </c>
      <c r="C21">
        <v>50</v>
      </c>
      <c r="D21" s="8">
        <v>7.1428571428571425E-2</v>
      </c>
      <c r="E21" s="8">
        <v>6.9444444444444448E-2</v>
      </c>
      <c r="F21" s="11">
        <f t="shared" si="0"/>
        <v>0.2857142857142857</v>
      </c>
      <c r="G21" s="13">
        <f t="shared" si="1"/>
        <v>1.0285714285714285</v>
      </c>
      <c r="H21" s="18">
        <f t="shared" si="2"/>
        <v>5.5894597156143101E-5</v>
      </c>
    </row>
    <row r="22" spans="1:8" x14ac:dyDescent="0.35">
      <c r="A22" s="5">
        <v>6</v>
      </c>
      <c r="B22">
        <v>36</v>
      </c>
      <c r="C22">
        <v>89</v>
      </c>
      <c r="D22" s="8">
        <v>0.12857142857142856</v>
      </c>
      <c r="E22" s="8">
        <v>0.12361111111111112</v>
      </c>
      <c r="F22" s="11">
        <f t="shared" si="0"/>
        <v>0.28799999999999998</v>
      </c>
      <c r="G22" s="13">
        <f t="shared" si="1"/>
        <v>1.0401284109149276</v>
      </c>
      <c r="H22" s="18">
        <f t="shared" si="2"/>
        <v>1.9515961093661326E-4</v>
      </c>
    </row>
    <row r="23" spans="1:8" x14ac:dyDescent="0.35">
      <c r="A23" s="5">
        <v>7</v>
      </c>
      <c r="B23">
        <v>17</v>
      </c>
      <c r="C23">
        <v>45</v>
      </c>
      <c r="D23" s="8">
        <v>6.0714285714285714E-2</v>
      </c>
      <c r="E23" s="8">
        <v>6.25E-2</v>
      </c>
      <c r="F23" s="11">
        <f t="shared" si="0"/>
        <v>0.27419354838709675</v>
      </c>
      <c r="G23" s="13">
        <f t="shared" si="1"/>
        <v>0.97142857142857142</v>
      </c>
      <c r="H23" s="18">
        <f t="shared" si="2"/>
        <v>5.1763458702236262E-5</v>
      </c>
    </row>
    <row r="24" spans="1:8" x14ac:dyDescent="0.35">
      <c r="A24" s="5">
        <v>8</v>
      </c>
      <c r="B24">
        <v>20</v>
      </c>
      <c r="C24">
        <v>61</v>
      </c>
      <c r="D24" s="8">
        <v>7.1428571428571425E-2</v>
      </c>
      <c r="E24" s="8">
        <v>8.4722222222222227E-2</v>
      </c>
      <c r="F24" s="11">
        <f t="shared" si="0"/>
        <v>0.24691358024691357</v>
      </c>
      <c r="G24" s="13">
        <f t="shared" si="1"/>
        <v>0.84309133489461352</v>
      </c>
      <c r="H24" s="18">
        <f t="shared" si="2"/>
        <v>2.268960075229648E-3</v>
      </c>
    </row>
    <row r="25" spans="1:8" x14ac:dyDescent="0.35">
      <c r="A25" s="5">
        <v>9</v>
      </c>
      <c r="B25">
        <v>24</v>
      </c>
      <c r="C25">
        <v>58</v>
      </c>
      <c r="D25" s="8">
        <v>8.5714285714285715E-2</v>
      </c>
      <c r="E25" s="8">
        <v>8.0555555555555561E-2</v>
      </c>
      <c r="F25" s="11">
        <f t="shared" si="0"/>
        <v>0.29268292682926828</v>
      </c>
      <c r="G25" s="13">
        <f t="shared" si="1"/>
        <v>1.0640394088669951</v>
      </c>
      <c r="H25" s="18">
        <f t="shared" si="2"/>
        <v>3.2021490966305927E-4</v>
      </c>
    </row>
    <row r="26" spans="1:8" x14ac:dyDescent="0.35">
      <c r="A26" s="5">
        <v>10</v>
      </c>
      <c r="B26">
        <v>38</v>
      </c>
      <c r="C26">
        <v>84</v>
      </c>
      <c r="D26" s="8">
        <v>0.1357142857142857</v>
      </c>
      <c r="E26" s="8">
        <v>0.11666666666666667</v>
      </c>
      <c r="F26" s="11">
        <f t="shared" si="0"/>
        <v>0.31147540983606559</v>
      </c>
      <c r="G26" s="13">
        <f t="shared" si="1"/>
        <v>1.1632653061224489</v>
      </c>
      <c r="H26" s="18">
        <f t="shared" si="2"/>
        <v>2.8805898995033028E-3</v>
      </c>
    </row>
    <row r="27" spans="1:8" x14ac:dyDescent="0.35">
      <c r="A27" s="5" t="s">
        <v>819</v>
      </c>
      <c r="B27">
        <v>280</v>
      </c>
      <c r="C27">
        <v>720</v>
      </c>
      <c r="D27" s="8">
        <v>1</v>
      </c>
      <c r="E27" s="8">
        <v>1</v>
      </c>
      <c r="F27" s="12">
        <f t="shared" si="0"/>
        <v>0.28000000000000003</v>
      </c>
      <c r="H27" s="18">
        <f>SUM(H16:H26)</f>
        <v>3.5869903836796016E-2</v>
      </c>
    </row>
    <row r="31" spans="1:8" x14ac:dyDescent="0.35">
      <c r="B31" s="4" t="s">
        <v>862</v>
      </c>
    </row>
    <row r="32" spans="1:8" x14ac:dyDescent="0.35">
      <c r="B32" t="s">
        <v>888</v>
      </c>
      <c r="D32" t="s">
        <v>887</v>
      </c>
    </row>
    <row r="33" spans="1:8" x14ac:dyDescent="0.35">
      <c r="A33" s="4" t="s">
        <v>910</v>
      </c>
      <c r="B33" t="s">
        <v>859</v>
      </c>
      <c r="C33" t="s">
        <v>858</v>
      </c>
      <c r="D33" t="s">
        <v>859</v>
      </c>
      <c r="E33" t="s">
        <v>858</v>
      </c>
      <c r="F33" t="s">
        <v>895</v>
      </c>
      <c r="G33" t="s">
        <v>865</v>
      </c>
    </row>
    <row r="34" spans="1:8" x14ac:dyDescent="0.35">
      <c r="A34" s="5">
        <v>0</v>
      </c>
      <c r="B34">
        <v>16</v>
      </c>
      <c r="C34">
        <v>14</v>
      </c>
      <c r="D34" s="8">
        <v>8.5386338185890254E-2</v>
      </c>
      <c r="E34" s="8">
        <v>4.7669458542205063E-2</v>
      </c>
      <c r="F34" s="11">
        <f>B34/(B34+C34)</f>
        <v>0.53333333333333333</v>
      </c>
      <c r="G34" s="13">
        <f>D34/E34</f>
        <v>1.7912168670909452</v>
      </c>
      <c r="H34" s="18">
        <f>(D34-E34)*LN(G34)</f>
        <v>2.1984988212701256E-2</v>
      </c>
    </row>
    <row r="35" spans="1:8" x14ac:dyDescent="0.35">
      <c r="A35" s="5">
        <v>1</v>
      </c>
      <c r="B35">
        <v>33</v>
      </c>
      <c r="C35">
        <v>27</v>
      </c>
      <c r="D35" s="8">
        <v>0.11674132138857783</v>
      </c>
      <c r="E35" s="8">
        <v>8.6340567300806428E-2</v>
      </c>
      <c r="F35" s="11">
        <f t="shared" ref="F35:F44" si="3">B35/(B35+C35)</f>
        <v>0.55000000000000004</v>
      </c>
      <c r="G35" s="13">
        <f t="shared" ref="G35:G44" si="4">D35/E35</f>
        <v>1.3521027836411663</v>
      </c>
      <c r="H35" s="18">
        <f t="shared" ref="H35:H44" si="5">(D35-E35)*LN(G35)</f>
        <v>9.1707218221546323E-3</v>
      </c>
    </row>
    <row r="36" spans="1:8" x14ac:dyDescent="0.35">
      <c r="A36" s="5">
        <v>2</v>
      </c>
      <c r="B36">
        <v>20</v>
      </c>
      <c r="C36">
        <v>24</v>
      </c>
      <c r="D36" s="8">
        <v>6.1275195968645016E-2</v>
      </c>
      <c r="E36" s="8">
        <v>6.3455490861537497E-2</v>
      </c>
      <c r="F36" s="11">
        <f t="shared" si="3"/>
        <v>0.45454545454545453</v>
      </c>
      <c r="G36" s="13">
        <f t="shared" si="4"/>
        <v>0.96564056375121299</v>
      </c>
      <c r="H36" s="18">
        <f t="shared" si="5"/>
        <v>7.6230961188668772E-5</v>
      </c>
    </row>
    <row r="37" spans="1:8" x14ac:dyDescent="0.35">
      <c r="A37" s="5">
        <v>3</v>
      </c>
      <c r="B37">
        <v>14</v>
      </c>
      <c r="C37">
        <v>42</v>
      </c>
      <c r="D37" s="8">
        <v>5.2456606942889138E-2</v>
      </c>
      <c r="E37" s="8">
        <v>0.11704081950368964</v>
      </c>
      <c r="F37" s="11">
        <f t="shared" si="3"/>
        <v>0.25</v>
      </c>
      <c r="G37" s="13">
        <f t="shared" si="4"/>
        <v>0.44819070103345848</v>
      </c>
      <c r="H37" s="18">
        <f t="shared" si="5"/>
        <v>5.1831185655628963E-2</v>
      </c>
    </row>
    <row r="38" spans="1:8" x14ac:dyDescent="0.35">
      <c r="A38" s="5">
        <v>4</v>
      </c>
      <c r="B38">
        <v>27</v>
      </c>
      <c r="C38">
        <v>37</v>
      </c>
      <c r="D38" s="8">
        <v>0.10144876819708847</v>
      </c>
      <c r="E38" s="8">
        <v>0.13587819534825793</v>
      </c>
      <c r="F38" s="11">
        <f t="shared" si="3"/>
        <v>0.421875</v>
      </c>
      <c r="G38" s="13">
        <f t="shared" si="4"/>
        <v>0.7466155105833846</v>
      </c>
      <c r="H38" s="18">
        <f t="shared" si="5"/>
        <v>1.0060448617812898E-2</v>
      </c>
    </row>
    <row r="39" spans="1:8" x14ac:dyDescent="0.35">
      <c r="A39" s="5">
        <v>5</v>
      </c>
      <c r="B39">
        <v>26</v>
      </c>
      <c r="C39">
        <v>23</v>
      </c>
      <c r="D39" s="8">
        <v>9.9489081746920491E-2</v>
      </c>
      <c r="E39" s="8">
        <v>6.8842046268331417E-2</v>
      </c>
      <c r="F39" s="11">
        <f t="shared" si="3"/>
        <v>0.53061224489795922</v>
      </c>
      <c r="G39" s="13">
        <f t="shared" si="4"/>
        <v>1.4451790314182928</v>
      </c>
      <c r="H39" s="18">
        <f t="shared" si="5"/>
        <v>1.128525628390578E-2</v>
      </c>
    </row>
    <row r="40" spans="1:8" x14ac:dyDescent="0.35">
      <c r="A40" s="5">
        <v>6</v>
      </c>
      <c r="B40">
        <v>35</v>
      </c>
      <c r="C40">
        <v>33</v>
      </c>
      <c r="D40" s="8">
        <v>0.14134238521836506</v>
      </c>
      <c r="E40" s="8">
        <v>0.13198617554566117</v>
      </c>
      <c r="F40" s="11">
        <f t="shared" si="3"/>
        <v>0.51470588235294112</v>
      </c>
      <c r="G40" s="13">
        <f t="shared" si="4"/>
        <v>1.0708878004383655</v>
      </c>
      <c r="H40" s="18">
        <f t="shared" si="5"/>
        <v>6.4078831712554489E-4</v>
      </c>
    </row>
    <row r="41" spans="1:8" x14ac:dyDescent="0.35">
      <c r="A41" s="5">
        <v>7</v>
      </c>
      <c r="B41">
        <v>22</v>
      </c>
      <c r="C41">
        <v>21</v>
      </c>
      <c r="D41" s="8">
        <v>7.9787234042553196E-2</v>
      </c>
      <c r="E41" s="8">
        <v>7.3854967774076033E-2</v>
      </c>
      <c r="F41" s="11">
        <f t="shared" si="3"/>
        <v>0.51162790697674421</v>
      </c>
      <c r="G41" s="13">
        <f t="shared" si="4"/>
        <v>1.0803231853898319</v>
      </c>
      <c r="H41" s="18">
        <f t="shared" si="5"/>
        <v>4.583283281183312E-4</v>
      </c>
    </row>
    <row r="42" spans="1:8" x14ac:dyDescent="0.35">
      <c r="A42" s="5">
        <v>8</v>
      </c>
      <c r="B42">
        <v>29</v>
      </c>
      <c r="C42">
        <v>26</v>
      </c>
      <c r="D42" s="8">
        <v>0.10074888017917133</v>
      </c>
      <c r="E42" s="8">
        <v>8.7212379736588103E-2</v>
      </c>
      <c r="F42" s="11">
        <f t="shared" si="3"/>
        <v>0.52727272727272723</v>
      </c>
      <c r="G42" s="13">
        <f t="shared" si="4"/>
        <v>1.1552130613046931</v>
      </c>
      <c r="H42" s="18">
        <f t="shared" si="5"/>
        <v>1.9531111998165849E-3</v>
      </c>
    </row>
    <row r="43" spans="1:8" x14ac:dyDescent="0.35">
      <c r="A43" s="5">
        <v>9</v>
      </c>
      <c r="B43">
        <v>24</v>
      </c>
      <c r="C43">
        <v>32</v>
      </c>
      <c r="D43" s="8">
        <v>6.4599664053751393E-2</v>
      </c>
      <c r="E43" s="8">
        <v>8.4036491577669153E-2</v>
      </c>
      <c r="F43" s="11">
        <f t="shared" si="3"/>
        <v>0.42857142857142855</v>
      </c>
      <c r="G43" s="13">
        <f t="shared" si="4"/>
        <v>0.76870967410682967</v>
      </c>
      <c r="H43" s="18">
        <f t="shared" si="5"/>
        <v>5.1127003855785981E-3</v>
      </c>
    </row>
    <row r="44" spans="1:8" x14ac:dyDescent="0.35">
      <c r="A44" s="5">
        <v>10</v>
      </c>
      <c r="B44">
        <v>28</v>
      </c>
      <c r="C44">
        <v>39</v>
      </c>
      <c r="D44" s="8">
        <v>9.6724524076147816E-2</v>
      </c>
      <c r="E44" s="8">
        <v>0.10368340754117757</v>
      </c>
      <c r="F44" s="11">
        <f t="shared" si="3"/>
        <v>0.41791044776119401</v>
      </c>
      <c r="G44" s="13">
        <f t="shared" si="4"/>
        <v>0.93288334527136318</v>
      </c>
      <c r="H44" s="18">
        <f t="shared" si="5"/>
        <v>4.8346924859671276E-4</v>
      </c>
    </row>
    <row r="45" spans="1:8" x14ac:dyDescent="0.35">
      <c r="A45" s="5" t="s">
        <v>819</v>
      </c>
      <c r="B45">
        <v>274</v>
      </c>
      <c r="C45">
        <v>318</v>
      </c>
      <c r="D45" s="8">
        <v>1</v>
      </c>
      <c r="E45" s="8">
        <v>1</v>
      </c>
      <c r="F45" s="12">
        <f>B45/(B45+C45)</f>
        <v>0.46283783783783783</v>
      </c>
      <c r="H45" s="19">
        <f>SUM(H34:H44)</f>
        <v>0.11305722903262798</v>
      </c>
    </row>
    <row r="50" spans="1:4" x14ac:dyDescent="0.35">
      <c r="A50" s="4" t="s">
        <v>888</v>
      </c>
      <c r="B50" s="4" t="s">
        <v>862</v>
      </c>
    </row>
    <row r="51" spans="1:4" x14ac:dyDescent="0.35">
      <c r="A51" s="4" t="s">
        <v>911</v>
      </c>
      <c r="B51">
        <v>0</v>
      </c>
      <c r="C51">
        <v>1</v>
      </c>
      <c r="D51" t="s">
        <v>819</v>
      </c>
    </row>
    <row r="52" spans="1:4" x14ac:dyDescent="0.35">
      <c r="A52" s="5" t="s">
        <v>415</v>
      </c>
      <c r="B52">
        <v>1</v>
      </c>
      <c r="C52">
        <v>164</v>
      </c>
      <c r="D52">
        <v>165</v>
      </c>
    </row>
    <row r="53" spans="1:4" x14ac:dyDescent="0.35">
      <c r="A53" s="5" t="s">
        <v>409</v>
      </c>
      <c r="C53">
        <v>59</v>
      </c>
      <c r="D53">
        <v>59</v>
      </c>
    </row>
    <row r="54" spans="1:4" x14ac:dyDescent="0.35">
      <c r="A54" s="5" t="s">
        <v>412</v>
      </c>
      <c r="B54">
        <v>5</v>
      </c>
      <c r="C54">
        <v>715</v>
      </c>
      <c r="D54">
        <v>720</v>
      </c>
    </row>
    <row r="55" spans="1:4" x14ac:dyDescent="0.35">
      <c r="A55" s="5" t="s">
        <v>417</v>
      </c>
      <c r="B55">
        <v>1</v>
      </c>
      <c r="C55">
        <v>55</v>
      </c>
      <c r="D55">
        <v>56</v>
      </c>
    </row>
    <row r="56" spans="1:4" x14ac:dyDescent="0.35">
      <c r="A56" s="5" t="s">
        <v>819</v>
      </c>
      <c r="B56">
        <v>7</v>
      </c>
      <c r="C56">
        <v>993</v>
      </c>
      <c r="D56">
        <v>1000</v>
      </c>
    </row>
    <row r="59" spans="1:4" x14ac:dyDescent="0.35">
      <c r="A59" s="4" t="s">
        <v>888</v>
      </c>
      <c r="B59" s="4" t="s">
        <v>862</v>
      </c>
    </row>
    <row r="60" spans="1:4" x14ac:dyDescent="0.35">
      <c r="A60" s="4" t="s">
        <v>912</v>
      </c>
      <c r="B60">
        <v>0</v>
      </c>
      <c r="C60">
        <v>1</v>
      </c>
      <c r="D60" t="s">
        <v>819</v>
      </c>
    </row>
    <row r="61" spans="1:4" x14ac:dyDescent="0.35">
      <c r="A61" s="5">
        <v>0</v>
      </c>
      <c r="B61">
        <v>4</v>
      </c>
      <c r="C61">
        <v>546</v>
      </c>
      <c r="D61">
        <v>550</v>
      </c>
    </row>
    <row r="62" spans="1:4" x14ac:dyDescent="0.35">
      <c r="A62" s="5">
        <v>1</v>
      </c>
      <c r="C62">
        <v>95</v>
      </c>
      <c r="D62">
        <v>95</v>
      </c>
    </row>
    <row r="63" spans="1:4" x14ac:dyDescent="0.35">
      <c r="A63" s="5">
        <v>2</v>
      </c>
      <c r="C63">
        <v>96</v>
      </c>
      <c r="D63">
        <v>96</v>
      </c>
    </row>
    <row r="64" spans="1:4" x14ac:dyDescent="0.35">
      <c r="A64" s="5">
        <v>3</v>
      </c>
      <c r="B64">
        <v>2</v>
      </c>
      <c r="C64">
        <v>90</v>
      </c>
      <c r="D64">
        <v>92</v>
      </c>
    </row>
    <row r="65" spans="1:14" x14ac:dyDescent="0.35">
      <c r="A65" s="5">
        <v>4</v>
      </c>
      <c r="B65">
        <v>1</v>
      </c>
      <c r="C65">
        <v>89</v>
      </c>
      <c r="D65">
        <v>90</v>
      </c>
    </row>
    <row r="66" spans="1:14" x14ac:dyDescent="0.35">
      <c r="A66" s="5">
        <v>5</v>
      </c>
      <c r="C66">
        <v>77</v>
      </c>
      <c r="D66">
        <v>77</v>
      </c>
    </row>
    <row r="67" spans="1:14" x14ac:dyDescent="0.35">
      <c r="A67" s="5" t="s">
        <v>819</v>
      </c>
      <c r="B67">
        <v>7</v>
      </c>
      <c r="C67">
        <v>993</v>
      </c>
      <c r="D67">
        <v>1000</v>
      </c>
    </row>
    <row r="69" spans="1:14" x14ac:dyDescent="0.35">
      <c r="L69" s="11"/>
      <c r="M69" s="13"/>
    </row>
    <row r="70" spans="1:14" x14ac:dyDescent="0.35">
      <c r="B70" s="4" t="s">
        <v>862</v>
      </c>
      <c r="L70" s="11"/>
      <c r="M70" s="13"/>
    </row>
    <row r="71" spans="1:14" x14ac:dyDescent="0.35">
      <c r="B71" t="s">
        <v>899</v>
      </c>
      <c r="D71" t="s">
        <v>888</v>
      </c>
      <c r="L71" s="11"/>
      <c r="M71" s="13"/>
    </row>
    <row r="72" spans="1:14" x14ac:dyDescent="0.35">
      <c r="A72" s="4" t="s">
        <v>913</v>
      </c>
      <c r="B72">
        <v>0</v>
      </c>
      <c r="C72">
        <v>1</v>
      </c>
      <c r="D72">
        <v>0</v>
      </c>
      <c r="E72">
        <v>1</v>
      </c>
      <c r="F72" t="s">
        <v>895</v>
      </c>
      <c r="G72" t="s">
        <v>865</v>
      </c>
      <c r="L72" s="11"/>
      <c r="M72" s="13"/>
    </row>
    <row r="73" spans="1:14" x14ac:dyDescent="0.35">
      <c r="A73" s="5">
        <v>0</v>
      </c>
      <c r="B73">
        <v>4</v>
      </c>
      <c r="C73">
        <v>546</v>
      </c>
      <c r="D73" s="8">
        <v>0.5714285714285714</v>
      </c>
      <c r="E73" s="8">
        <v>0.54984894259818728</v>
      </c>
      <c r="F73" s="11">
        <f>C73/(B73+C73)</f>
        <v>0.99272727272727268</v>
      </c>
      <c r="G73" s="13">
        <f>E73/D73</f>
        <v>0.96223564954682783</v>
      </c>
      <c r="H73">
        <f>(E73-D73)*LN(G73)</f>
        <v>8.3072724136479975E-4</v>
      </c>
      <c r="L73" s="12"/>
      <c r="N73" s="17"/>
    </row>
    <row r="74" spans="1:14" x14ac:dyDescent="0.35">
      <c r="A74" s="5">
        <v>1</v>
      </c>
      <c r="C74">
        <v>95</v>
      </c>
      <c r="D74" s="8">
        <v>0</v>
      </c>
      <c r="E74" s="8">
        <v>9.5669687814702919E-2</v>
      </c>
      <c r="F74" s="11">
        <f t="shared" ref="F74:F79" si="6">C74/(B74+C74)</f>
        <v>1</v>
      </c>
      <c r="G74" s="13">
        <v>0</v>
      </c>
      <c r="H74">
        <v>0</v>
      </c>
    </row>
    <row r="75" spans="1:14" x14ac:dyDescent="0.35">
      <c r="A75" s="5">
        <v>2</v>
      </c>
      <c r="C75">
        <v>96</v>
      </c>
      <c r="D75" s="8">
        <v>0</v>
      </c>
      <c r="E75" s="8">
        <v>9.6676737160120846E-2</v>
      </c>
      <c r="F75" s="11">
        <f t="shared" si="6"/>
        <v>1</v>
      </c>
      <c r="G75" s="13">
        <v>0</v>
      </c>
      <c r="H75">
        <v>0</v>
      </c>
    </row>
    <row r="76" spans="1:14" x14ac:dyDescent="0.35">
      <c r="A76" s="5">
        <v>3</v>
      </c>
      <c r="B76">
        <v>2</v>
      </c>
      <c r="C76">
        <v>90</v>
      </c>
      <c r="D76" s="8">
        <v>0.2857142857142857</v>
      </c>
      <c r="E76" s="8">
        <v>9.0634441087613288E-2</v>
      </c>
      <c r="F76" s="11">
        <f t="shared" si="6"/>
        <v>0.97826086956521741</v>
      </c>
      <c r="G76" s="13">
        <f t="shared" ref="G76:G79" si="7">E76/D76</f>
        <v>0.31722054380664655</v>
      </c>
      <c r="H76">
        <f t="shared" ref="H76:H77" si="8">(E76-D76)*LN(G76)</f>
        <v>0.22398248916669475</v>
      </c>
    </row>
    <row r="77" spans="1:14" x14ac:dyDescent="0.35">
      <c r="A77" s="5">
        <v>4</v>
      </c>
      <c r="B77">
        <v>1</v>
      </c>
      <c r="C77">
        <v>89</v>
      </c>
      <c r="D77" s="8">
        <v>0.14285714285714285</v>
      </c>
      <c r="E77" s="8">
        <v>8.9627391742195361E-2</v>
      </c>
      <c r="F77" s="11">
        <f t="shared" si="6"/>
        <v>0.98888888888888893</v>
      </c>
      <c r="G77" s="13">
        <f t="shared" si="7"/>
        <v>0.62739174219536753</v>
      </c>
      <c r="H77">
        <f t="shared" si="8"/>
        <v>2.4814866025802938E-2</v>
      </c>
    </row>
    <row r="78" spans="1:14" x14ac:dyDescent="0.35">
      <c r="A78" s="5">
        <v>5</v>
      </c>
      <c r="C78">
        <v>77</v>
      </c>
      <c r="D78" s="8">
        <v>0</v>
      </c>
      <c r="E78" s="8">
        <v>7.7542799597180259E-2</v>
      </c>
      <c r="F78" s="11">
        <f t="shared" si="6"/>
        <v>1</v>
      </c>
      <c r="G78" s="13">
        <v>0</v>
      </c>
      <c r="H78">
        <v>0</v>
      </c>
    </row>
    <row r="79" spans="1:14" x14ac:dyDescent="0.35">
      <c r="A79" s="5" t="s">
        <v>819</v>
      </c>
      <c r="B79">
        <v>7</v>
      </c>
      <c r="C79">
        <v>993</v>
      </c>
      <c r="D79" s="8">
        <v>1</v>
      </c>
      <c r="E79" s="8">
        <v>1</v>
      </c>
      <c r="F79" s="11">
        <f t="shared" si="6"/>
        <v>0.99299999999999999</v>
      </c>
      <c r="G79" s="13">
        <f t="shared" si="7"/>
        <v>1</v>
      </c>
      <c r="H79" s="15">
        <f>SUM(H73:H78)</f>
        <v>0.24962808243386247</v>
      </c>
    </row>
    <row r="84" spans="1:1" x14ac:dyDescent="0.35">
      <c r="A84" t="s">
        <v>915</v>
      </c>
    </row>
    <row r="85" spans="1:1" x14ac:dyDescent="0.35">
      <c r="A85" t="s">
        <v>901</v>
      </c>
    </row>
    <row r="86" spans="1:1" x14ac:dyDescent="0.35">
      <c r="A86" t="s">
        <v>900</v>
      </c>
    </row>
    <row r="87" spans="1:1" x14ac:dyDescent="0.35">
      <c r="A87" t="s">
        <v>903</v>
      </c>
    </row>
    <row r="88" spans="1:1" x14ac:dyDescent="0.35">
      <c r="A88" t="s">
        <v>904</v>
      </c>
    </row>
    <row r="91" spans="1:1" x14ac:dyDescent="0.35">
      <c r="A91" t="s">
        <v>856</v>
      </c>
    </row>
    <row r="92" spans="1:1" x14ac:dyDescent="0.35">
      <c r="A92" t="s">
        <v>902</v>
      </c>
    </row>
    <row r="95" spans="1:1" x14ac:dyDescent="0.35">
      <c r="A95" t="s">
        <v>916</v>
      </c>
    </row>
    <row r="96" spans="1:1" x14ac:dyDescent="0.35">
      <c r="A96" t="s">
        <v>914</v>
      </c>
    </row>
    <row r="100" spans="1:1" x14ac:dyDescent="0.35">
      <c r="A100" t="s">
        <v>905</v>
      </c>
    </row>
    <row r="101" spans="1:1" x14ac:dyDescent="0.35">
      <c r="A101" t="s">
        <v>906</v>
      </c>
    </row>
    <row r="102" spans="1:1" x14ac:dyDescent="0.35">
      <c r="A102" t="s">
        <v>907</v>
      </c>
    </row>
    <row r="106" spans="1:1" x14ac:dyDescent="0.35">
      <c r="A106" t="s">
        <v>908</v>
      </c>
    </row>
    <row r="107" spans="1:1" x14ac:dyDescent="0.35">
      <c r="A107" t="s">
        <v>909</v>
      </c>
    </row>
  </sheetData>
  <conditionalFormatting pivot="1" sqref="B5:F8">
    <cfRule type="colorScale" priority="5">
      <colorScale>
        <cfvo type="min"/>
        <cfvo type="max"/>
        <color rgb="FFFCFCFF"/>
        <color rgb="FFF8696B"/>
      </colorScale>
    </cfRule>
  </conditionalFormatting>
  <conditionalFormatting sqref="F16:F2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4:F4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9:L72 F73:F7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C A A g A O I C 8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O I C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A v F p 6 b V F N F w I A A G k K A A A T A B w A R m 9 y b X V s Y X M v U 2 V j d G l v b j E u b S C i G A A o o B Q A A A A A A A A A A A A A A A A A A A A A A A A A A A D l l s 1 q 2 0 A Q x + 8 G v 8 O i X m w Q J g 6 x D y 0 6 B K W h v Z Q W + 5 Y U M V l N n I X V j t h d i 6 Y m z 9 M H 6 Y t 1 V r I T J X J q Y v D F 0 U X S 7 M d 8 / H / 7 4 V B 6 R U b M m v f 4 U 7 / X 7 7 k 7 s J g L 8 G h y V a D x 5 E Q i N P p + T / B z S c Y j G 1 J X j S 5 I L k O P w a X S O E p D i / F u E K U f r 1 0 B l v 8 q R e 4 6 B w 8 O f Y b O w 0 J R l k N O L m v 3 a D s b S V d F w / j q A r U q l E e b R H E U i 5 T 0 s j A u m c T i s 5 G U K 7 N I x q e T 0 1 j 8 W J L H m b / X m D x 9 j r 6 R w Z / D u A n 6 Q 5 T C D f 7 9 A / q O s / l u q a B K c R A R J z K H G + 5 e 2 z x + Q c j R u k G d Z S y u 1 u Z z r W c S N F i X e L t s z z t X J Y l z z W F y U k / T z S 0 Y d 0 u 2 a M K e 3 5 f o B q 9 G E a 9 W k c o z q R V X A D n Z r 8 Z P z 0 Z h 1 E M s V l E o I F s 9 / w v + b o y e P W + M H n / 5 2 m j R k Q 6 T b l o 0 L R R H X j d K M K C f D X k Y 9 n v K b M + l D c M 6 s s O D s H G 0 A 4 J p C 4 L p 5 O R k f D w U d N U 3 V G B H 6 F D K j E v F D r t o O F z U a 6 k z K h Q + 7 5 q l Y i V w L z J C C L i A w 5 O x c f Q G M o 5 s e y g x b x b 2 C z 5 8 m K w k G 6 S 1 0 B G X K + q X 7 n W A u K g d g E o L v y m I o Y o W L 4 / N n L O q K C N J 1 q K R C v Z C x 5 S H p 4 Z 9 7 A D m 7 H i B + e 9 5 k v F R U Z L b c r A Y q o 0 v x k g K g o B V t J f Y D b y H F 3 z t 5 9 1 e I r r C 7 Q T h c V 9 5 j k E F m u w W D s I l I q v 4 v v a G V f 8 P U E s B A i 0 A F A A C A A g A O I C 8 W q p h s d 2 k A A A A 9 g A A A B I A A A A A A A A A A A A A A A A A A A A A A E N v b m Z p Z y 9 Q Y W N r Y W d l L n h t b F B L A Q I t A B Q A A g A I A D i A v F o P y u m r p A A A A O k A A A A T A A A A A A A A A A A A A A A A A P A A A A B b Q 2 9 u d G V u d F 9 U e X B l c 1 0 u e G 1 s U E s B A i 0 A F A A C A A g A O I C 8 W n p t U U 0 X A g A A a Q o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j E A A A A A A A D E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Z W 5 k a W 1 l b n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k N D k 5 O T I 3 L W Q 0 Z G M t N D l l N i 0 4 Z j Q z L T Q 3 Y j g w O G N m O G E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G V u Z G l t Z W 5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4 V D E 5 O j A w O j U x L j Y 2 N j c x M z d a I i A v P j x F b n R y e S B U e X B l P S J G a W x s Q 2 9 s d W 1 u V H l w Z X M i I F Z h b H V l P S J z Q X d r R 0 F R W T 0 i I C 8 + P E V u d H J 5 I F R 5 c G U 9 I k Z p b G x D b 2 x 1 b W 5 O Y W 1 l c y I g V m F s d W U 9 I n N b J n F 1 b 3 Q 7 a W R f Y 2 x p Z W 5 0 Z S Z x d W 9 0 O y w m c X V v d D t k Y X R h J n F 1 b 3 Q 7 L C Z x d W 9 0 O 3 R p c G 8 m c X V v d D s s J n F 1 b 3 Q 7 c m V z b 2 x 2 a W R v J n F 1 b 3 Q 7 L C Z x d W 9 0 O 2 N h b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l b m R p b W V u d G 9 z L 0 F 1 d G 9 S Z W 1 v d m V k Q 2 9 s d W 1 u c z E u e 2 l k X 2 N s a W V u d G U s M H 0 m c X V v d D s s J n F 1 b 3 Q 7 U 2 V j d G l v b j E v Y X R l b m R p b W V u d G 9 z L 0 F 1 d G 9 S Z W 1 v d m V k Q 2 9 s d W 1 u c z E u e 2 R h d G E s M X 0 m c X V v d D s s J n F 1 b 3 Q 7 U 2 V j d G l v b j E v Y X R l b m R p b W V u d G 9 z L 0 F 1 d G 9 S Z W 1 v d m V k Q 2 9 s d W 1 u c z E u e 3 R p c G 8 s M n 0 m c X V v d D s s J n F 1 b 3 Q 7 U 2 V j d G l v b j E v Y X R l b m R p b W V u d G 9 z L 0 F 1 d G 9 S Z W 1 v d m V k Q 2 9 s d W 1 u c z E u e 3 J l c 2 9 s d m l k b y w z f S Z x d W 9 0 O y w m c X V v d D t T Z W N 0 a W 9 u M S 9 h d G V u Z G l t Z W 5 0 b 3 M v Q X V 0 b 1 J l b W 9 2 Z W R D b 2 x 1 b W 5 z M S 5 7 Y 2 F u Y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X R l b m R p b W V u d G 9 z L 0 F 1 d G 9 S Z W 1 v d m V k Q 2 9 s d W 1 u c z E u e 2 l k X 2 N s a W V u d G U s M H 0 m c X V v d D s s J n F 1 b 3 Q 7 U 2 V j d G l v b j E v Y X R l b m R p b W V u d G 9 z L 0 F 1 d G 9 S Z W 1 v d m V k Q 2 9 s d W 1 u c z E u e 2 R h d G E s M X 0 m c X V v d D s s J n F 1 b 3 Q 7 U 2 V j d G l v b j E v Y X R l b m R p b W V u d G 9 z L 0 F 1 d G 9 S Z W 1 v d m V k Q 2 9 s d W 1 u c z E u e 3 R p c G 8 s M n 0 m c X V v d D s s J n F 1 b 3 Q 7 U 2 V j d G l v b j E v Y X R l b m R p b W V u d G 9 z L 0 F 1 d G 9 S Z W 1 v d m V k Q 2 9 s d W 1 u c z E u e 3 J l c 2 9 s d m l k b y w z f S Z x d W 9 0 O y w m c X V v d D t T Z W N 0 a W 9 u M S 9 h d G V u Z G l t Z W 5 0 b 3 M v Q X V 0 b 1 J l b W 9 2 Z W R D b 2 x 1 b W 5 z M S 5 7 Y 2 F u Y W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Z W 5 k a W 1 l b n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Z W 5 k a W 1 l b n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l b m R p b W V u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U 4 Z T A 2 M D k t N D M w M S 0 0 M j k w L T l i M D Y t N j Y 5 Y j k 1 O D I w Y T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F Q x O T o w M T o w N i 4 3 O D g y M z c w W i I g L z 4 8 R W 5 0 c n k g V H l w Z T 0 i R m l s b E N v b H V t b l R 5 c G V z I i B W Y W x 1 Z T 0 i c 0 F 3 W U p C Z 1 l H I i A v P j x F b n R y e S B U e X B l P S J G a W x s Q 2 9 s d W 1 u T m F t Z X M i I F Z h b H V l P S J z W y Z x d W 9 0 O 2 l k J n F 1 b 3 Q 7 L C Z x d W 9 0 O 2 5 v b W U m c X V v d D s s J n F 1 b 3 Q 7 Z G F 0 Y V 9 l b n R y Y W R h J n F 1 b 3 Q 7 L C Z x d W 9 0 O 3 N l Z 2 1 l b n R v J n F 1 b 3 Q 7 L C Z x d W 9 0 O 2 V z d G F k b y Z x d W 9 0 O y w m c X V v d D t j a W R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l c y 9 B d X R v U m V t b 3 Z l Z E N v b H V t b n M x L n t p Z C w w f S Z x d W 9 0 O y w m c X V v d D t T Z W N 0 a W 9 u M S 9 j b G l l b n R l c y 9 B d X R v U m V t b 3 Z l Z E N v b H V t b n M x L n t u b 2 1 l L D F 9 J n F 1 b 3 Q 7 L C Z x d W 9 0 O 1 N l Y 3 R p b 2 4 x L 2 N s a W V u d G V z L 0 F 1 d G 9 S Z W 1 v d m V k Q 2 9 s d W 1 u c z E u e 2 R h d G F f Z W 5 0 c m F k Y S w y f S Z x d W 9 0 O y w m c X V v d D t T Z W N 0 a W 9 u M S 9 j b G l l b n R l c y 9 B d X R v U m V t b 3 Z l Z E N v b H V t b n M x L n t z Z W d t Z W 5 0 b y w z f S Z x d W 9 0 O y w m c X V v d D t T Z W N 0 a W 9 u M S 9 j b G l l b n R l c y 9 B d X R v U m V t b 3 Z l Z E N v b H V t b n M x L n t l c 3 R h Z G 8 s N H 0 m c X V v d D s s J n F 1 b 3 Q 7 U 2 V j d G l v b j E v Y 2 x p Z W 5 0 Z X M v Q X V 0 b 1 J l b W 9 2 Z W R D b 2 x 1 b W 5 z M S 5 7 Y 2 l k Y W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s a W V u d G V z L 0 F 1 d G 9 S Z W 1 v d m V k Q 2 9 s d W 1 u c z E u e 2 l k L D B 9 J n F 1 b 3 Q 7 L C Z x d W 9 0 O 1 N l Y 3 R p b 2 4 x L 2 N s a W V u d G V z L 0 F 1 d G 9 S Z W 1 v d m V k Q 2 9 s d W 1 u c z E u e 2 5 v b W U s M X 0 m c X V v d D s s J n F 1 b 3 Q 7 U 2 V j d G l v b j E v Y 2 x p Z W 5 0 Z X M v Q X V 0 b 1 J l b W 9 2 Z W R D b 2 x 1 b W 5 z M S 5 7 Z G F 0 Y V 9 l b n R y Y W R h L D J 9 J n F 1 b 3 Q 7 L C Z x d W 9 0 O 1 N l Y 3 R p b 2 4 x L 2 N s a W V u d G V z L 0 F 1 d G 9 S Z W 1 v d m V k Q 2 9 s d W 1 u c z E u e 3 N l Z 2 1 l b n R v L D N 9 J n F 1 b 3 Q 7 L C Z x d W 9 0 O 1 N l Y 3 R p b 2 4 x L 2 N s a W V u d G V z L 0 F 1 d G 9 S Z W 1 v d m V k Q 2 9 s d W 1 u c z E u e 2 V z d G F k b y w 0 f S Z x d W 9 0 O y w m c X V v d D t T Z W N 0 a W 9 u M S 9 j b G l l b n R l c y 9 B d X R v U m V t b 3 Z l Z E N v b H V t b n M x L n t j a W R h Z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Z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I z Z m Q y N T I t N T Y 5 Z i 0 0 O D A 5 L W J k M D Q t O G U z M z Y 0 N D N l M D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d H J l Z 2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h U M T k 6 M D E 6 M j A u M j Q 4 N D k 3 N F o i I C 8 + P E V u d H J 5 I F R 5 c G U 9 I k Z p b G x D b 2 x 1 b W 5 U e X B l c y I g V m F s d W U 9 I n N B d 1 l H Q 1 F r R y I g L z 4 8 R W 5 0 c n k g V H l w Z T 0 i R m l s b E N v b H V t b k 5 h b W V z I i B W Y W x 1 Z T 0 i c 1 s m c X V v d D t p Z F 9 w Z W R p Z G 8 m c X V v d D s s J n F 1 b 3 Q 7 d H J h b n N w b 3 J 0 Y W R v c m E m c X V v d D s s J n F 1 b 3 Q 7 c 3 R h d H V z J n F 1 b 3 Q 7 L C Z x d W 9 0 O 2 R h d G F f Z W 5 0 c m V n Y S Z x d W 9 0 O y w m c X V v d D t w c m F 6 b 1 9 l c 3 R p b W F k b y Z x d W 9 0 O y w m c X V v d D t t b 3 R p d m 9 f b 2 N v c n J l b m N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d H J l Z 2 F z L 0 F 1 d G 9 S Z W 1 v d m V k Q 2 9 s d W 1 u c z E u e 2 l k X 3 B l Z G l k b y w w f S Z x d W 9 0 O y w m c X V v d D t T Z W N 0 a W 9 u M S 9 l b n R y Z W d h c y 9 B d X R v U m V t b 3 Z l Z E N v b H V t b n M x L n t 0 c m F u c 3 B v c n R h Z G 9 y Y S w x f S Z x d W 9 0 O y w m c X V v d D t T Z W N 0 a W 9 u M S 9 l b n R y Z W d h c y 9 B d X R v U m V t b 3 Z l Z E N v b H V t b n M x L n t z d G F 0 d X M s M n 0 m c X V v d D s s J n F 1 b 3 Q 7 U 2 V j d G l v b j E v Z W 5 0 c m V n Y X M v Q X V 0 b 1 J l b W 9 2 Z W R D b 2 x 1 b W 5 z M S 5 7 Z G F 0 Y V 9 l b n R y Z W d h L D N 9 J n F 1 b 3 Q 7 L C Z x d W 9 0 O 1 N l Y 3 R p b 2 4 x L 2 V u d H J l Z 2 F z L 0 F 1 d G 9 S Z W 1 v d m V k Q 2 9 s d W 1 u c z E u e 3 B y Y X p v X 2 V z d G l t Y W R v L D R 9 J n F 1 b 3 Q 7 L C Z x d W 9 0 O 1 N l Y 3 R p b 2 4 x L 2 V u d H J l Z 2 F z L 0 F 1 d G 9 S Z W 1 v d m V k Q 2 9 s d W 1 u c z E u e 2 1 v d G l 2 b 1 9 v Y 2 9 y c m V u Y 2 l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u d H J l Z 2 F z L 0 F 1 d G 9 S Z W 1 v d m V k Q 2 9 s d W 1 u c z E u e 2 l k X 3 B l Z G l k b y w w f S Z x d W 9 0 O y w m c X V v d D t T Z W N 0 a W 9 u M S 9 l b n R y Z W d h c y 9 B d X R v U m V t b 3 Z l Z E N v b H V t b n M x L n t 0 c m F u c 3 B v c n R h Z G 9 y Y S w x f S Z x d W 9 0 O y w m c X V v d D t T Z W N 0 a W 9 u M S 9 l b n R y Z W d h c y 9 B d X R v U m V t b 3 Z l Z E N v b H V t b n M x L n t z d G F 0 d X M s M n 0 m c X V v d D s s J n F 1 b 3 Q 7 U 2 V j d G l v b j E v Z W 5 0 c m V n Y X M v Q X V 0 b 1 J l b W 9 2 Z W R D b 2 x 1 b W 5 z M S 5 7 Z G F 0 Y V 9 l b n R y Z W d h L D N 9 J n F 1 b 3 Q 7 L C Z x d W 9 0 O 1 N l Y 3 R p b 2 4 x L 2 V u d H J l Z 2 F z L 0 F 1 d G 9 S Z W 1 v d m V k Q 2 9 s d W 1 u c z E u e 3 B y Y X p v X 2 V z d G l t Y W R v L D R 9 J n F 1 b 3 Q 7 L C Z x d W 9 0 O 1 N l Y 3 R p b 2 4 x L 2 V u d H J l Z 2 F z L 0 F 1 d G 9 S Z W 1 v d m V k Q 2 9 s d W 1 u c z E u e 2 1 v d G l 2 b 1 9 v Y 2 9 y c m V u Y 2 l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n R y Z W d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Z 2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Z W d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G U z M m M z Y y 0 1 N z Y 4 L T R m Z D M t O T c 4 M y 1 j N z M 4 N D R m N j d i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F Q x O T o w M T o z N S 4 w M T g 3 N j A 5 W i I g L z 4 8 R W 5 0 c n k g V H l w Z T 0 i R m l s b E N v b H V t b l R 5 c G V z I i B W Y W x 1 Z T 0 i c 0 F 3 a 0 R C Z z 0 9 I i A v P j x F b n R y e S B U e X B l P S J G a W x s Q 2 9 s d W 1 u T m F t Z X M i I F Z h b H V l P S J z W y Z x d W 9 0 O 2 l k X 2 N s a W V u d G U m c X V v d D s s J n F 1 b 3 Q 7 Z G F 0 Y V 9 y Z X N w b 3 N 0 Y S Z x d W 9 0 O y w m c X V v d D t u b 3 R h J n F 1 b 3 Q 7 L C Z x d W 9 0 O 2 N v b W V u d G F y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H M v Q X V 0 b 1 J l b W 9 2 Z W R D b 2 x 1 b W 5 z M S 5 7 a W R f Y 2 x p Z W 5 0 Z S w w f S Z x d W 9 0 O y w m c X V v d D t T Z W N 0 a W 9 u M S 9 u c H M v Q X V 0 b 1 J l b W 9 2 Z W R D b 2 x 1 b W 5 z M S 5 7 Z G F 0 Y V 9 y Z X N w b 3 N 0 Y S w x f S Z x d W 9 0 O y w m c X V v d D t T Z W N 0 a W 9 u M S 9 u c H M v Q X V 0 b 1 J l b W 9 2 Z W R D b 2 x 1 b W 5 z M S 5 7 b m 9 0 Y S w y f S Z x d W 9 0 O y w m c X V v d D t T Z W N 0 a W 9 u M S 9 u c H M v Q X V 0 b 1 J l b W 9 2 Z W R D b 2 x 1 b W 5 z M S 5 7 Y 2 9 t Z W 5 0 Y X J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c H M v Q X V 0 b 1 J l b W 9 2 Z W R D b 2 x 1 b W 5 z M S 5 7 a W R f Y 2 x p Z W 5 0 Z S w w f S Z x d W 9 0 O y w m c X V v d D t T Z W N 0 a W 9 u M S 9 u c H M v Q X V 0 b 1 J l b W 9 2 Z W R D b 2 x 1 b W 5 z M S 5 7 Z G F 0 Y V 9 y Z X N w b 3 N 0 Y S w x f S Z x d W 9 0 O y w m c X V v d D t T Z W N 0 a W 9 u M S 9 u c H M v Q X V 0 b 1 J l b W 9 2 Z W R D b 2 x 1 b W 5 z M S 5 7 b m 9 0 Y S w y f S Z x d W 9 0 O y w m c X V v d D t T Z W N 0 a W 9 u M S 9 u c H M v Q X V 0 b 1 J l b W 9 2 Z W R D b 2 x 1 b W 5 z M S 5 7 Y 2 9 t Z W 5 0 Y X J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B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B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H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k a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5 O G U 3 M j A x L T Q 2 O D A t N D g 1 O S 0 5 Z j E 5 L W Y z Z j I w Z D U w Z T J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W R p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h U M T k 6 M D E 6 N D k u O D A 4 N j I 3 M V o i I C 8 + P E V u d H J 5 I F R 5 c G U 9 I k Z p b G x D b 2 x 1 b W 5 U e X B l c y I g V m F s d W U 9 I n N B d 0 1 K Q X d Z P S I g L z 4 8 R W 5 0 c n k g V H l w Z T 0 i R m l s b E N v b H V t b k 5 h b W V z I i B W Y W x 1 Z T 0 i c 1 s m c X V v d D t p Z C Z x d W 9 0 O y w m c X V v d D t p Z F 9 j b G l l b n R l J n F 1 b 3 Q 7 L C Z x d W 9 0 O 2 R h d G F f c G V k a W R v J n F 1 b 3 Q 7 L C Z x d W 9 0 O 3 Z h b G 9 y J n F 1 b 3 Q 7 L C Z x d W 9 0 O 2 N h b m F s X 3 Z l b m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k a W R v c y 9 B d X R v U m V t b 3 Z l Z E N v b H V t b n M x L n t p Z C w w f S Z x d W 9 0 O y w m c X V v d D t T Z W N 0 a W 9 u M S 9 w Z W R p Z G 9 z L 0 F 1 d G 9 S Z W 1 v d m V k Q 2 9 s d W 1 u c z E u e 2 l k X 2 N s a W V u d G U s M X 0 m c X V v d D s s J n F 1 b 3 Q 7 U 2 V j d G l v b j E v c G V k a W R v c y 9 B d X R v U m V t b 3 Z l Z E N v b H V t b n M x L n t k Y X R h X 3 B l Z G l k b y w y f S Z x d W 9 0 O y w m c X V v d D t T Z W N 0 a W 9 u M S 9 w Z W R p Z G 9 z L 0 F 1 d G 9 S Z W 1 v d m V k Q 2 9 s d W 1 u c z E u e 3 Z h b G 9 y L D N 9 J n F 1 b 3 Q 7 L C Z x d W 9 0 O 1 N l Y 3 R p b 2 4 x L 3 B l Z G l k b 3 M v Q X V 0 b 1 J l b W 9 2 Z W R D b 2 x 1 b W 5 z M S 5 7 Y 2 F u Y W x f d m V u Z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V k a W R v c y 9 B d X R v U m V t b 3 Z l Z E N v b H V t b n M x L n t p Z C w w f S Z x d W 9 0 O y w m c X V v d D t T Z W N 0 a W 9 u M S 9 w Z W R p Z G 9 z L 0 F 1 d G 9 S Z W 1 v d m V k Q 2 9 s d W 1 u c z E u e 2 l k X 2 N s a W V u d G U s M X 0 m c X V v d D s s J n F 1 b 3 Q 7 U 2 V j d G l v b j E v c G V k a W R v c y 9 B d X R v U m V t b 3 Z l Z E N v b H V t b n M x L n t k Y X R h X 3 B l Z G l k b y w y f S Z x d W 9 0 O y w m c X V v d D t T Z W N 0 a W 9 u M S 9 w Z W R p Z G 9 z L 0 F 1 d G 9 S Z W 1 v d m V k Q 2 9 s d W 1 u c z E u e 3 Z h b G 9 y L D N 9 J n F 1 b 3 Q 7 L C Z x d W 9 0 O 1 N l Y 3 R p b 2 4 x L 3 B l Z G l k b 3 M v Q X V 0 b 1 J l b W 9 2 Z W R D b 2 x 1 b W 5 z M S 5 7 Y 2 F u Y W x f d m V u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Z G l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R p Z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R p Z G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b + Q I D J J q R 7 V 4 y 6 H Z n X u b A A A A A A I A A A A A A B B m A A A A A Q A A I A A A A C m + / h w A y k 8 8 O T j r X y 1 f 4 z m 4 s 0 w 4 0 s y n X d M W u R v 1 c U A d A A A A A A 6 A A A A A A g A A I A A A A K t 1 i T n y Q V N 6 T t s 2 d l E h Z 4 L 3 o H k C o F K / Y d k s P v L q S I Q + U A A A A M 6 l r g o d z z Y M L n 8 u T q J j v i t U S E Q K S R q B F W D 5 P C v c Z 8 1 u N t d T 8 l p P g L p b d 8 / P a F z p s S s + h K l x c b a t z 3 l I P K V h J J 0 H r 9 y k 4 Z O E s B w H Z b A g 0 w i b Q A A A A F 9 7 m S m l D I N V g P 8 c k s M T s 6 3 X D m J i s P 6 1 b T J L Z m n B 5 J B h B W N e h 9 m 9 R s N W S G D c D / U h W K 3 8 l E r B + r K q j w 7 I P y 0 0 k w 8 = < / D a t a M a s h u p > 
</file>

<file path=customXml/itemProps1.xml><?xml version="1.0" encoding="utf-8"?>
<ds:datastoreItem xmlns:ds="http://schemas.openxmlformats.org/officeDocument/2006/customXml" ds:itemID="{BF2FAA76-E559-43ED-8B14-5CE4FE0751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atendimentos</vt:lpstr>
      <vt:lpstr>clientes</vt:lpstr>
      <vt:lpstr>entregas</vt:lpstr>
      <vt:lpstr>nps</vt:lpstr>
      <vt:lpstr>pedidos</vt:lpstr>
      <vt:lpstr>Atendimentos EDA</vt:lpstr>
      <vt:lpstr>Clientes EDA</vt:lpstr>
      <vt:lpstr>Análises Principais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Márlon Almeida</dc:creator>
  <cp:lastModifiedBy>Márlon Almeida</cp:lastModifiedBy>
  <dcterms:created xsi:type="dcterms:W3CDTF">2025-05-28T19:00:17Z</dcterms:created>
  <dcterms:modified xsi:type="dcterms:W3CDTF">2025-05-30T15:42:37Z</dcterms:modified>
</cp:coreProperties>
</file>