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640" tabRatio="500" activeTab="3"/>
  </bookViews>
  <sheets>
    <sheet name="Inputs" sheetId="6" r:id="rId1"/>
    <sheet name="Sheet1" sheetId="1" r:id="rId2"/>
    <sheet name="good data" sheetId="2" r:id="rId3"/>
    <sheet name="using minis" sheetId="5" r:id="rId4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71" i="2"/>
  <c r="L71"/>
  <c r="J70"/>
  <c r="L70"/>
  <c r="J69"/>
  <c r="L69"/>
  <c r="J68"/>
  <c r="L68"/>
  <c r="J67"/>
  <c r="L67"/>
  <c r="J66"/>
  <c r="L66"/>
  <c r="J65"/>
  <c r="L65"/>
  <c r="J64"/>
  <c r="L64"/>
  <c r="J63"/>
  <c r="L63"/>
  <c r="J62"/>
  <c r="L62"/>
  <c r="J61"/>
  <c r="L61"/>
  <c r="J60"/>
  <c r="L60"/>
  <c r="J59"/>
  <c r="L59"/>
  <c r="J58"/>
  <c r="L58"/>
  <c r="J57"/>
  <c r="L57"/>
  <c r="J56"/>
  <c r="L56"/>
  <c r="J55"/>
  <c r="L55"/>
  <c r="J54"/>
  <c r="L54"/>
  <c r="J53"/>
  <c r="L53"/>
  <c r="J52"/>
  <c r="L52"/>
  <c r="J51"/>
  <c r="L51"/>
  <c r="J50"/>
  <c r="L50"/>
  <c r="J49"/>
  <c r="L49"/>
  <c r="J48"/>
  <c r="L48"/>
  <c r="J47"/>
  <c r="L47"/>
  <c r="J46"/>
  <c r="L46"/>
  <c r="J45"/>
  <c r="L45"/>
  <c r="J44"/>
  <c r="L44"/>
  <c r="J43"/>
  <c r="L43"/>
  <c r="J42"/>
  <c r="L42"/>
  <c r="J41"/>
  <c r="L41"/>
  <c r="J40"/>
  <c r="L40"/>
  <c r="J39"/>
  <c r="L39"/>
  <c r="J38"/>
  <c r="L38"/>
  <c r="J37"/>
  <c r="L37"/>
  <c r="J36"/>
  <c r="L36"/>
  <c r="J35"/>
  <c r="L35"/>
  <c r="J34"/>
  <c r="L34"/>
  <c r="J33"/>
  <c r="L33"/>
  <c r="J32"/>
  <c r="L32"/>
  <c r="J31"/>
  <c r="L31"/>
  <c r="J30"/>
  <c r="L30"/>
  <c r="J29"/>
  <c r="L29"/>
  <c r="J28"/>
  <c r="L28"/>
  <c r="J27"/>
  <c r="L27"/>
  <c r="J26"/>
  <c r="L26"/>
  <c r="J25"/>
  <c r="L25"/>
  <c r="J24"/>
  <c r="L24"/>
  <c r="J23"/>
  <c r="L23"/>
  <c r="J22"/>
  <c r="L22"/>
  <c r="J21"/>
  <c r="L21"/>
  <c r="J20"/>
  <c r="L20"/>
  <c r="J19"/>
  <c r="L19"/>
  <c r="J18"/>
  <c r="L18"/>
  <c r="J17"/>
  <c r="L17"/>
  <c r="J16"/>
  <c r="L16"/>
  <c r="J15"/>
  <c r="L15"/>
  <c r="J14"/>
  <c r="L14"/>
  <c r="J13"/>
  <c r="L13"/>
  <c r="J12"/>
  <c r="L12"/>
  <c r="J11"/>
  <c r="L11"/>
  <c r="J10"/>
  <c r="L10"/>
  <c r="J9"/>
  <c r="L9"/>
  <c r="J8"/>
  <c r="L8"/>
  <c r="J7"/>
  <c r="L7"/>
  <c r="J6"/>
  <c r="L6"/>
  <c r="J5"/>
  <c r="L5"/>
  <c r="J4"/>
  <c r="L4"/>
  <c r="J3"/>
  <c r="L3"/>
  <c r="J2"/>
  <c r="L2"/>
  <c r="T89" i="5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  <c r="T2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P89"/>
  <c r="Q89"/>
  <c r="R89"/>
  <c r="S89"/>
  <c r="P88"/>
  <c r="Q88"/>
  <c r="R88"/>
  <c r="S88"/>
  <c r="P87"/>
  <c r="Q87"/>
  <c r="R87"/>
  <c r="S87"/>
  <c r="P86"/>
  <c r="Q86"/>
  <c r="R86"/>
  <c r="S86"/>
  <c r="P85"/>
  <c r="Q85"/>
  <c r="R85"/>
  <c r="S85"/>
  <c r="P84"/>
  <c r="Q84"/>
  <c r="R84"/>
  <c r="S84"/>
  <c r="P83"/>
  <c r="Q83"/>
  <c r="R83"/>
  <c r="S83"/>
  <c r="P82"/>
  <c r="Q82"/>
  <c r="R82"/>
  <c r="S82"/>
  <c r="P81"/>
  <c r="Q81"/>
  <c r="R81"/>
  <c r="S81"/>
  <c r="P80"/>
  <c r="Q80"/>
  <c r="R80"/>
  <c r="S80"/>
  <c r="P79"/>
  <c r="Q79"/>
  <c r="R79"/>
  <c r="S79"/>
  <c r="P78"/>
  <c r="Q78"/>
  <c r="R78"/>
  <c r="S78"/>
  <c r="P77"/>
  <c r="Q77"/>
  <c r="R77"/>
  <c r="S77"/>
  <c r="P76"/>
  <c r="Q76"/>
  <c r="R76"/>
  <c r="S76"/>
  <c r="P75"/>
  <c r="Q75"/>
  <c r="R75"/>
  <c r="S75"/>
  <c r="P74"/>
  <c r="Q74"/>
  <c r="R74"/>
  <c r="S74"/>
  <c r="P73"/>
  <c r="Q73"/>
  <c r="R73"/>
  <c r="S73"/>
  <c r="P72"/>
  <c r="Q72"/>
  <c r="R72"/>
  <c r="S72"/>
  <c r="P71"/>
  <c r="Q71"/>
  <c r="R71"/>
  <c r="S71"/>
  <c r="P70"/>
  <c r="Q70"/>
  <c r="R70"/>
  <c r="S70"/>
  <c r="P69"/>
  <c r="Q69"/>
  <c r="R69"/>
  <c r="S69"/>
  <c r="P68"/>
  <c r="Q68"/>
  <c r="R68"/>
  <c r="S68"/>
  <c r="P67"/>
  <c r="Q67"/>
  <c r="R67"/>
  <c r="S67"/>
  <c r="P66"/>
  <c r="Q66"/>
  <c r="R66"/>
  <c r="S66"/>
  <c r="P65"/>
  <c r="Q65"/>
  <c r="R65"/>
  <c r="S65"/>
  <c r="P64"/>
  <c r="Q64"/>
  <c r="R64"/>
  <c r="S64"/>
  <c r="P63"/>
  <c r="Q63"/>
  <c r="R63"/>
  <c r="S63"/>
  <c r="P62"/>
  <c r="Q62"/>
  <c r="R62"/>
  <c r="S62"/>
  <c r="P61"/>
  <c r="Q61"/>
  <c r="R61"/>
  <c r="S61"/>
  <c r="P60"/>
  <c r="Q60"/>
  <c r="R60"/>
  <c r="S60"/>
  <c r="P59"/>
  <c r="Q59"/>
  <c r="R59"/>
  <c r="S59"/>
  <c r="P58"/>
  <c r="Q58"/>
  <c r="R58"/>
  <c r="S58"/>
  <c r="P57"/>
  <c r="Q57"/>
  <c r="R57"/>
  <c r="S57"/>
  <c r="P56"/>
  <c r="Q56"/>
  <c r="R56"/>
  <c r="S56"/>
  <c r="P55"/>
  <c r="Q55"/>
  <c r="R55"/>
  <c r="S55"/>
  <c r="P54"/>
  <c r="Q54"/>
  <c r="R54"/>
  <c r="S54"/>
  <c r="P53"/>
  <c r="Q53"/>
  <c r="R53"/>
  <c r="S53"/>
  <c r="P52"/>
  <c r="Q52"/>
  <c r="R52"/>
  <c r="S52"/>
  <c r="P51"/>
  <c r="Q51"/>
  <c r="R51"/>
  <c r="S51"/>
  <c r="P50"/>
  <c r="Q50"/>
  <c r="R50"/>
  <c r="S50"/>
  <c r="P49"/>
  <c r="Q49"/>
  <c r="R49"/>
  <c r="S49"/>
  <c r="P48"/>
  <c r="Q48"/>
  <c r="R48"/>
  <c r="S48"/>
  <c r="P47"/>
  <c r="Q47"/>
  <c r="R47"/>
  <c r="S47"/>
  <c r="P46"/>
  <c r="Q46"/>
  <c r="R46"/>
  <c r="S46"/>
  <c r="P45"/>
  <c r="Q45"/>
  <c r="R45"/>
  <c r="S45"/>
  <c r="P44"/>
  <c r="Q44"/>
  <c r="R44"/>
  <c r="S44"/>
  <c r="P43"/>
  <c r="Q43"/>
  <c r="R43"/>
  <c r="S43"/>
  <c r="P42"/>
  <c r="Q42"/>
  <c r="R42"/>
  <c r="S42"/>
  <c r="P41"/>
  <c r="Q41"/>
  <c r="R41"/>
  <c r="S41"/>
  <c r="P40"/>
  <c r="Q40"/>
  <c r="R40"/>
  <c r="S40"/>
  <c r="P39"/>
  <c r="Q39"/>
  <c r="R39"/>
  <c r="S39"/>
  <c r="P38"/>
  <c r="Q38"/>
  <c r="R38"/>
  <c r="S38"/>
  <c r="P37"/>
  <c r="Q37"/>
  <c r="R37"/>
  <c r="S37"/>
  <c r="P36"/>
  <c r="Q36"/>
  <c r="R36"/>
  <c r="S36"/>
  <c r="P35"/>
  <c r="Q35"/>
  <c r="R35"/>
  <c r="S35"/>
  <c r="P34"/>
  <c r="Q34"/>
  <c r="R34"/>
  <c r="S34"/>
  <c r="P33"/>
  <c r="Q33"/>
  <c r="R33"/>
  <c r="S33"/>
  <c r="P32"/>
  <c r="Q32"/>
  <c r="R32"/>
  <c r="S32"/>
  <c r="P31"/>
  <c r="Q31"/>
  <c r="R31"/>
  <c r="S31"/>
  <c r="P30"/>
  <c r="Q30"/>
  <c r="R30"/>
  <c r="S30"/>
  <c r="P29"/>
  <c r="Q29"/>
  <c r="R29"/>
  <c r="S29"/>
  <c r="P28"/>
  <c r="Q28"/>
  <c r="R28"/>
  <c r="S28"/>
  <c r="P27"/>
  <c r="Q27"/>
  <c r="R27"/>
  <c r="S27"/>
  <c r="P26"/>
  <c r="Q26"/>
  <c r="R26"/>
  <c r="S26"/>
  <c r="P25"/>
  <c r="Q25"/>
  <c r="R25"/>
  <c r="S25"/>
  <c r="P24"/>
  <c r="Q24"/>
  <c r="R24"/>
  <c r="S24"/>
  <c r="P23"/>
  <c r="Q23"/>
  <c r="R23"/>
  <c r="S23"/>
  <c r="P22"/>
  <c r="Q22"/>
  <c r="R22"/>
  <c r="S22"/>
  <c r="P21"/>
  <c r="Q21"/>
  <c r="R21"/>
  <c r="S21"/>
  <c r="P20"/>
  <c r="Q20"/>
  <c r="R20"/>
  <c r="S20"/>
  <c r="P19"/>
  <c r="Q19"/>
  <c r="R19"/>
  <c r="S19"/>
  <c r="P18"/>
  <c r="Q18"/>
  <c r="R18"/>
  <c r="S18"/>
  <c r="P17"/>
  <c r="Q17"/>
  <c r="R17"/>
  <c r="S17"/>
  <c r="P16"/>
  <c r="Q16"/>
  <c r="R16"/>
  <c r="S16"/>
  <c r="P15"/>
  <c r="Q15"/>
  <c r="R15"/>
  <c r="S15"/>
  <c r="P14"/>
  <c r="Q14"/>
  <c r="R14"/>
  <c r="S14"/>
  <c r="P13"/>
  <c r="Q13"/>
  <c r="R13"/>
  <c r="S13"/>
  <c r="P12"/>
  <c r="Q12"/>
  <c r="R12"/>
  <c r="S12"/>
  <c r="P11"/>
  <c r="Q11"/>
  <c r="R11"/>
  <c r="S11"/>
  <c r="P10"/>
  <c r="Q10"/>
  <c r="R10"/>
  <c r="S10"/>
  <c r="P9"/>
  <c r="Q9"/>
  <c r="R9"/>
  <c r="S9"/>
  <c r="P8"/>
  <c r="Q8"/>
  <c r="R8"/>
  <c r="S8"/>
  <c r="P7"/>
  <c r="Q7"/>
  <c r="R7"/>
  <c r="S7"/>
  <c r="P6"/>
  <c r="Q6"/>
  <c r="R6"/>
  <c r="S6"/>
  <c r="P5"/>
  <c r="Q5"/>
  <c r="R5"/>
  <c r="S5"/>
  <c r="P4"/>
  <c r="Q4"/>
  <c r="R4"/>
  <c r="S4"/>
  <c r="P3"/>
  <c r="Q3"/>
  <c r="R3"/>
  <c r="S3"/>
  <c r="P2"/>
  <c r="Q2"/>
  <c r="R2"/>
  <c r="S2"/>
  <c r="J74"/>
  <c r="K74"/>
  <c r="J17"/>
  <c r="K17"/>
  <c r="J60"/>
  <c r="K60"/>
  <c r="J59"/>
  <c r="K59"/>
  <c r="J16"/>
  <c r="K16"/>
  <c r="J19"/>
  <c r="K19"/>
  <c r="J24"/>
  <c r="K24"/>
  <c r="J12"/>
  <c r="K12"/>
  <c r="J11"/>
  <c r="K11"/>
  <c r="J9"/>
  <c r="K9"/>
  <c r="J53"/>
  <c r="K53"/>
  <c r="J38"/>
  <c r="K38"/>
  <c r="J14"/>
  <c r="K14"/>
  <c r="J13"/>
  <c r="K13"/>
  <c r="J15"/>
  <c r="K15"/>
  <c r="J8"/>
  <c r="K8"/>
  <c r="J4"/>
  <c r="K4"/>
  <c r="J7"/>
  <c r="K7"/>
  <c r="J58"/>
  <c r="K58"/>
  <c r="J6"/>
  <c r="K6"/>
  <c r="J57"/>
  <c r="K57"/>
  <c r="J46"/>
  <c r="K46"/>
  <c r="J73"/>
  <c r="K73"/>
  <c r="J50"/>
  <c r="K50"/>
  <c r="J48"/>
  <c r="K48"/>
  <c r="J89"/>
  <c r="K89"/>
  <c r="J56"/>
  <c r="K56"/>
  <c r="J25"/>
  <c r="K25"/>
  <c r="J52"/>
  <c r="K52"/>
  <c r="J36"/>
  <c r="K36"/>
  <c r="J23"/>
  <c r="K23"/>
  <c r="J64"/>
  <c r="K64"/>
  <c r="J68"/>
  <c r="K68"/>
  <c r="J76"/>
  <c r="K76"/>
  <c r="J69"/>
  <c r="K69"/>
  <c r="J63"/>
  <c r="K63"/>
  <c r="J26"/>
  <c r="K26"/>
  <c r="J77"/>
  <c r="K77"/>
  <c r="J85"/>
  <c r="K85"/>
  <c r="J82"/>
  <c r="K82"/>
  <c r="J29"/>
  <c r="K29"/>
  <c r="J33"/>
  <c r="K33"/>
  <c r="J5"/>
  <c r="K5"/>
  <c r="J61"/>
  <c r="K61"/>
  <c r="J20"/>
  <c r="K20"/>
  <c r="J35"/>
  <c r="K35"/>
  <c r="J18"/>
  <c r="K18"/>
  <c r="J2"/>
  <c r="K2"/>
  <c r="J87"/>
  <c r="K87"/>
  <c r="J49"/>
  <c r="K49"/>
  <c r="J86"/>
  <c r="K86"/>
  <c r="J28"/>
  <c r="K28"/>
  <c r="J72"/>
  <c r="K72"/>
  <c r="J32"/>
  <c r="K32"/>
  <c r="J21"/>
  <c r="K21"/>
  <c r="J79"/>
  <c r="K79"/>
  <c r="J55"/>
  <c r="K55"/>
  <c r="J66"/>
  <c r="K66"/>
  <c r="J39"/>
  <c r="K39"/>
  <c r="J62"/>
  <c r="K62"/>
  <c r="J27"/>
  <c r="K27"/>
  <c r="J45"/>
  <c r="K45"/>
  <c r="J88"/>
  <c r="K88"/>
  <c r="J41"/>
  <c r="K41"/>
  <c r="J71"/>
  <c r="K71"/>
  <c r="J54"/>
  <c r="K54"/>
  <c r="J3"/>
  <c r="K3"/>
  <c r="J22"/>
  <c r="K22"/>
  <c r="J78"/>
  <c r="K78"/>
  <c r="J65"/>
  <c r="K65"/>
  <c r="J80"/>
  <c r="K80"/>
  <c r="J10"/>
  <c r="K10"/>
  <c r="J34"/>
  <c r="K34"/>
  <c r="J44"/>
  <c r="K44"/>
  <c r="J83"/>
  <c r="K83"/>
  <c r="J31"/>
  <c r="K31"/>
  <c r="J47"/>
  <c r="K47"/>
  <c r="J81"/>
  <c r="K81"/>
  <c r="J30"/>
  <c r="K30"/>
  <c r="J43"/>
  <c r="K43"/>
  <c r="J42"/>
  <c r="K42"/>
  <c r="J51"/>
  <c r="K51"/>
  <c r="J40"/>
  <c r="K40"/>
  <c r="J67"/>
  <c r="K67"/>
  <c r="J75"/>
  <c r="K75"/>
  <c r="J84"/>
  <c r="K84"/>
  <c r="J70"/>
  <c r="K70"/>
  <c r="J37"/>
  <c r="K37"/>
</calcChain>
</file>

<file path=xl/sharedStrings.xml><?xml version="1.0" encoding="utf-8"?>
<sst xmlns="http://schemas.openxmlformats.org/spreadsheetml/2006/main" count="535" uniqueCount="269">
  <si>
    <t>EC</t>
  </si>
  <si>
    <t>AX</t>
  </si>
  <si>
    <t>GOLD</t>
  </si>
  <si>
    <t>JAPANESE YEN</t>
  </si>
  <si>
    <t>LEAN HOGS</t>
  </si>
  <si>
    <t>MILK III</t>
  </si>
  <si>
    <t>DOW JONES, MINI</t>
  </si>
  <si>
    <t>S &amp; P 400, (Mini electronic)</t>
  </si>
  <si>
    <t>SILVER</t>
  </si>
  <si>
    <t>SWISS FRANC</t>
  </si>
  <si>
    <t>T-BONDS</t>
  </si>
  <si>
    <t>T-NOTE, 10yr</t>
  </si>
  <si>
    <t>T-NOTE, 5yr</t>
  </si>
  <si>
    <t>T-NOTE, 2yr</t>
  </si>
  <si>
    <t>S &amp; P 500, MINI</t>
  </si>
  <si>
    <t>FA</t>
  </si>
  <si>
    <t>T-NOTE, 5yr day session</t>
  </si>
  <si>
    <t>FB</t>
  </si>
  <si>
    <t>T-NOTE, 5yr composite</t>
  </si>
  <si>
    <t>FC</t>
  </si>
  <si>
    <t>FEEDER CATTLE</t>
  </si>
  <si>
    <t>FF</t>
  </si>
  <si>
    <t>FED FUNDS</t>
  </si>
  <si>
    <t>FN</t>
  </si>
  <si>
    <t>EURO, composite</t>
  </si>
  <si>
    <t>FX</t>
  </si>
  <si>
    <t>EURO, day session</t>
  </si>
  <si>
    <t>GC</t>
  </si>
  <si>
    <t>GOLD (COMMEX)</t>
  </si>
  <si>
    <t>GI</t>
  </si>
  <si>
    <t>GOLDMAN SAKS C. I.</t>
  </si>
  <si>
    <t>GS</t>
  </si>
  <si>
    <t>GILT, LONG  BOND</t>
  </si>
  <si>
    <t>HG</t>
  </si>
  <si>
    <t>COPPER</t>
  </si>
  <si>
    <t>HO</t>
  </si>
  <si>
    <t>HEATING OIL #2</t>
  </si>
  <si>
    <t>HS</t>
  </si>
  <si>
    <t>HANG SENG</t>
  </si>
  <si>
    <t>JN</t>
  </si>
  <si>
    <t>JAPANESE YEN, composite</t>
  </si>
  <si>
    <t>JO</t>
  </si>
  <si>
    <t>ORANGE JUICE</t>
  </si>
  <si>
    <t>KC</t>
  </si>
  <si>
    <t>COFFEE</t>
  </si>
  <si>
    <t>KW</t>
  </si>
  <si>
    <t>WHEAT, KC</t>
  </si>
  <si>
    <t>LB</t>
  </si>
  <si>
    <t>LUMBER</t>
  </si>
  <si>
    <t>LC</t>
  </si>
  <si>
    <t>LIVE CATTLE</t>
  </si>
  <si>
    <t>LH</t>
  </si>
  <si>
    <t>LIVE HOGS</t>
  </si>
  <si>
    <t>LX</t>
  </si>
  <si>
    <t>FTSE 100 INDEX</t>
  </si>
  <si>
    <t>EURODOLLAR, composite</t>
  </si>
  <si>
    <t>MD</t>
  </si>
  <si>
    <t>S&amp;P 400 (Mini electronic)</t>
  </si>
  <si>
    <t>MP</t>
  </si>
  <si>
    <t>MEXICAN PESO</t>
  </si>
  <si>
    <t>MW</t>
  </si>
  <si>
    <t>ZC</t>
  </si>
  <si>
    <t>CORN, Electronic</t>
  </si>
  <si>
    <t>ZS</t>
  </si>
  <si>
    <t>SOYBEANS, Electronic</t>
  </si>
  <si>
    <t>ZL</t>
  </si>
  <si>
    <t>SOYBEAN OIL, Electronic</t>
  </si>
  <si>
    <t>ZO</t>
  </si>
  <si>
    <t>OATS, Electronic</t>
  </si>
  <si>
    <t>ZM</t>
  </si>
  <si>
    <t>SOYBEAN MEAL, Electronic</t>
  </si>
  <si>
    <t>ZR</t>
  </si>
  <si>
    <t>ROUGH RICE, Electronic</t>
  </si>
  <si>
    <t>ZW</t>
  </si>
  <si>
    <t>WHEAT, Electronic</t>
  </si>
  <si>
    <t>ZU</t>
  </si>
  <si>
    <t>CRUDE OIL, Electronic</t>
  </si>
  <si>
    <t>ZB</t>
  </si>
  <si>
    <t>RBOB, Electronic</t>
  </si>
  <si>
    <t>ZH</t>
  </si>
  <si>
    <t>HEATING OIL, electronic</t>
  </si>
  <si>
    <t>ZN</t>
  </si>
  <si>
    <t>NATURAL GAS, electronic</t>
  </si>
  <si>
    <t>ZK</t>
  </si>
  <si>
    <t>COPPER, electronic</t>
  </si>
  <si>
    <t>ZA</t>
  </si>
  <si>
    <t>PALLADIUM, electronic</t>
  </si>
  <si>
    <t>ZP</t>
  </si>
  <si>
    <t>PLATINUM, electronic</t>
  </si>
  <si>
    <t>ZF</t>
  </si>
  <si>
    <t>FEEDER CATTLE, Electronic</t>
  </si>
  <si>
    <t>ZT</t>
  </si>
  <si>
    <t>LIVE CATTLE, Electronic</t>
  </si>
  <si>
    <t>ZZ</t>
  </si>
  <si>
    <t>LEAN HOGS, Electronic</t>
  </si>
  <si>
    <t>Symbol</t>
    <phoneticPr fontId="1" type="noConversion"/>
  </si>
  <si>
    <t>Desc</t>
    <phoneticPr fontId="1" type="noConversion"/>
  </si>
  <si>
    <t>Last date</t>
    <phoneticPr fontId="1" type="noConversion"/>
  </si>
  <si>
    <t>Closing Price</t>
    <phoneticPr fontId="1" type="noConversion"/>
  </si>
  <si>
    <t>AX</t>
    <phoneticPr fontId="1" type="noConversion"/>
  </si>
  <si>
    <t>EC</t>
    <phoneticPr fontId="1" type="noConversion"/>
  </si>
  <si>
    <t>AD</t>
  </si>
  <si>
    <t>AUSTRALIAN $$, day session</t>
  </si>
  <si>
    <t>AN</t>
  </si>
  <si>
    <t>AUSTRALIAN $$, composite</t>
  </si>
  <si>
    <t>AP</t>
  </si>
  <si>
    <t>AUSTRALIAN PRICE INDEX</t>
  </si>
  <si>
    <t>BC</t>
  </si>
  <si>
    <t>BRENT CRUDE OIL, composite</t>
  </si>
  <si>
    <t>BG</t>
  </si>
  <si>
    <t>BRENT GASOIL, comp.</t>
  </si>
  <si>
    <t>SOYBEANS, mini</t>
    <phoneticPr fontId="1" type="noConversion"/>
  </si>
  <si>
    <t>COPPER, mini</t>
    <phoneticPr fontId="1" type="noConversion"/>
  </si>
  <si>
    <t>SILVER, mini</t>
    <phoneticPr fontId="1" type="noConversion"/>
  </si>
  <si>
    <t>SWISS FRANC, micro</t>
    <phoneticPr fontId="1" type="noConversion"/>
  </si>
  <si>
    <t>CANADIAN DOLLAR, micro</t>
    <phoneticPr fontId="1" type="noConversion"/>
  </si>
  <si>
    <t>BRITISH POUND, micro</t>
    <phoneticPr fontId="1" type="noConversion"/>
  </si>
  <si>
    <t>AUSTRALIAN DOLLAR, micro</t>
    <phoneticPr fontId="1" type="noConversion"/>
  </si>
  <si>
    <t>EURO, micro</t>
    <phoneticPr fontId="1" type="noConversion"/>
  </si>
  <si>
    <t>RUSSELL 2000, micro</t>
    <phoneticPr fontId="1" type="noConversion"/>
  </si>
  <si>
    <t>NASDAQ, micro</t>
    <phoneticPr fontId="1" type="noConversion"/>
  </si>
  <si>
    <t>ES</t>
    <phoneticPr fontId="1" type="noConversion"/>
  </si>
  <si>
    <t>S &amp; P 500, micro</t>
    <phoneticPr fontId="1" type="noConversion"/>
  </si>
  <si>
    <t>NATURAL GAS, mini</t>
    <phoneticPr fontId="1" type="noConversion"/>
  </si>
  <si>
    <t>HEATING OIL, mini</t>
    <phoneticPr fontId="1" type="noConversion"/>
  </si>
  <si>
    <t>RBOB GASOLINE, mini</t>
    <phoneticPr fontId="1" type="noConversion"/>
  </si>
  <si>
    <t>DOW JONES, micro</t>
    <phoneticPr fontId="1" type="noConversion"/>
  </si>
  <si>
    <t>CRUDE OIL, mini</t>
    <phoneticPr fontId="1" type="noConversion"/>
  </si>
  <si>
    <t>mean annualised pct atr</t>
  </si>
  <si>
    <t>mean annualised pct std dev</t>
  </si>
  <si>
    <t>recent price date</t>
    <phoneticPr fontId="1" type="noConversion"/>
  </si>
  <si>
    <t>recent price</t>
    <phoneticPr fontId="1" type="noConversion"/>
  </si>
  <si>
    <t>big point value</t>
    <phoneticPr fontId="1" type="noConversion"/>
  </si>
  <si>
    <t>tick size</t>
    <phoneticPr fontId="1" type="noConversion"/>
  </si>
  <si>
    <t>min $ move</t>
    <phoneticPr fontId="1" type="noConversion"/>
  </si>
  <si>
    <t>minimum exposure</t>
    <phoneticPr fontId="1" type="noConversion"/>
  </si>
  <si>
    <t>desired % volatility</t>
    <phoneticPr fontId="1" type="noConversion"/>
  </si>
  <si>
    <t>minimum capital</t>
    <phoneticPr fontId="1" type="noConversion"/>
  </si>
  <si>
    <t>GERMAN DAX INDEX, mini</t>
    <phoneticPr fontId="1" type="noConversion"/>
  </si>
  <si>
    <t>CORN, mini</t>
    <phoneticPr fontId="1" type="noConversion"/>
  </si>
  <si>
    <t>GOLD, micro</t>
    <phoneticPr fontId="1" type="noConversion"/>
  </si>
  <si>
    <t>WHEAT, mini</t>
    <phoneticPr fontId="1" type="noConversion"/>
  </si>
  <si>
    <t>symbol</t>
  </si>
  <si>
    <t>description</t>
  </si>
  <si>
    <t>AUSTRALIAN DOLLAR</t>
  </si>
  <si>
    <t>BRENT CRUDE OIL</t>
  </si>
  <si>
    <t>BRENT GASOIL</t>
  </si>
  <si>
    <t>BRITISH POUND</t>
  </si>
  <si>
    <t>CANADIAN DOLLAR</t>
  </si>
  <si>
    <t>EURO</t>
  </si>
  <si>
    <t>BN</t>
  </si>
  <si>
    <t>BRITISH POUND, composite</t>
  </si>
  <si>
    <t>BO</t>
  </si>
  <si>
    <t>SOYBEAN OIL</t>
  </si>
  <si>
    <t>C_</t>
  </si>
  <si>
    <t>CORN</t>
  </si>
  <si>
    <t>CA</t>
  </si>
  <si>
    <t>CAC40 INDEX</t>
  </si>
  <si>
    <t>CB</t>
  </si>
  <si>
    <t>CANADIAN 10YR BOND</t>
  </si>
  <si>
    <t>CC</t>
  </si>
  <si>
    <t>COCOA</t>
  </si>
  <si>
    <t>CL</t>
  </si>
  <si>
    <t>CRUDE OIL</t>
  </si>
  <si>
    <t>CN</t>
  </si>
  <si>
    <t>CANADIAN $$, composite</t>
  </si>
  <si>
    <t>CR</t>
  </si>
  <si>
    <t>CRB FUTURES</t>
  </si>
  <si>
    <t>CT</t>
  </si>
  <si>
    <t>COTTON #2</t>
  </si>
  <si>
    <t>DA</t>
  </si>
  <si>
    <t>MILK III, Comp.</t>
  </si>
  <si>
    <t>DJ</t>
  </si>
  <si>
    <t>DOW JONES, day session</t>
  </si>
  <si>
    <t>DT</t>
  </si>
  <si>
    <t>EURO BOND (BUND)</t>
  </si>
  <si>
    <t>DX</t>
  </si>
  <si>
    <t>US DOLLAR INDEX</t>
  </si>
  <si>
    <t>ED</t>
  </si>
  <si>
    <t>EURODOLLARS</t>
  </si>
  <si>
    <t>EN</t>
  </si>
  <si>
    <t>NASDAQ, MINI</t>
  </si>
  <si>
    <t>ER</t>
  </si>
  <si>
    <t>RUSSELL 2000, MINI</t>
  </si>
  <si>
    <t>ES</t>
  </si>
  <si>
    <t>volatility</t>
    <phoneticPr fontId="1" type="noConversion"/>
  </si>
  <si>
    <t>desired %</t>
    <phoneticPr fontId="1" type="noConversion"/>
  </si>
  <si>
    <t>cost of</t>
    <phoneticPr fontId="1" type="noConversion"/>
  </si>
  <si>
    <t>trade</t>
    <phoneticPr fontId="1" type="noConversion"/>
  </si>
  <si>
    <t>commission</t>
    <phoneticPr fontId="1" type="noConversion"/>
  </si>
  <si>
    <t>rolls per year</t>
    <phoneticPr fontId="1" type="noConversion"/>
  </si>
  <si>
    <t>avg spread</t>
    <phoneticPr fontId="1" type="noConversion"/>
  </si>
  <si>
    <t>Expected</t>
    <phoneticPr fontId="1" type="noConversion"/>
  </si>
  <si>
    <t>trades per</t>
    <phoneticPr fontId="1" type="noConversion"/>
  </si>
  <si>
    <t>year</t>
    <phoneticPr fontId="1" type="noConversion"/>
  </si>
  <si>
    <t>cost per trade</t>
    <phoneticPr fontId="1" type="noConversion"/>
  </si>
  <si>
    <t>cost per trade % ratio</t>
    <phoneticPr fontId="1" type="noConversion"/>
  </si>
  <si>
    <t>risk adj cost per trade</t>
    <phoneticPr fontId="1" type="noConversion"/>
  </si>
  <si>
    <t>holding cost % ratio</t>
    <phoneticPr fontId="1" type="noConversion"/>
  </si>
  <si>
    <t>risk adj holding cost</t>
    <phoneticPr fontId="1" type="noConversion"/>
  </si>
  <si>
    <t>Total cost</t>
    <phoneticPr fontId="1" type="noConversion"/>
  </si>
  <si>
    <t>WHEAT, MINN</t>
  </si>
  <si>
    <t>ND</t>
  </si>
  <si>
    <t>NASDAQ 100</t>
  </si>
  <si>
    <t>NG</t>
  </si>
  <si>
    <t>NATURAL GAS</t>
  </si>
  <si>
    <t>NK</t>
  </si>
  <si>
    <t>NIKKEI INDEX</t>
  </si>
  <si>
    <t>NR</t>
  </si>
  <si>
    <t>ROUGH RICE</t>
  </si>
  <si>
    <t>O_</t>
  </si>
  <si>
    <t>OATS</t>
  </si>
  <si>
    <t>PA</t>
  </si>
  <si>
    <t>PALLADIUM</t>
  </si>
  <si>
    <t>PL</t>
  </si>
  <si>
    <t>PLATINUM</t>
  </si>
  <si>
    <t>RB</t>
  </si>
  <si>
    <t>RBOB GASOLINE</t>
  </si>
  <si>
    <t>RL</t>
  </si>
  <si>
    <t>RUSSELL 2000</t>
  </si>
  <si>
    <t>S_</t>
  </si>
  <si>
    <t>SOYBEANS</t>
  </si>
  <si>
    <t>SB</t>
  </si>
  <si>
    <t>SUGAR #11</t>
  </si>
  <si>
    <t>SC</t>
  </si>
  <si>
    <t>S &amp; P 500, composite</t>
  </si>
  <si>
    <t>SF</t>
  </si>
  <si>
    <t>SWISS FRANC, day session</t>
  </si>
  <si>
    <t>SI</t>
  </si>
  <si>
    <t>SILVER  (COMMEX)</t>
  </si>
  <si>
    <t>SM</t>
  </si>
  <si>
    <t>SOYBEAN MEAL</t>
  </si>
  <si>
    <t>SN</t>
  </si>
  <si>
    <t>SWISS FRANC, composite</t>
  </si>
  <si>
    <t>SP</t>
  </si>
  <si>
    <t>S &amp; P 500, day session</t>
  </si>
  <si>
    <t>SS</t>
  </si>
  <si>
    <t>STERLING, SHORT</t>
  </si>
  <si>
    <t>TA</t>
  </si>
  <si>
    <t>T-NOTE, 10yr day session</t>
  </si>
  <si>
    <t>TD</t>
  </si>
  <si>
    <t>T-NOTES, 2yr day session</t>
  </si>
  <si>
    <t>TU</t>
  </si>
  <si>
    <t>T-NOTES, 2yr composite</t>
  </si>
  <si>
    <t>TY</t>
  </si>
  <si>
    <t>T-NOTE, 10yr composite</t>
  </si>
  <si>
    <t>UA</t>
  </si>
  <si>
    <t>T-BONDS, day session</t>
  </si>
  <si>
    <t>UB</t>
  </si>
  <si>
    <t>EURO BOBL</t>
  </si>
  <si>
    <t>US</t>
  </si>
  <si>
    <t>T-BONDS, composite</t>
  </si>
  <si>
    <t>UZ</t>
  </si>
  <si>
    <t>EURO SCHATZ</t>
  </si>
  <si>
    <t>W_</t>
  </si>
  <si>
    <t>WHEAT, CBOT</t>
  </si>
  <si>
    <t>GERMAN DAX INDEX</t>
  </si>
  <si>
    <t>XU</t>
  </si>
  <si>
    <t>DOW JONES EUROSTOXX50</t>
  </si>
  <si>
    <t>YM</t>
  </si>
  <si>
    <t>Mini Dow Jones ($5.00)</t>
  </si>
  <si>
    <t>XX</t>
  </si>
  <si>
    <t>DOW JONES STOXX 50</t>
  </si>
  <si>
    <t>ZD</t>
  </si>
  <si>
    <t>DOW JONES, composite</t>
  </si>
  <si>
    <t>ZG</t>
  </si>
  <si>
    <t>GOLD, Electronic</t>
  </si>
  <si>
    <t>ZI</t>
  </si>
  <si>
    <t>SILVER, Electronic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</si>
</sst>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"/>
  </numFmts>
  <fonts count="3">
    <font>
      <sz val="10"/>
      <name val="Verdana"/>
    </font>
    <font>
      <sz val="8"/>
      <name val="Verdana"/>
    </font>
    <font>
      <b/>
      <u/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4" fontId="0" fillId="0" borderId="0" xfId="0" applyNumberFormat="1"/>
    <xf numFmtId="1" fontId="0" fillId="0" borderId="0" xfId="0" applyNumberFormat="1"/>
    <xf numFmtId="1" fontId="0" fillId="0" borderId="0" xfId="0" applyNumberFormat="1"/>
    <xf numFmtId="0" fontId="0" fillId="2" borderId="0" xfId="0" applyFill="1"/>
    <xf numFmtId="1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2:D9"/>
  <sheetViews>
    <sheetView workbookViewId="0">
      <selection activeCell="D10" sqref="D10"/>
    </sheetView>
  </sheetViews>
  <sheetFormatPr baseColWidth="10" defaultRowHeight="13"/>
  <sheetData>
    <row r="2" spans="2:4">
      <c r="B2" s="9" t="s">
        <v>186</v>
      </c>
    </row>
    <row r="3" spans="2:4">
      <c r="B3" t="s">
        <v>185</v>
      </c>
    </row>
    <row r="4" spans="2:4">
      <c r="B4" s="9">
        <v>12</v>
      </c>
    </row>
    <row r="6" spans="2:4">
      <c r="B6" t="s">
        <v>189</v>
      </c>
      <c r="D6" t="s">
        <v>192</v>
      </c>
    </row>
    <row r="7" spans="2:4">
      <c r="B7" t="s">
        <v>187</v>
      </c>
      <c r="D7" t="s">
        <v>193</v>
      </c>
    </row>
    <row r="8" spans="2:4">
      <c r="B8" t="s">
        <v>188</v>
      </c>
      <c r="D8" t="s">
        <v>194</v>
      </c>
    </row>
    <row r="9" spans="2:4">
      <c r="B9">
        <v>2</v>
      </c>
      <c r="D9">
        <v>5.4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E99"/>
  <sheetViews>
    <sheetView workbookViewId="0">
      <selection activeCell="G6" sqref="G6"/>
    </sheetView>
  </sheetViews>
  <sheetFormatPr baseColWidth="10" defaultRowHeight="13"/>
  <cols>
    <col min="3" max="3" width="23" bestFit="1" customWidth="1"/>
  </cols>
  <sheetData>
    <row r="1" spans="2:5" s="1" customFormat="1">
      <c r="B1" s="1" t="s">
        <v>95</v>
      </c>
      <c r="C1" s="1" t="s">
        <v>96</v>
      </c>
      <c r="D1" s="1" t="s">
        <v>97</v>
      </c>
      <c r="E1" s="1" t="s">
        <v>98</v>
      </c>
    </row>
    <row r="2" spans="2:5">
      <c r="B2" t="s">
        <v>101</v>
      </c>
      <c r="C2" t="s">
        <v>102</v>
      </c>
      <c r="D2" s="2">
        <v>42374</v>
      </c>
      <c r="E2">
        <v>69.459999999999994</v>
      </c>
    </row>
    <row r="3" spans="2:5">
      <c r="B3" t="s">
        <v>103</v>
      </c>
      <c r="C3" t="s">
        <v>104</v>
      </c>
      <c r="D3" s="2">
        <v>42374</v>
      </c>
      <c r="E3">
        <v>69.459999999999994</v>
      </c>
    </row>
    <row r="4" spans="2:5">
      <c r="B4" t="s">
        <v>105</v>
      </c>
      <c r="C4" t="s">
        <v>106</v>
      </c>
      <c r="D4" s="2">
        <v>42374</v>
      </c>
      <c r="E4">
        <v>6673</v>
      </c>
    </row>
    <row r="5" spans="2:5">
      <c r="B5" t="s">
        <v>99</v>
      </c>
      <c r="C5" t="s">
        <v>256</v>
      </c>
      <c r="D5" s="2">
        <v>42374</v>
      </c>
      <c r="E5">
        <v>13114</v>
      </c>
    </row>
    <row r="6" spans="2:5">
      <c r="B6" t="s">
        <v>107</v>
      </c>
      <c r="C6" t="s">
        <v>108</v>
      </c>
      <c r="D6" s="2">
        <v>42374</v>
      </c>
      <c r="E6">
        <v>68.91</v>
      </c>
    </row>
    <row r="7" spans="2:5">
      <c r="B7" t="s">
        <v>109</v>
      </c>
      <c r="C7" t="s">
        <v>110</v>
      </c>
      <c r="D7" s="2">
        <v>42374</v>
      </c>
      <c r="E7">
        <v>620.25</v>
      </c>
    </row>
    <row r="8" spans="2:5">
      <c r="B8" t="s">
        <v>150</v>
      </c>
      <c r="C8" t="s">
        <v>151</v>
      </c>
      <c r="D8" s="2">
        <v>42374</v>
      </c>
      <c r="E8">
        <v>131.88</v>
      </c>
    </row>
    <row r="9" spans="2:5">
      <c r="B9" t="s">
        <v>152</v>
      </c>
      <c r="C9" t="s">
        <v>153</v>
      </c>
      <c r="D9" s="2">
        <v>42374</v>
      </c>
      <c r="E9">
        <v>34.520000000000003</v>
      </c>
    </row>
    <row r="10" spans="2:5">
      <c r="B10" t="s">
        <v>154</v>
      </c>
      <c r="C10" t="s">
        <v>155</v>
      </c>
      <c r="D10" s="2">
        <v>42374</v>
      </c>
      <c r="E10">
        <v>384.75</v>
      </c>
    </row>
    <row r="11" spans="2:5">
      <c r="B11" t="s">
        <v>156</v>
      </c>
      <c r="C11" t="s">
        <v>157</v>
      </c>
      <c r="D11" s="2">
        <v>42374</v>
      </c>
      <c r="E11">
        <v>6005</v>
      </c>
    </row>
    <row r="12" spans="2:5">
      <c r="B12" t="s">
        <v>158</v>
      </c>
      <c r="C12" t="s">
        <v>159</v>
      </c>
      <c r="D12" s="2">
        <v>42374</v>
      </c>
      <c r="E12">
        <v>138.80000000000001</v>
      </c>
    </row>
    <row r="13" spans="2:5">
      <c r="B13" t="s">
        <v>160</v>
      </c>
      <c r="C13" t="s">
        <v>161</v>
      </c>
      <c r="D13" s="2">
        <v>42374</v>
      </c>
      <c r="E13">
        <v>2484</v>
      </c>
    </row>
    <row r="14" spans="2:5">
      <c r="B14" t="s">
        <v>162</v>
      </c>
      <c r="C14" t="s">
        <v>163</v>
      </c>
      <c r="D14" s="2">
        <v>42374</v>
      </c>
      <c r="E14">
        <v>63.27</v>
      </c>
    </row>
    <row r="15" spans="2:5">
      <c r="B15" t="s">
        <v>164</v>
      </c>
      <c r="C15" t="s">
        <v>165</v>
      </c>
      <c r="D15" s="2">
        <v>42374</v>
      </c>
      <c r="E15">
        <v>77.144999999999996</v>
      </c>
    </row>
    <row r="16" spans="2:5">
      <c r="B16" t="s">
        <v>166</v>
      </c>
      <c r="C16" t="s">
        <v>167</v>
      </c>
      <c r="D16" s="2">
        <v>39907</v>
      </c>
      <c r="E16">
        <v>541.5</v>
      </c>
    </row>
    <row r="17" spans="2:5">
      <c r="B17" t="s">
        <v>168</v>
      </c>
      <c r="C17" t="s">
        <v>169</v>
      </c>
      <c r="D17" s="2">
        <v>42374</v>
      </c>
      <c r="E17">
        <v>70.040000000000006</v>
      </c>
    </row>
    <row r="18" spans="2:5">
      <c r="B18" t="s">
        <v>170</v>
      </c>
      <c r="C18" t="s">
        <v>171</v>
      </c>
      <c r="D18" s="2">
        <v>42374</v>
      </c>
      <c r="E18">
        <v>17.03</v>
      </c>
    </row>
    <row r="19" spans="2:5">
      <c r="B19" t="s">
        <v>172</v>
      </c>
      <c r="C19" t="s">
        <v>173</v>
      </c>
      <c r="D19" s="2">
        <v>40703</v>
      </c>
      <c r="E19">
        <v>18018</v>
      </c>
    </row>
    <row r="20" spans="2:5">
      <c r="B20" t="s">
        <v>174</v>
      </c>
      <c r="C20" t="s">
        <v>175</v>
      </c>
      <c r="D20" s="2">
        <v>42374</v>
      </c>
      <c r="E20">
        <v>172.24</v>
      </c>
    </row>
    <row r="21" spans="2:5">
      <c r="B21" t="s">
        <v>176</v>
      </c>
      <c r="C21" t="s">
        <v>177</v>
      </c>
      <c r="D21" s="2">
        <v>42374</v>
      </c>
      <c r="E21">
        <v>96.35</v>
      </c>
    </row>
    <row r="22" spans="2:5">
      <c r="B22" t="s">
        <v>100</v>
      </c>
      <c r="C22" t="s">
        <v>55</v>
      </c>
      <c r="D22" s="2">
        <v>42374</v>
      </c>
      <c r="E22">
        <v>98.275000000000006</v>
      </c>
    </row>
    <row r="23" spans="2:5">
      <c r="B23" t="s">
        <v>178</v>
      </c>
      <c r="C23" t="s">
        <v>179</v>
      </c>
      <c r="D23" s="2">
        <v>42374</v>
      </c>
      <c r="E23">
        <v>98.275000000000006</v>
      </c>
    </row>
    <row r="24" spans="2:5">
      <c r="B24" t="s">
        <v>180</v>
      </c>
      <c r="C24" t="s">
        <v>181</v>
      </c>
      <c r="D24" s="2">
        <v>42374</v>
      </c>
      <c r="E24">
        <v>8847.5</v>
      </c>
    </row>
    <row r="25" spans="2:5">
      <c r="B25" t="s">
        <v>182</v>
      </c>
      <c r="C25" t="s">
        <v>183</v>
      </c>
      <c r="D25" s="2">
        <v>42374</v>
      </c>
      <c r="E25">
        <v>1663</v>
      </c>
    </row>
    <row r="26" spans="2:5">
      <c r="B26" t="s">
        <v>184</v>
      </c>
      <c r="C26" t="s">
        <v>14</v>
      </c>
      <c r="D26" s="2">
        <v>42374</v>
      </c>
      <c r="E26">
        <v>3243.5</v>
      </c>
    </row>
    <row r="27" spans="2:5">
      <c r="B27" t="s">
        <v>15</v>
      </c>
      <c r="C27" t="s">
        <v>16</v>
      </c>
      <c r="D27" s="2">
        <v>42374</v>
      </c>
      <c r="E27">
        <v>118.960937999999</v>
      </c>
    </row>
    <row r="28" spans="2:5">
      <c r="B28" t="s">
        <v>17</v>
      </c>
      <c r="C28" t="s">
        <v>18</v>
      </c>
      <c r="D28" s="2">
        <v>42374</v>
      </c>
      <c r="E28">
        <v>118.960937999999</v>
      </c>
    </row>
    <row r="29" spans="2:5">
      <c r="B29" t="s">
        <v>19</v>
      </c>
      <c r="C29" t="s">
        <v>20</v>
      </c>
      <c r="D29" s="2">
        <v>42374</v>
      </c>
      <c r="E29">
        <v>146.35</v>
      </c>
    </row>
    <row r="30" spans="2:5">
      <c r="B30" t="s">
        <v>21</v>
      </c>
      <c r="C30" t="s">
        <v>22</v>
      </c>
      <c r="D30" s="2">
        <v>42374</v>
      </c>
      <c r="E30">
        <v>98.447999999999993</v>
      </c>
    </row>
    <row r="31" spans="2:5">
      <c r="B31" t="s">
        <v>23</v>
      </c>
      <c r="C31" t="s">
        <v>24</v>
      </c>
      <c r="D31" s="2">
        <v>42374</v>
      </c>
      <c r="E31">
        <v>112.405</v>
      </c>
    </row>
    <row r="32" spans="2:5">
      <c r="B32" t="s">
        <v>25</v>
      </c>
      <c r="C32" t="s">
        <v>26</v>
      </c>
      <c r="D32" s="2">
        <v>42374</v>
      </c>
      <c r="E32">
        <v>112.405</v>
      </c>
    </row>
    <row r="33" spans="2:5">
      <c r="B33" t="s">
        <v>27</v>
      </c>
      <c r="C33" t="s">
        <v>28</v>
      </c>
      <c r="D33" s="2">
        <v>42374</v>
      </c>
      <c r="E33">
        <v>1568.8</v>
      </c>
    </row>
    <row r="34" spans="2:5">
      <c r="B34" t="s">
        <v>29</v>
      </c>
      <c r="C34" t="s">
        <v>30</v>
      </c>
      <c r="D34" s="2">
        <v>42374</v>
      </c>
      <c r="E34">
        <v>444.85</v>
      </c>
    </row>
    <row r="35" spans="2:5">
      <c r="B35" t="s">
        <v>31</v>
      </c>
      <c r="C35" t="s">
        <v>32</v>
      </c>
      <c r="D35" s="2">
        <v>42374</v>
      </c>
      <c r="E35">
        <v>131.94999999999999</v>
      </c>
    </row>
    <row r="36" spans="2:5">
      <c r="B36" t="s">
        <v>33</v>
      </c>
      <c r="C36" t="s">
        <v>34</v>
      </c>
      <c r="D36" s="2">
        <v>42374</v>
      </c>
      <c r="E36">
        <v>279</v>
      </c>
    </row>
    <row r="37" spans="2:5">
      <c r="B37" t="s">
        <v>35</v>
      </c>
      <c r="C37" t="s">
        <v>36</v>
      </c>
      <c r="D37" s="2">
        <v>42374</v>
      </c>
      <c r="E37">
        <v>203.39</v>
      </c>
    </row>
    <row r="38" spans="2:5">
      <c r="B38" t="s">
        <v>37</v>
      </c>
      <c r="C38" t="s">
        <v>38</v>
      </c>
      <c r="D38" s="2">
        <v>42374</v>
      </c>
      <c r="E38">
        <v>28176</v>
      </c>
    </row>
    <row r="39" spans="2:5">
      <c r="B39" t="s">
        <v>39</v>
      </c>
      <c r="C39" t="s">
        <v>40</v>
      </c>
      <c r="D39" s="2">
        <v>42374</v>
      </c>
      <c r="E39">
        <v>92.55</v>
      </c>
    </row>
    <row r="40" spans="2:5">
      <c r="B40" t="s">
        <v>41</v>
      </c>
      <c r="C40" t="s">
        <v>42</v>
      </c>
      <c r="D40" s="2">
        <v>42374</v>
      </c>
      <c r="E40">
        <v>99</v>
      </c>
    </row>
    <row r="41" spans="2:5">
      <c r="B41" t="s">
        <v>43</v>
      </c>
      <c r="C41" t="s">
        <v>44</v>
      </c>
      <c r="D41" s="2">
        <v>42374</v>
      </c>
      <c r="E41">
        <v>122.15</v>
      </c>
    </row>
    <row r="42" spans="2:5">
      <c r="B42" t="s">
        <v>45</v>
      </c>
      <c r="C42" t="s">
        <v>46</v>
      </c>
      <c r="D42" s="2">
        <v>42374</v>
      </c>
      <c r="E42">
        <v>477.25</v>
      </c>
    </row>
    <row r="43" spans="2:5">
      <c r="B43" t="s">
        <v>47</v>
      </c>
      <c r="C43" t="s">
        <v>48</v>
      </c>
      <c r="D43" s="2">
        <v>42374</v>
      </c>
      <c r="E43">
        <v>420</v>
      </c>
    </row>
    <row r="44" spans="2:5">
      <c r="B44" t="s">
        <v>49</v>
      </c>
      <c r="C44" t="s">
        <v>50</v>
      </c>
      <c r="D44" s="2">
        <v>42374</v>
      </c>
      <c r="E44">
        <v>127.27500000000001</v>
      </c>
    </row>
    <row r="45" spans="2:5">
      <c r="B45" t="s">
        <v>51</v>
      </c>
      <c r="C45" t="s">
        <v>52</v>
      </c>
      <c r="D45" s="2">
        <v>42374</v>
      </c>
      <c r="E45">
        <v>68.625</v>
      </c>
    </row>
    <row r="46" spans="2:5">
      <c r="B46" t="s">
        <v>53</v>
      </c>
      <c r="C46" t="s">
        <v>54</v>
      </c>
      <c r="D46" s="2">
        <v>42374</v>
      </c>
      <c r="E46">
        <v>7505</v>
      </c>
    </row>
    <row r="47" spans="2:5">
      <c r="B47" t="s">
        <v>56</v>
      </c>
      <c r="C47" t="s">
        <v>57</v>
      </c>
      <c r="D47" s="2">
        <v>42374</v>
      </c>
      <c r="E47">
        <v>2055.1</v>
      </c>
    </row>
    <row r="48" spans="2:5">
      <c r="B48" t="s">
        <v>58</v>
      </c>
      <c r="C48" t="s">
        <v>59</v>
      </c>
      <c r="D48" s="2">
        <v>42374</v>
      </c>
      <c r="E48">
        <v>5.2519999999999997E-2</v>
      </c>
    </row>
    <row r="49" spans="2:5">
      <c r="B49" t="s">
        <v>60</v>
      </c>
      <c r="C49" t="s">
        <v>201</v>
      </c>
      <c r="D49" s="2">
        <v>42374</v>
      </c>
      <c r="E49">
        <v>548</v>
      </c>
    </row>
    <row r="50" spans="2:5">
      <c r="B50" t="s">
        <v>202</v>
      </c>
      <c r="C50" t="s">
        <v>203</v>
      </c>
      <c r="D50" s="2">
        <v>40703</v>
      </c>
      <c r="E50">
        <v>4488.75</v>
      </c>
    </row>
    <row r="51" spans="2:5">
      <c r="B51" t="s">
        <v>204</v>
      </c>
      <c r="C51" t="s">
        <v>205</v>
      </c>
      <c r="D51" s="2">
        <v>42374</v>
      </c>
      <c r="E51">
        <v>2.1349999999999998</v>
      </c>
    </row>
    <row r="52" spans="2:5">
      <c r="B52" t="s">
        <v>206</v>
      </c>
      <c r="C52" t="s">
        <v>207</v>
      </c>
      <c r="D52" s="2">
        <v>42374</v>
      </c>
      <c r="E52">
        <v>23345</v>
      </c>
    </row>
    <row r="53" spans="2:5">
      <c r="B53" t="s">
        <v>208</v>
      </c>
      <c r="C53" t="s">
        <v>209</v>
      </c>
      <c r="D53" s="2">
        <v>42374</v>
      </c>
      <c r="E53">
        <v>1305.5</v>
      </c>
    </row>
    <row r="54" spans="2:5">
      <c r="B54" t="s">
        <v>210</v>
      </c>
      <c r="C54" t="s">
        <v>211</v>
      </c>
      <c r="D54" s="2">
        <v>42374</v>
      </c>
      <c r="E54">
        <v>294.25</v>
      </c>
    </row>
    <row r="55" spans="2:5">
      <c r="B55" t="s">
        <v>212</v>
      </c>
      <c r="C55" t="s">
        <v>213</v>
      </c>
      <c r="D55" s="2">
        <v>42374</v>
      </c>
      <c r="E55">
        <v>1989.6</v>
      </c>
    </row>
    <row r="56" spans="2:5">
      <c r="B56" t="s">
        <v>214</v>
      </c>
      <c r="C56" t="s">
        <v>215</v>
      </c>
      <c r="D56" s="2">
        <v>42374</v>
      </c>
      <c r="E56">
        <v>966.2</v>
      </c>
    </row>
    <row r="57" spans="2:5">
      <c r="B57" t="s">
        <v>216</v>
      </c>
      <c r="C57" t="s">
        <v>217</v>
      </c>
      <c r="D57" s="2">
        <v>42374</v>
      </c>
      <c r="E57">
        <v>175.44</v>
      </c>
    </row>
    <row r="58" spans="2:5">
      <c r="B58" t="s">
        <v>218</v>
      </c>
      <c r="C58" t="s">
        <v>219</v>
      </c>
      <c r="D58" s="2">
        <v>42374</v>
      </c>
      <c r="E58">
        <v>475.7</v>
      </c>
    </row>
    <row r="59" spans="2:5">
      <c r="B59" t="s">
        <v>220</v>
      </c>
      <c r="C59" t="s">
        <v>221</v>
      </c>
      <c r="D59" s="2">
        <v>42374</v>
      </c>
      <c r="E59">
        <v>944.75</v>
      </c>
    </row>
    <row r="60" spans="2:5">
      <c r="B60" t="s">
        <v>222</v>
      </c>
      <c r="C60" t="s">
        <v>223</v>
      </c>
      <c r="D60" s="2">
        <v>42374</v>
      </c>
      <c r="E60">
        <v>13.73</v>
      </c>
    </row>
    <row r="61" spans="2:5">
      <c r="B61" t="s">
        <v>224</v>
      </c>
      <c r="C61" t="s">
        <v>225</v>
      </c>
      <c r="D61" s="2">
        <v>42374</v>
      </c>
      <c r="E61">
        <v>3243.6</v>
      </c>
    </row>
    <row r="62" spans="2:5">
      <c r="B62" t="s">
        <v>226</v>
      </c>
      <c r="C62" t="s">
        <v>227</v>
      </c>
      <c r="D62" s="2">
        <v>42374</v>
      </c>
      <c r="E62">
        <v>103.73</v>
      </c>
    </row>
    <row r="63" spans="2:5">
      <c r="B63" t="s">
        <v>228</v>
      </c>
      <c r="C63" t="s">
        <v>229</v>
      </c>
      <c r="D63" s="2">
        <v>42374</v>
      </c>
      <c r="E63">
        <v>1817.9</v>
      </c>
    </row>
    <row r="64" spans="2:5">
      <c r="B64" t="s">
        <v>230</v>
      </c>
      <c r="C64" t="s">
        <v>231</v>
      </c>
      <c r="D64" s="2">
        <v>42374</v>
      </c>
      <c r="E64">
        <v>302.89999999999998</v>
      </c>
    </row>
    <row r="65" spans="2:5">
      <c r="B65" t="s">
        <v>232</v>
      </c>
      <c r="C65" t="s">
        <v>233</v>
      </c>
      <c r="D65" s="2">
        <v>42374</v>
      </c>
      <c r="E65">
        <v>103.73</v>
      </c>
    </row>
    <row r="66" spans="2:5">
      <c r="B66" t="s">
        <v>234</v>
      </c>
      <c r="C66" t="s">
        <v>235</v>
      </c>
      <c r="D66" s="2">
        <v>42374</v>
      </c>
      <c r="E66">
        <v>3243.6</v>
      </c>
    </row>
    <row r="67" spans="2:5">
      <c r="B67" t="s">
        <v>236</v>
      </c>
      <c r="C67" t="s">
        <v>237</v>
      </c>
      <c r="D67" s="2">
        <v>42374</v>
      </c>
      <c r="E67">
        <v>99.24</v>
      </c>
    </row>
    <row r="68" spans="2:5">
      <c r="B68" t="s">
        <v>238</v>
      </c>
      <c r="C68" t="s">
        <v>239</v>
      </c>
      <c r="D68" s="2">
        <v>42374</v>
      </c>
      <c r="E68">
        <v>129.25</v>
      </c>
    </row>
    <row r="69" spans="2:5">
      <c r="B69" t="s">
        <v>240</v>
      </c>
      <c r="C69" t="s">
        <v>241</v>
      </c>
      <c r="D69" s="2">
        <v>42374</v>
      </c>
      <c r="E69">
        <v>107.796875</v>
      </c>
    </row>
    <row r="70" spans="2:5">
      <c r="B70" t="s">
        <v>242</v>
      </c>
      <c r="C70" t="s">
        <v>243</v>
      </c>
      <c r="D70" s="2">
        <v>42374</v>
      </c>
      <c r="E70">
        <v>107.796875</v>
      </c>
    </row>
    <row r="71" spans="2:5">
      <c r="B71" t="s">
        <v>244</v>
      </c>
      <c r="C71" t="s">
        <v>245</v>
      </c>
      <c r="D71" s="2">
        <v>42374</v>
      </c>
      <c r="E71">
        <v>129.25</v>
      </c>
    </row>
    <row r="72" spans="2:5">
      <c r="B72" t="s">
        <v>246</v>
      </c>
      <c r="C72" t="s">
        <v>247</v>
      </c>
      <c r="D72" s="2">
        <v>42374</v>
      </c>
      <c r="E72">
        <v>157.84375</v>
      </c>
    </row>
    <row r="73" spans="2:5">
      <c r="B73" t="s">
        <v>248</v>
      </c>
      <c r="C73" t="s">
        <v>249</v>
      </c>
      <c r="D73" s="2">
        <v>42374</v>
      </c>
      <c r="E73">
        <v>134.21</v>
      </c>
    </row>
    <row r="74" spans="2:5">
      <c r="B74" t="s">
        <v>250</v>
      </c>
      <c r="C74" t="s">
        <v>251</v>
      </c>
      <c r="D74" s="2">
        <v>42374</v>
      </c>
      <c r="E74">
        <v>157.84375</v>
      </c>
    </row>
    <row r="75" spans="2:5">
      <c r="B75" t="s">
        <v>252</v>
      </c>
      <c r="C75" t="s">
        <v>253</v>
      </c>
      <c r="D75" s="2">
        <v>42374</v>
      </c>
      <c r="E75">
        <v>111.98</v>
      </c>
    </row>
    <row r="76" spans="2:5">
      <c r="B76" t="s">
        <v>254</v>
      </c>
      <c r="C76" t="s">
        <v>255</v>
      </c>
      <c r="D76" s="2">
        <v>42374</v>
      </c>
      <c r="E76">
        <v>999</v>
      </c>
    </row>
    <row r="77" spans="2:5">
      <c r="B77" t="s">
        <v>257</v>
      </c>
      <c r="C77" t="s">
        <v>258</v>
      </c>
      <c r="D77" s="2">
        <v>42374</v>
      </c>
      <c r="E77">
        <v>3739</v>
      </c>
    </row>
    <row r="78" spans="2:5">
      <c r="B78" t="s">
        <v>261</v>
      </c>
      <c r="C78" t="s">
        <v>262</v>
      </c>
      <c r="D78" s="2">
        <v>42374</v>
      </c>
      <c r="E78">
        <v>3390</v>
      </c>
    </row>
    <row r="79" spans="2:5">
      <c r="B79" t="s">
        <v>259</v>
      </c>
      <c r="C79" t="s">
        <v>260</v>
      </c>
      <c r="D79" s="2">
        <v>42374</v>
      </c>
      <c r="E79">
        <v>28642</v>
      </c>
    </row>
    <row r="80" spans="2:5">
      <c r="B80" t="s">
        <v>85</v>
      </c>
      <c r="C80" t="s">
        <v>86</v>
      </c>
      <c r="D80" s="2">
        <v>42374</v>
      </c>
      <c r="E80">
        <v>1989.6</v>
      </c>
    </row>
    <row r="81" spans="2:5">
      <c r="B81" t="s">
        <v>77</v>
      </c>
      <c r="C81" t="s">
        <v>78</v>
      </c>
      <c r="D81" s="2">
        <v>42374</v>
      </c>
      <c r="E81">
        <v>175.44</v>
      </c>
    </row>
    <row r="82" spans="2:5">
      <c r="B82" t="s">
        <v>61</v>
      </c>
      <c r="C82" t="s">
        <v>62</v>
      </c>
      <c r="D82" s="2">
        <v>42374</v>
      </c>
      <c r="E82">
        <v>384.75</v>
      </c>
    </row>
    <row r="83" spans="2:5">
      <c r="B83" t="s">
        <v>263</v>
      </c>
      <c r="C83" t="s">
        <v>264</v>
      </c>
      <c r="D83" s="2">
        <v>40703</v>
      </c>
      <c r="E83">
        <v>18018</v>
      </c>
    </row>
    <row r="84" spans="2:5">
      <c r="B84" t="s">
        <v>89</v>
      </c>
      <c r="C84" t="s">
        <v>90</v>
      </c>
      <c r="D84" s="2">
        <v>42374</v>
      </c>
      <c r="E84">
        <v>146.35</v>
      </c>
    </row>
    <row r="85" spans="2:5">
      <c r="B85" t="s">
        <v>265</v>
      </c>
      <c r="C85" t="s">
        <v>266</v>
      </c>
      <c r="D85" s="2">
        <v>42374</v>
      </c>
      <c r="E85">
        <v>1568.8</v>
      </c>
    </row>
    <row r="86" spans="2:5">
      <c r="B86" t="s">
        <v>79</v>
      </c>
      <c r="C86" t="s">
        <v>80</v>
      </c>
      <c r="D86" s="2">
        <v>42374</v>
      </c>
      <c r="E86">
        <v>203.39</v>
      </c>
    </row>
    <row r="87" spans="2:5">
      <c r="B87" t="s">
        <v>267</v>
      </c>
      <c r="C87" t="s">
        <v>268</v>
      </c>
      <c r="D87" s="2">
        <v>42374</v>
      </c>
      <c r="E87">
        <v>1817.9</v>
      </c>
    </row>
    <row r="88" spans="2:5">
      <c r="B88" t="s">
        <v>83</v>
      </c>
      <c r="C88" t="s">
        <v>84</v>
      </c>
      <c r="D88" s="2">
        <v>42374</v>
      </c>
      <c r="E88">
        <v>279</v>
      </c>
    </row>
    <row r="89" spans="2:5">
      <c r="B89" t="s">
        <v>65</v>
      </c>
      <c r="C89" t="s">
        <v>66</v>
      </c>
      <c r="D89" s="2">
        <v>42374</v>
      </c>
      <c r="E89">
        <v>34.520000000000003</v>
      </c>
    </row>
    <row r="90" spans="2:5">
      <c r="B90" t="s">
        <v>69</v>
      </c>
      <c r="C90" t="s">
        <v>70</v>
      </c>
      <c r="D90" s="2">
        <v>42374</v>
      </c>
      <c r="E90">
        <v>302.89999999999998</v>
      </c>
    </row>
    <row r="91" spans="2:5">
      <c r="B91" t="s">
        <v>81</v>
      </c>
      <c r="C91" t="s">
        <v>82</v>
      </c>
      <c r="D91" s="2">
        <v>42374</v>
      </c>
      <c r="E91">
        <v>2.1349999999999998</v>
      </c>
    </row>
    <row r="92" spans="2:5">
      <c r="B92" t="s">
        <v>67</v>
      </c>
      <c r="C92" t="s">
        <v>68</v>
      </c>
      <c r="D92" s="2">
        <v>42374</v>
      </c>
      <c r="E92">
        <v>294.25</v>
      </c>
    </row>
    <row r="93" spans="2:5">
      <c r="B93" t="s">
        <v>87</v>
      </c>
      <c r="C93" t="s">
        <v>88</v>
      </c>
      <c r="D93" s="2">
        <v>42374</v>
      </c>
      <c r="E93">
        <v>966.2</v>
      </c>
    </row>
    <row r="94" spans="2:5">
      <c r="B94" t="s">
        <v>71</v>
      </c>
      <c r="C94" t="s">
        <v>72</v>
      </c>
      <c r="D94" s="2">
        <v>42374</v>
      </c>
      <c r="E94">
        <v>1305.5</v>
      </c>
    </row>
    <row r="95" spans="2:5">
      <c r="B95" t="s">
        <v>63</v>
      </c>
      <c r="C95" t="s">
        <v>64</v>
      </c>
      <c r="D95" s="2">
        <v>42374</v>
      </c>
      <c r="E95">
        <v>944.75</v>
      </c>
    </row>
    <row r="96" spans="2:5">
      <c r="B96" t="s">
        <v>91</v>
      </c>
      <c r="C96" t="s">
        <v>92</v>
      </c>
      <c r="D96" s="2">
        <v>42374</v>
      </c>
      <c r="E96">
        <v>127.27500000000001</v>
      </c>
    </row>
    <row r="97" spans="2:5">
      <c r="B97" t="s">
        <v>75</v>
      </c>
      <c r="C97" t="s">
        <v>76</v>
      </c>
      <c r="D97" s="2">
        <v>42374</v>
      </c>
      <c r="E97">
        <v>63.27</v>
      </c>
    </row>
    <row r="98" spans="2:5">
      <c r="B98" t="s">
        <v>73</v>
      </c>
      <c r="C98" t="s">
        <v>74</v>
      </c>
      <c r="D98" s="2">
        <v>42374</v>
      </c>
      <c r="E98">
        <v>550</v>
      </c>
    </row>
    <row r="99" spans="2:5">
      <c r="B99" t="s">
        <v>93</v>
      </c>
      <c r="C99" t="s">
        <v>94</v>
      </c>
      <c r="D99" s="2">
        <v>42374</v>
      </c>
      <c r="E99">
        <v>68.625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71"/>
  <sheetViews>
    <sheetView workbookViewId="0">
      <pane ySplit="1" topLeftCell="A9" activePane="bottomLeft" state="frozen"/>
      <selection pane="bottomLeft" activeCell="L18" sqref="L18"/>
    </sheetView>
  </sheetViews>
  <sheetFormatPr baseColWidth="10" defaultRowHeight="13"/>
  <cols>
    <col min="2" max="2" width="21.42578125" bestFit="1" customWidth="1"/>
    <col min="3" max="3" width="18.7109375" bestFit="1" customWidth="1"/>
    <col min="4" max="4" width="21.85546875" bestFit="1" customWidth="1"/>
  </cols>
  <sheetData>
    <row r="1" spans="1:12">
      <c r="A1" t="s">
        <v>142</v>
      </c>
      <c r="B1" t="s">
        <v>143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</row>
    <row r="2" spans="1:12">
      <c r="A2" t="s">
        <v>103</v>
      </c>
      <c r="B2" t="s">
        <v>144</v>
      </c>
      <c r="C2">
        <v>12.33</v>
      </c>
      <c r="D2">
        <v>7.75</v>
      </c>
      <c r="E2" s="2">
        <v>42374</v>
      </c>
      <c r="F2">
        <v>69.459999999999994</v>
      </c>
      <c r="G2">
        <v>1000</v>
      </c>
      <c r="H2">
        <v>0.01</v>
      </c>
      <c r="I2">
        <v>10</v>
      </c>
      <c r="J2">
        <f>G2*F2</f>
        <v>69460</v>
      </c>
      <c r="K2">
        <v>10</v>
      </c>
      <c r="L2" s="4">
        <f>J2*D2/$K$2</f>
        <v>53831.5</v>
      </c>
    </row>
    <row r="3" spans="1:12">
      <c r="A3" t="s">
        <v>105</v>
      </c>
      <c r="B3" t="s">
        <v>106</v>
      </c>
      <c r="C3">
        <v>17.18</v>
      </c>
      <c r="D3">
        <v>11.08</v>
      </c>
      <c r="E3" s="2">
        <v>42374</v>
      </c>
      <c r="F3">
        <v>6673</v>
      </c>
      <c r="G3">
        <v>25</v>
      </c>
      <c r="H3">
        <v>1</v>
      </c>
      <c r="I3">
        <v>25</v>
      </c>
      <c r="J3" s="3">
        <f t="shared" ref="J3:J66" si="0">G3*F3</f>
        <v>166825</v>
      </c>
      <c r="L3" s="4">
        <f t="shared" ref="L3:L66" si="1">J3*D3/$K$2</f>
        <v>184842.1</v>
      </c>
    </row>
    <row r="4" spans="1:12">
      <c r="A4" t="s">
        <v>1</v>
      </c>
      <c r="B4" t="s">
        <v>256</v>
      </c>
      <c r="C4">
        <v>22.58</v>
      </c>
      <c r="D4">
        <v>15.1</v>
      </c>
      <c r="E4" s="2">
        <v>42374</v>
      </c>
      <c r="F4">
        <v>13114</v>
      </c>
      <c r="G4">
        <v>25</v>
      </c>
      <c r="H4">
        <v>0.5</v>
      </c>
      <c r="I4">
        <v>12.5</v>
      </c>
      <c r="J4" s="3">
        <f t="shared" si="0"/>
        <v>327850</v>
      </c>
      <c r="L4" s="4">
        <f t="shared" si="1"/>
        <v>495053.5</v>
      </c>
    </row>
    <row r="5" spans="1:12">
      <c r="A5" t="s">
        <v>107</v>
      </c>
      <c r="B5" t="s">
        <v>145</v>
      </c>
      <c r="C5">
        <v>43.01</v>
      </c>
      <c r="D5">
        <v>29.13</v>
      </c>
      <c r="E5" s="2">
        <v>42374</v>
      </c>
      <c r="F5">
        <v>68.91</v>
      </c>
      <c r="G5">
        <v>1000</v>
      </c>
      <c r="H5">
        <v>0.01</v>
      </c>
      <c r="I5">
        <v>10</v>
      </c>
      <c r="J5" s="3">
        <f t="shared" si="0"/>
        <v>68910</v>
      </c>
      <c r="L5" s="4">
        <f t="shared" si="1"/>
        <v>200734.83000000002</v>
      </c>
    </row>
    <row r="6" spans="1:12">
      <c r="A6" t="s">
        <v>109</v>
      </c>
      <c r="B6" t="s">
        <v>146</v>
      </c>
      <c r="C6">
        <v>38.83</v>
      </c>
      <c r="D6">
        <v>24.31</v>
      </c>
      <c r="E6" s="2">
        <v>42374</v>
      </c>
      <c r="F6">
        <v>620.25</v>
      </c>
      <c r="G6">
        <v>100</v>
      </c>
      <c r="H6">
        <v>0.25</v>
      </c>
      <c r="I6">
        <v>25</v>
      </c>
      <c r="J6" s="3">
        <f t="shared" si="0"/>
        <v>62025</v>
      </c>
      <c r="L6" s="4">
        <f t="shared" si="1"/>
        <v>150782.77499999999</v>
      </c>
    </row>
    <row r="7" spans="1:12">
      <c r="A7" t="s">
        <v>150</v>
      </c>
      <c r="B7" t="s">
        <v>147</v>
      </c>
      <c r="C7">
        <v>12.95</v>
      </c>
      <c r="D7">
        <v>8.0399999999999991</v>
      </c>
      <c r="E7" s="2">
        <v>42374</v>
      </c>
      <c r="F7">
        <v>131.88</v>
      </c>
      <c r="G7">
        <v>625</v>
      </c>
      <c r="H7">
        <v>0.01</v>
      </c>
      <c r="I7">
        <v>6.25</v>
      </c>
      <c r="J7" s="3">
        <f t="shared" si="0"/>
        <v>82425</v>
      </c>
      <c r="L7" s="4">
        <f t="shared" si="1"/>
        <v>66269.699999999983</v>
      </c>
    </row>
    <row r="8" spans="1:12">
      <c r="A8" t="s">
        <v>156</v>
      </c>
      <c r="B8" t="s">
        <v>157</v>
      </c>
      <c r="C8">
        <v>18.57</v>
      </c>
      <c r="D8">
        <v>13.24</v>
      </c>
      <c r="E8" s="2">
        <v>42374</v>
      </c>
      <c r="F8">
        <v>6005</v>
      </c>
      <c r="G8">
        <v>10</v>
      </c>
      <c r="H8">
        <v>0.5</v>
      </c>
      <c r="I8">
        <v>5</v>
      </c>
      <c r="J8" s="3">
        <f t="shared" si="0"/>
        <v>60050</v>
      </c>
      <c r="L8" s="4">
        <f t="shared" si="1"/>
        <v>79506.2</v>
      </c>
    </row>
    <row r="9" spans="1:12">
      <c r="A9" t="s">
        <v>158</v>
      </c>
      <c r="B9" t="s">
        <v>159</v>
      </c>
      <c r="C9">
        <v>7.57</v>
      </c>
      <c r="D9">
        <v>4.9800000000000004</v>
      </c>
      <c r="E9" s="2">
        <v>42374</v>
      </c>
      <c r="F9">
        <v>138.80000000000001</v>
      </c>
      <c r="G9">
        <v>1000</v>
      </c>
      <c r="H9">
        <v>0.01</v>
      </c>
      <c r="I9">
        <v>10</v>
      </c>
      <c r="J9" s="3">
        <f t="shared" si="0"/>
        <v>138800</v>
      </c>
      <c r="L9" s="4">
        <f t="shared" si="1"/>
        <v>69122.400000000009</v>
      </c>
    </row>
    <row r="10" spans="1:12">
      <c r="A10" t="s">
        <v>160</v>
      </c>
      <c r="B10" t="s">
        <v>161</v>
      </c>
      <c r="C10">
        <v>44.58</v>
      </c>
      <c r="D10">
        <v>28.1</v>
      </c>
      <c r="E10" s="2">
        <v>42374</v>
      </c>
      <c r="F10">
        <v>2484</v>
      </c>
      <c r="G10">
        <v>10</v>
      </c>
      <c r="H10">
        <v>1</v>
      </c>
      <c r="I10">
        <v>10</v>
      </c>
      <c r="J10" s="3">
        <f t="shared" si="0"/>
        <v>24840</v>
      </c>
      <c r="L10" s="4">
        <f t="shared" si="1"/>
        <v>69800.399999999994</v>
      </c>
    </row>
    <row r="11" spans="1:12">
      <c r="A11" t="s">
        <v>164</v>
      </c>
      <c r="B11" t="s">
        <v>148</v>
      </c>
      <c r="C11">
        <v>9.6</v>
      </c>
      <c r="D11">
        <v>6.22</v>
      </c>
      <c r="E11" s="2">
        <v>42374</v>
      </c>
      <c r="F11">
        <v>77.144999999999996</v>
      </c>
      <c r="G11">
        <v>1000</v>
      </c>
      <c r="H11">
        <v>0.01</v>
      </c>
      <c r="I11">
        <v>10</v>
      </c>
      <c r="J11" s="3">
        <f t="shared" si="0"/>
        <v>77145</v>
      </c>
      <c r="L11" s="4">
        <f t="shared" si="1"/>
        <v>47984.189999999995</v>
      </c>
    </row>
    <row r="12" spans="1:12">
      <c r="A12" t="s">
        <v>166</v>
      </c>
      <c r="B12" t="s">
        <v>167</v>
      </c>
      <c r="C12">
        <v>11.06</v>
      </c>
      <c r="D12">
        <v>13.47</v>
      </c>
      <c r="E12" s="2">
        <v>39907</v>
      </c>
      <c r="F12">
        <v>541.5</v>
      </c>
      <c r="G12">
        <v>500</v>
      </c>
      <c r="H12">
        <v>0.05</v>
      </c>
      <c r="I12">
        <v>25</v>
      </c>
      <c r="J12" s="3">
        <f t="shared" si="0"/>
        <v>270750</v>
      </c>
      <c r="L12" s="4">
        <f t="shared" si="1"/>
        <v>364700.25</v>
      </c>
    </row>
    <row r="13" spans="1:12">
      <c r="A13" t="s">
        <v>168</v>
      </c>
      <c r="B13" t="s">
        <v>169</v>
      </c>
      <c r="C13">
        <v>32.42</v>
      </c>
      <c r="D13">
        <v>21.59</v>
      </c>
      <c r="E13" s="2">
        <v>42374</v>
      </c>
      <c r="F13">
        <v>70.040000000000006</v>
      </c>
      <c r="G13">
        <v>500</v>
      </c>
      <c r="H13">
        <v>0.01</v>
      </c>
      <c r="I13">
        <v>5</v>
      </c>
      <c r="J13" s="3">
        <f t="shared" si="0"/>
        <v>35020</v>
      </c>
      <c r="L13" s="4">
        <f t="shared" si="1"/>
        <v>75608.180000000008</v>
      </c>
    </row>
    <row r="14" spans="1:12">
      <c r="A14" t="s">
        <v>170</v>
      </c>
      <c r="B14" t="s">
        <v>5</v>
      </c>
      <c r="C14">
        <v>22.4</v>
      </c>
      <c r="D14">
        <v>14.63</v>
      </c>
      <c r="E14" s="2">
        <v>42374</v>
      </c>
      <c r="F14">
        <v>17.03</v>
      </c>
      <c r="G14">
        <v>2000</v>
      </c>
      <c r="H14">
        <v>0.01</v>
      </c>
      <c r="I14">
        <v>20</v>
      </c>
      <c r="J14" s="3">
        <f t="shared" si="0"/>
        <v>34060</v>
      </c>
      <c r="L14" s="4">
        <f t="shared" si="1"/>
        <v>49829.780000000006</v>
      </c>
    </row>
    <row r="15" spans="1:12">
      <c r="A15" t="s">
        <v>172</v>
      </c>
      <c r="B15" t="s">
        <v>173</v>
      </c>
      <c r="C15">
        <v>13.87</v>
      </c>
      <c r="D15">
        <v>10.68</v>
      </c>
      <c r="E15" s="2">
        <v>40703</v>
      </c>
      <c r="F15">
        <v>18018</v>
      </c>
      <c r="G15">
        <v>25</v>
      </c>
      <c r="H15">
        <v>1</v>
      </c>
      <c r="I15">
        <v>25</v>
      </c>
      <c r="J15" s="3">
        <f t="shared" si="0"/>
        <v>450450</v>
      </c>
      <c r="L15" s="4">
        <f t="shared" si="1"/>
        <v>481080.6</v>
      </c>
    </row>
    <row r="16" spans="1:12">
      <c r="A16" t="s">
        <v>174</v>
      </c>
      <c r="B16" t="s">
        <v>175</v>
      </c>
      <c r="C16">
        <v>6.34</v>
      </c>
      <c r="D16">
        <v>4.0599999999999996</v>
      </c>
      <c r="E16" s="2">
        <v>42374</v>
      </c>
      <c r="F16">
        <v>172.24</v>
      </c>
      <c r="G16">
        <v>1000</v>
      </c>
      <c r="H16">
        <v>0.01</v>
      </c>
      <c r="I16">
        <v>10</v>
      </c>
      <c r="J16" s="3">
        <f t="shared" si="0"/>
        <v>172240</v>
      </c>
      <c r="L16" s="4">
        <f t="shared" si="1"/>
        <v>69929.439999999988</v>
      </c>
    </row>
    <row r="17" spans="1:12">
      <c r="A17" t="s">
        <v>176</v>
      </c>
      <c r="B17" t="s">
        <v>177</v>
      </c>
      <c r="C17">
        <v>8.33</v>
      </c>
      <c r="D17">
        <v>5.32</v>
      </c>
      <c r="E17" s="2">
        <v>42374</v>
      </c>
      <c r="F17">
        <v>96.35</v>
      </c>
      <c r="G17">
        <v>1000</v>
      </c>
      <c r="H17">
        <v>5.0000000000000001E-3</v>
      </c>
      <c r="I17">
        <v>5</v>
      </c>
      <c r="J17" s="3">
        <f t="shared" si="0"/>
        <v>96350</v>
      </c>
      <c r="L17" s="4">
        <f t="shared" si="1"/>
        <v>51258.2</v>
      </c>
    </row>
    <row r="18" spans="1:12">
      <c r="A18" t="s">
        <v>0</v>
      </c>
      <c r="B18" t="s">
        <v>179</v>
      </c>
      <c r="C18">
        <v>0.53</v>
      </c>
      <c r="D18">
        <v>0.33</v>
      </c>
      <c r="E18" s="2">
        <v>42374</v>
      </c>
      <c r="F18">
        <v>98.275000000000006</v>
      </c>
      <c r="G18">
        <v>2500</v>
      </c>
      <c r="H18">
        <v>2.5000000000000001E-3</v>
      </c>
      <c r="I18">
        <v>6.25</v>
      </c>
      <c r="J18" s="3">
        <f t="shared" si="0"/>
        <v>245687.5</v>
      </c>
      <c r="L18" s="4">
        <f t="shared" si="1"/>
        <v>8107.6875</v>
      </c>
    </row>
    <row r="19" spans="1:12">
      <c r="A19" t="s">
        <v>180</v>
      </c>
      <c r="B19" t="s">
        <v>181</v>
      </c>
      <c r="C19">
        <v>27.86</v>
      </c>
      <c r="D19">
        <v>18.760000000000002</v>
      </c>
      <c r="E19" s="2">
        <v>42374</v>
      </c>
      <c r="F19">
        <v>8847.5</v>
      </c>
      <c r="G19">
        <v>20</v>
      </c>
      <c r="H19">
        <v>0.25</v>
      </c>
      <c r="I19">
        <v>5</v>
      </c>
      <c r="J19" s="3">
        <f t="shared" si="0"/>
        <v>176950</v>
      </c>
      <c r="L19" s="4">
        <f t="shared" si="1"/>
        <v>331958.20000000007</v>
      </c>
    </row>
    <row r="20" spans="1:12">
      <c r="A20" t="s">
        <v>182</v>
      </c>
      <c r="B20" t="s">
        <v>183</v>
      </c>
      <c r="C20">
        <v>25.95</v>
      </c>
      <c r="D20">
        <v>16.920000000000002</v>
      </c>
      <c r="E20" s="2">
        <v>42374</v>
      </c>
      <c r="F20">
        <v>1663</v>
      </c>
      <c r="G20">
        <v>100</v>
      </c>
      <c r="H20">
        <v>0.1</v>
      </c>
      <c r="I20">
        <v>10</v>
      </c>
      <c r="J20" s="3">
        <f t="shared" si="0"/>
        <v>166300</v>
      </c>
      <c r="L20" s="4">
        <f t="shared" si="1"/>
        <v>281379.60000000003</v>
      </c>
    </row>
    <row r="21" spans="1:12">
      <c r="A21" t="s">
        <v>184</v>
      </c>
      <c r="B21" t="s">
        <v>14</v>
      </c>
      <c r="C21">
        <v>20.99</v>
      </c>
      <c r="D21">
        <v>14.14</v>
      </c>
      <c r="E21" s="2">
        <v>42374</v>
      </c>
      <c r="F21">
        <v>3243.5</v>
      </c>
      <c r="G21">
        <v>50</v>
      </c>
      <c r="H21">
        <v>0.25</v>
      </c>
      <c r="I21">
        <v>12.5</v>
      </c>
      <c r="J21" s="3">
        <f t="shared" si="0"/>
        <v>162175</v>
      </c>
      <c r="L21" s="4">
        <f t="shared" si="1"/>
        <v>229315.45</v>
      </c>
    </row>
    <row r="22" spans="1:12">
      <c r="A22" t="s">
        <v>17</v>
      </c>
      <c r="B22" t="s">
        <v>12</v>
      </c>
      <c r="C22">
        <v>4.12</v>
      </c>
      <c r="D22">
        <v>2.6</v>
      </c>
      <c r="E22" s="2">
        <v>42374</v>
      </c>
      <c r="F22">
        <v>118.960937999999</v>
      </c>
      <c r="G22">
        <v>1000</v>
      </c>
      <c r="H22">
        <v>7.8125E-3</v>
      </c>
      <c r="I22">
        <v>7.8125</v>
      </c>
      <c r="J22" s="3">
        <f t="shared" si="0"/>
        <v>118960.93799999901</v>
      </c>
      <c r="L22" s="4">
        <f t="shared" si="1"/>
        <v>30929.843879999746</v>
      </c>
    </row>
    <row r="23" spans="1:12">
      <c r="A23" t="s">
        <v>21</v>
      </c>
      <c r="B23" t="s">
        <v>22</v>
      </c>
      <c r="C23">
        <v>0.11</v>
      </c>
      <c r="D23">
        <v>7.0000000000000007E-2</v>
      </c>
      <c r="E23" s="2">
        <v>42374</v>
      </c>
      <c r="F23">
        <v>98.447999999999993</v>
      </c>
      <c r="G23">
        <v>4167</v>
      </c>
      <c r="H23">
        <v>2.5000000000000001E-3</v>
      </c>
      <c r="I23">
        <v>10.4175</v>
      </c>
      <c r="J23" s="3">
        <f t="shared" si="0"/>
        <v>410232.81599999999</v>
      </c>
      <c r="L23" s="4">
        <f t="shared" si="1"/>
        <v>2871.6297120000004</v>
      </c>
    </row>
    <row r="24" spans="1:12">
      <c r="A24" t="s">
        <v>23</v>
      </c>
      <c r="B24" t="s">
        <v>149</v>
      </c>
      <c r="C24">
        <v>9.9700000000000006</v>
      </c>
      <c r="D24">
        <v>6.21</v>
      </c>
      <c r="E24" s="2">
        <v>42374</v>
      </c>
      <c r="F24">
        <v>112.405</v>
      </c>
      <c r="G24">
        <v>1250</v>
      </c>
      <c r="H24">
        <v>0.01</v>
      </c>
      <c r="I24">
        <v>12.5</v>
      </c>
      <c r="J24" s="3">
        <f t="shared" si="0"/>
        <v>140506.25</v>
      </c>
      <c r="L24" s="4">
        <f t="shared" si="1"/>
        <v>87254.381250000006</v>
      </c>
    </row>
    <row r="25" spans="1:12">
      <c r="A25" t="s">
        <v>29</v>
      </c>
      <c r="B25" t="s">
        <v>30</v>
      </c>
      <c r="C25">
        <v>16</v>
      </c>
      <c r="D25">
        <v>17.09</v>
      </c>
      <c r="E25" s="2">
        <v>42374</v>
      </c>
      <c r="F25">
        <v>444.85</v>
      </c>
      <c r="G25">
        <v>250</v>
      </c>
      <c r="H25">
        <v>0.05</v>
      </c>
      <c r="I25">
        <v>12.5</v>
      </c>
      <c r="J25" s="3">
        <f t="shared" si="0"/>
        <v>111212.5</v>
      </c>
      <c r="L25" s="4">
        <f t="shared" si="1"/>
        <v>190062.16250000001</v>
      </c>
    </row>
    <row r="26" spans="1:12">
      <c r="A26" t="s">
        <v>31</v>
      </c>
      <c r="B26" t="s">
        <v>32</v>
      </c>
      <c r="C26">
        <v>7.77</v>
      </c>
      <c r="D26">
        <v>5.0599999999999996</v>
      </c>
      <c r="E26" s="2">
        <v>42374</v>
      </c>
      <c r="F26">
        <v>131.94999999999999</v>
      </c>
      <c r="G26">
        <v>1000</v>
      </c>
      <c r="H26">
        <v>0.01</v>
      </c>
      <c r="I26">
        <v>10</v>
      </c>
      <c r="J26" s="3">
        <f t="shared" si="0"/>
        <v>131950</v>
      </c>
      <c r="L26" s="4">
        <f t="shared" si="1"/>
        <v>66766.7</v>
      </c>
    </row>
    <row r="27" spans="1:12">
      <c r="A27" t="s">
        <v>37</v>
      </c>
      <c r="B27" t="s">
        <v>38</v>
      </c>
      <c r="C27">
        <v>24.47</v>
      </c>
      <c r="D27">
        <v>18.440000000000001</v>
      </c>
      <c r="E27" s="2">
        <v>42374</v>
      </c>
      <c r="F27">
        <v>28176</v>
      </c>
      <c r="G27">
        <v>50</v>
      </c>
      <c r="H27">
        <v>1</v>
      </c>
      <c r="I27">
        <v>50</v>
      </c>
      <c r="J27" s="3">
        <f t="shared" si="0"/>
        <v>1408800</v>
      </c>
      <c r="L27" s="4">
        <f t="shared" si="1"/>
        <v>2597827.2000000002</v>
      </c>
    </row>
    <row r="28" spans="1:12">
      <c r="A28" t="s">
        <v>39</v>
      </c>
      <c r="B28" t="s">
        <v>3</v>
      </c>
      <c r="C28">
        <v>9.67</v>
      </c>
      <c r="D28">
        <v>6.21</v>
      </c>
      <c r="E28" s="2">
        <v>42374</v>
      </c>
      <c r="F28">
        <v>92.55</v>
      </c>
      <c r="G28">
        <v>1250</v>
      </c>
      <c r="H28">
        <v>0.01</v>
      </c>
      <c r="I28">
        <v>12.5</v>
      </c>
      <c r="J28" s="3">
        <f t="shared" si="0"/>
        <v>115687.5</v>
      </c>
      <c r="L28" s="4">
        <f t="shared" si="1"/>
        <v>71841.9375</v>
      </c>
    </row>
    <row r="29" spans="1:12">
      <c r="A29" t="s">
        <v>41</v>
      </c>
      <c r="B29" t="s">
        <v>42</v>
      </c>
      <c r="C29">
        <v>39.369999999999997</v>
      </c>
      <c r="D29">
        <v>25.32</v>
      </c>
      <c r="E29" s="2">
        <v>42374</v>
      </c>
      <c r="F29">
        <v>99</v>
      </c>
      <c r="G29">
        <v>150</v>
      </c>
      <c r="H29">
        <v>0.05</v>
      </c>
      <c r="I29">
        <v>7.5</v>
      </c>
      <c r="J29" s="3">
        <f t="shared" si="0"/>
        <v>14850</v>
      </c>
      <c r="L29" s="4">
        <f t="shared" si="1"/>
        <v>37600.199999999997</v>
      </c>
    </row>
    <row r="30" spans="1:12">
      <c r="A30" t="s">
        <v>43</v>
      </c>
      <c r="B30" t="s">
        <v>44</v>
      </c>
      <c r="C30">
        <v>40.99</v>
      </c>
      <c r="D30">
        <v>26.74</v>
      </c>
      <c r="E30" s="2">
        <v>42374</v>
      </c>
      <c r="F30">
        <v>122.15</v>
      </c>
      <c r="G30">
        <v>375</v>
      </c>
      <c r="H30">
        <v>0.05</v>
      </c>
      <c r="I30">
        <v>18.75</v>
      </c>
      <c r="J30" s="3">
        <f t="shared" si="0"/>
        <v>45806.25</v>
      </c>
      <c r="L30" s="4">
        <f t="shared" si="1"/>
        <v>122485.91250000001</v>
      </c>
    </row>
    <row r="31" spans="1:12">
      <c r="A31" t="s">
        <v>45</v>
      </c>
      <c r="B31" t="s">
        <v>46</v>
      </c>
      <c r="C31">
        <v>42.8</v>
      </c>
      <c r="D31">
        <v>27.64</v>
      </c>
      <c r="E31" s="2">
        <v>42374</v>
      </c>
      <c r="F31">
        <v>477.25</v>
      </c>
      <c r="G31">
        <v>50</v>
      </c>
      <c r="H31">
        <v>0.25</v>
      </c>
      <c r="I31">
        <v>12.5</v>
      </c>
      <c r="J31" s="3">
        <f t="shared" si="0"/>
        <v>23862.5</v>
      </c>
      <c r="L31" s="4">
        <f t="shared" si="1"/>
        <v>65955.95</v>
      </c>
    </row>
    <row r="32" spans="1:12">
      <c r="A32" t="s">
        <v>47</v>
      </c>
      <c r="B32" t="s">
        <v>48</v>
      </c>
      <c r="C32">
        <v>49.78</v>
      </c>
      <c r="D32">
        <v>32.21</v>
      </c>
      <c r="E32" s="2">
        <v>42374</v>
      </c>
      <c r="F32">
        <v>420</v>
      </c>
      <c r="G32">
        <v>110</v>
      </c>
      <c r="H32">
        <v>0.1</v>
      </c>
      <c r="I32">
        <v>11</v>
      </c>
      <c r="J32" s="3">
        <f t="shared" si="0"/>
        <v>46200</v>
      </c>
      <c r="L32" s="4">
        <f t="shared" si="1"/>
        <v>148810.20000000001</v>
      </c>
    </row>
    <row r="33" spans="1:12">
      <c r="A33" t="s">
        <v>53</v>
      </c>
      <c r="B33" t="s">
        <v>54</v>
      </c>
      <c r="C33">
        <v>19.32</v>
      </c>
      <c r="D33">
        <v>12.52</v>
      </c>
      <c r="E33" s="2">
        <v>42374</v>
      </c>
      <c r="F33">
        <v>7505</v>
      </c>
      <c r="G33">
        <v>10</v>
      </c>
      <c r="H33">
        <v>0.5</v>
      </c>
      <c r="I33">
        <v>5</v>
      </c>
      <c r="J33" s="3">
        <f t="shared" si="0"/>
        <v>75050</v>
      </c>
      <c r="L33" s="4">
        <f t="shared" si="1"/>
        <v>93962.6</v>
      </c>
    </row>
    <row r="34" spans="1:12">
      <c r="A34" t="s">
        <v>56</v>
      </c>
      <c r="B34" t="s">
        <v>7</v>
      </c>
      <c r="C34">
        <v>22.86</v>
      </c>
      <c r="D34">
        <v>14.7</v>
      </c>
      <c r="E34" s="2">
        <v>42374</v>
      </c>
      <c r="F34">
        <v>2055.1</v>
      </c>
      <c r="G34">
        <v>100</v>
      </c>
      <c r="H34">
        <v>0.1</v>
      </c>
      <c r="I34">
        <v>10</v>
      </c>
      <c r="J34" s="3">
        <f t="shared" si="0"/>
        <v>205510</v>
      </c>
      <c r="L34" s="4">
        <f t="shared" si="1"/>
        <v>302099.7</v>
      </c>
    </row>
    <row r="35" spans="1:12">
      <c r="A35" t="s">
        <v>58</v>
      </c>
      <c r="B35" t="s">
        <v>59</v>
      </c>
      <c r="C35">
        <v>16.91</v>
      </c>
      <c r="D35">
        <v>10.68</v>
      </c>
      <c r="E35" s="2">
        <v>42374</v>
      </c>
      <c r="F35">
        <v>5.2519999999999997E-2</v>
      </c>
      <c r="G35">
        <v>500000</v>
      </c>
      <c r="H35">
        <v>2.5000000000000001E-5</v>
      </c>
      <c r="I35">
        <v>12.5</v>
      </c>
      <c r="J35" s="3">
        <f t="shared" si="0"/>
        <v>26260</v>
      </c>
      <c r="L35" s="4">
        <f t="shared" si="1"/>
        <v>28045.68</v>
      </c>
    </row>
    <row r="36" spans="1:12">
      <c r="A36" t="s">
        <v>60</v>
      </c>
      <c r="B36" t="s">
        <v>201</v>
      </c>
      <c r="C36">
        <v>28.38</v>
      </c>
      <c r="D36">
        <v>18.2</v>
      </c>
      <c r="E36" s="2">
        <v>42374</v>
      </c>
      <c r="F36">
        <v>548</v>
      </c>
      <c r="G36">
        <v>50</v>
      </c>
      <c r="H36">
        <v>0.25</v>
      </c>
      <c r="I36">
        <v>12.5</v>
      </c>
      <c r="J36" s="3">
        <f t="shared" si="0"/>
        <v>27400</v>
      </c>
      <c r="L36" s="4">
        <f t="shared" si="1"/>
        <v>49868</v>
      </c>
    </row>
    <row r="37" spans="1:12">
      <c r="A37" t="s">
        <v>202</v>
      </c>
      <c r="B37" t="s">
        <v>203</v>
      </c>
      <c r="C37">
        <v>19.55</v>
      </c>
      <c r="D37">
        <v>12.94</v>
      </c>
      <c r="E37" s="2">
        <v>40703</v>
      </c>
      <c r="F37">
        <v>4488.75</v>
      </c>
      <c r="G37">
        <v>100</v>
      </c>
      <c r="H37">
        <v>0.25</v>
      </c>
      <c r="I37">
        <v>25</v>
      </c>
      <c r="J37" s="3">
        <f t="shared" si="0"/>
        <v>448875</v>
      </c>
      <c r="L37" s="4">
        <f t="shared" si="1"/>
        <v>580844.25</v>
      </c>
    </row>
    <row r="38" spans="1:12">
      <c r="A38" t="s">
        <v>206</v>
      </c>
      <c r="B38" t="s">
        <v>207</v>
      </c>
      <c r="C38">
        <v>23.38</v>
      </c>
      <c r="D38">
        <v>16.71</v>
      </c>
      <c r="E38" s="2">
        <v>42374</v>
      </c>
      <c r="F38">
        <v>23345</v>
      </c>
      <c r="G38">
        <v>5</v>
      </c>
      <c r="H38">
        <v>5</v>
      </c>
      <c r="I38">
        <v>25</v>
      </c>
      <c r="J38" s="3">
        <f t="shared" si="0"/>
        <v>116725</v>
      </c>
      <c r="L38" s="4">
        <f t="shared" si="1"/>
        <v>195047.47500000001</v>
      </c>
    </row>
    <row r="39" spans="1:12">
      <c r="A39" t="s">
        <v>218</v>
      </c>
      <c r="B39" t="s">
        <v>219</v>
      </c>
      <c r="C39">
        <v>38.93</v>
      </c>
      <c r="D39">
        <v>28.22</v>
      </c>
      <c r="E39" s="2">
        <v>42374</v>
      </c>
      <c r="F39">
        <v>475.7</v>
      </c>
      <c r="G39">
        <v>500</v>
      </c>
      <c r="H39">
        <v>0.05</v>
      </c>
      <c r="I39">
        <v>25</v>
      </c>
      <c r="J39" s="3">
        <f t="shared" si="0"/>
        <v>237850</v>
      </c>
      <c r="L39" s="4">
        <f t="shared" si="1"/>
        <v>671212.7</v>
      </c>
    </row>
    <row r="40" spans="1:12">
      <c r="A40" t="s">
        <v>222</v>
      </c>
      <c r="B40" t="s">
        <v>223</v>
      </c>
      <c r="C40">
        <v>38.78</v>
      </c>
      <c r="D40">
        <v>24.7</v>
      </c>
      <c r="E40" s="2">
        <v>42374</v>
      </c>
      <c r="F40">
        <v>13.73</v>
      </c>
      <c r="G40">
        <v>1120</v>
      </c>
      <c r="H40">
        <v>0.01</v>
      </c>
      <c r="I40">
        <v>11.2</v>
      </c>
      <c r="J40" s="3">
        <f t="shared" si="0"/>
        <v>15377.6</v>
      </c>
      <c r="L40" s="4">
        <f t="shared" si="1"/>
        <v>37982.671999999999</v>
      </c>
    </row>
    <row r="41" spans="1:12">
      <c r="A41" t="s">
        <v>224</v>
      </c>
      <c r="B41" t="s">
        <v>225</v>
      </c>
      <c r="C41">
        <v>20.28</v>
      </c>
      <c r="D41">
        <v>14.13</v>
      </c>
      <c r="E41" s="2">
        <v>42374</v>
      </c>
      <c r="F41">
        <v>3243.6</v>
      </c>
      <c r="G41">
        <v>250</v>
      </c>
      <c r="H41">
        <v>0.1</v>
      </c>
      <c r="I41">
        <v>25</v>
      </c>
      <c r="J41" s="3">
        <f t="shared" si="0"/>
        <v>810900</v>
      </c>
      <c r="L41" s="4">
        <f t="shared" si="1"/>
        <v>1145801.7</v>
      </c>
    </row>
    <row r="42" spans="1:12">
      <c r="A42" t="s">
        <v>232</v>
      </c>
      <c r="B42" t="s">
        <v>9</v>
      </c>
      <c r="C42">
        <v>9.6</v>
      </c>
      <c r="D42">
        <v>5.93</v>
      </c>
      <c r="E42" s="2">
        <v>42374</v>
      </c>
      <c r="F42">
        <v>103.73</v>
      </c>
      <c r="G42">
        <v>1250</v>
      </c>
      <c r="H42">
        <v>0.01</v>
      </c>
      <c r="I42">
        <v>12.5</v>
      </c>
      <c r="J42" s="3">
        <f t="shared" si="0"/>
        <v>129662.5</v>
      </c>
      <c r="L42" s="4">
        <f t="shared" si="1"/>
        <v>76889.862500000003</v>
      </c>
    </row>
    <row r="43" spans="1:12">
      <c r="A43" t="s">
        <v>234</v>
      </c>
      <c r="B43" t="s">
        <v>235</v>
      </c>
      <c r="C43">
        <v>18.170000000000002</v>
      </c>
      <c r="D43">
        <v>14.13</v>
      </c>
      <c r="E43" s="2">
        <v>42374</v>
      </c>
      <c r="F43">
        <v>3243.6</v>
      </c>
      <c r="G43">
        <v>250</v>
      </c>
      <c r="H43">
        <v>0.1</v>
      </c>
      <c r="I43">
        <v>25</v>
      </c>
      <c r="J43" s="3">
        <f t="shared" si="0"/>
        <v>810900</v>
      </c>
      <c r="L43" s="4">
        <f t="shared" si="1"/>
        <v>1145801.7</v>
      </c>
    </row>
    <row r="44" spans="1:12">
      <c r="A44" t="s">
        <v>236</v>
      </c>
      <c r="B44" t="s">
        <v>237</v>
      </c>
      <c r="C44">
        <v>0.3</v>
      </c>
      <c r="D44">
        <v>0.19</v>
      </c>
      <c r="E44" s="2">
        <v>42374</v>
      </c>
      <c r="F44">
        <v>99.24</v>
      </c>
      <c r="G44">
        <v>1250</v>
      </c>
      <c r="H44">
        <v>0.01</v>
      </c>
      <c r="I44">
        <v>12.5</v>
      </c>
      <c r="J44" s="3">
        <f t="shared" si="0"/>
        <v>124050</v>
      </c>
      <c r="L44" s="4">
        <f t="shared" si="1"/>
        <v>2356.9499999999998</v>
      </c>
    </row>
    <row r="45" spans="1:12">
      <c r="A45" t="s">
        <v>242</v>
      </c>
      <c r="B45" t="s">
        <v>13</v>
      </c>
      <c r="C45">
        <v>1.62</v>
      </c>
      <c r="D45">
        <v>1.03</v>
      </c>
      <c r="E45" s="2">
        <v>42374</v>
      </c>
      <c r="F45">
        <v>107.796875</v>
      </c>
      <c r="G45">
        <v>2000</v>
      </c>
      <c r="H45">
        <v>7.8125E-3</v>
      </c>
      <c r="I45">
        <v>15.63</v>
      </c>
      <c r="J45" s="3">
        <f t="shared" si="0"/>
        <v>215593.75</v>
      </c>
      <c r="L45" s="4">
        <f t="shared" si="1"/>
        <v>22206.15625</v>
      </c>
    </row>
    <row r="46" spans="1:12">
      <c r="A46" t="s">
        <v>244</v>
      </c>
      <c r="B46" t="s">
        <v>11</v>
      </c>
      <c r="C46">
        <v>6.38</v>
      </c>
      <c r="D46">
        <v>3.99</v>
      </c>
      <c r="E46" s="2">
        <v>42374</v>
      </c>
      <c r="F46">
        <v>129.25</v>
      </c>
      <c r="G46">
        <v>1000</v>
      </c>
      <c r="H46">
        <v>1.5625E-2</v>
      </c>
      <c r="I46">
        <v>15.63</v>
      </c>
      <c r="J46" s="3">
        <f t="shared" si="0"/>
        <v>129250</v>
      </c>
      <c r="L46" s="4">
        <f t="shared" si="1"/>
        <v>51570.75</v>
      </c>
    </row>
    <row r="47" spans="1:12">
      <c r="A47" t="s">
        <v>248</v>
      </c>
      <c r="B47" t="s">
        <v>249</v>
      </c>
      <c r="C47">
        <v>2.82</v>
      </c>
      <c r="D47">
        <v>1.82</v>
      </c>
      <c r="E47" s="2">
        <v>42374</v>
      </c>
      <c r="F47">
        <v>134.21</v>
      </c>
      <c r="G47">
        <v>1000</v>
      </c>
      <c r="H47">
        <v>0.01</v>
      </c>
      <c r="I47">
        <v>10</v>
      </c>
      <c r="J47" s="3">
        <f t="shared" si="0"/>
        <v>134210</v>
      </c>
      <c r="L47" s="4">
        <f t="shared" si="1"/>
        <v>24426.22</v>
      </c>
    </row>
    <row r="48" spans="1:12">
      <c r="A48" t="s">
        <v>250</v>
      </c>
      <c r="B48" t="s">
        <v>10</v>
      </c>
      <c r="C48">
        <v>12.31</v>
      </c>
      <c r="D48">
        <v>7.68</v>
      </c>
      <c r="E48" s="2">
        <v>42374</v>
      </c>
      <c r="F48">
        <v>157.84375</v>
      </c>
      <c r="G48">
        <v>1000</v>
      </c>
      <c r="H48">
        <v>3.125E-2</v>
      </c>
      <c r="I48">
        <v>31.25</v>
      </c>
      <c r="J48" s="3">
        <f t="shared" si="0"/>
        <v>157843.75</v>
      </c>
      <c r="L48" s="4">
        <f t="shared" si="1"/>
        <v>121224</v>
      </c>
    </row>
    <row r="49" spans="1:12">
      <c r="A49" t="s">
        <v>252</v>
      </c>
      <c r="B49" t="s">
        <v>253</v>
      </c>
      <c r="C49">
        <v>0.73</v>
      </c>
      <c r="D49">
        <v>0.47</v>
      </c>
      <c r="E49" s="2">
        <v>42374</v>
      </c>
      <c r="F49">
        <v>111.98</v>
      </c>
      <c r="G49">
        <v>1000</v>
      </c>
      <c r="H49">
        <v>5.0000000000000001E-3</v>
      </c>
      <c r="I49">
        <v>5</v>
      </c>
      <c r="J49" s="3">
        <f t="shared" si="0"/>
        <v>111980</v>
      </c>
      <c r="L49" s="4">
        <f t="shared" si="1"/>
        <v>5263.0599999999995</v>
      </c>
    </row>
    <row r="50" spans="1:12">
      <c r="A50" t="s">
        <v>257</v>
      </c>
      <c r="B50" t="s">
        <v>258</v>
      </c>
      <c r="C50">
        <v>20.39</v>
      </c>
      <c r="D50">
        <v>13.47</v>
      </c>
      <c r="E50" s="2">
        <v>42374</v>
      </c>
      <c r="F50">
        <v>3739</v>
      </c>
      <c r="G50">
        <v>10</v>
      </c>
      <c r="H50">
        <v>1</v>
      </c>
      <c r="I50">
        <v>10</v>
      </c>
      <c r="J50" s="3">
        <f t="shared" si="0"/>
        <v>37390</v>
      </c>
      <c r="L50" s="4">
        <f t="shared" si="1"/>
        <v>50364.33</v>
      </c>
    </row>
    <row r="51" spans="1:12">
      <c r="A51" t="s">
        <v>261</v>
      </c>
      <c r="B51" t="s">
        <v>262</v>
      </c>
      <c r="C51">
        <v>17.010000000000002</v>
      </c>
      <c r="D51">
        <v>12.02</v>
      </c>
      <c r="E51" s="2">
        <v>42374</v>
      </c>
      <c r="F51">
        <v>3390</v>
      </c>
      <c r="G51">
        <v>10</v>
      </c>
      <c r="H51">
        <v>1</v>
      </c>
      <c r="I51">
        <v>10</v>
      </c>
      <c r="J51" s="3">
        <f t="shared" si="0"/>
        <v>33900</v>
      </c>
      <c r="L51" s="4">
        <f t="shared" si="1"/>
        <v>40747.800000000003</v>
      </c>
    </row>
    <row r="52" spans="1:12">
      <c r="A52" t="s">
        <v>259</v>
      </c>
      <c r="B52" t="s">
        <v>6</v>
      </c>
      <c r="C52">
        <v>21.8</v>
      </c>
      <c r="D52">
        <v>14.61</v>
      </c>
      <c r="E52" s="2">
        <v>42374</v>
      </c>
      <c r="F52">
        <v>28642</v>
      </c>
      <c r="G52">
        <v>10</v>
      </c>
      <c r="H52">
        <v>1</v>
      </c>
      <c r="I52">
        <v>10</v>
      </c>
      <c r="J52" s="3">
        <f t="shared" si="0"/>
        <v>286420</v>
      </c>
      <c r="L52" s="4">
        <f t="shared" si="1"/>
        <v>418459.62</v>
      </c>
    </row>
    <row r="53" spans="1:12">
      <c r="A53" t="s">
        <v>85</v>
      </c>
      <c r="B53" t="s">
        <v>213</v>
      </c>
      <c r="C53">
        <v>37.99</v>
      </c>
      <c r="D53">
        <v>26.18</v>
      </c>
      <c r="E53" s="2">
        <v>42374</v>
      </c>
      <c r="F53">
        <v>1989.6</v>
      </c>
      <c r="G53">
        <v>100</v>
      </c>
      <c r="H53">
        <v>0.1</v>
      </c>
      <c r="I53">
        <v>10</v>
      </c>
      <c r="J53" s="3">
        <f t="shared" si="0"/>
        <v>198960</v>
      </c>
      <c r="L53" s="4">
        <f t="shared" si="1"/>
        <v>520877.27999999997</v>
      </c>
    </row>
    <row r="54" spans="1:12">
      <c r="A54" t="s">
        <v>77</v>
      </c>
      <c r="B54" t="s">
        <v>217</v>
      </c>
      <c r="C54">
        <v>44.25</v>
      </c>
      <c r="D54">
        <v>28.73</v>
      </c>
      <c r="E54" s="2">
        <v>42374</v>
      </c>
      <c r="F54">
        <v>175.44</v>
      </c>
      <c r="G54">
        <v>420</v>
      </c>
      <c r="H54">
        <v>0.01</v>
      </c>
      <c r="I54">
        <v>4.2</v>
      </c>
      <c r="J54" s="3">
        <f t="shared" si="0"/>
        <v>73684.800000000003</v>
      </c>
      <c r="L54" s="4">
        <f t="shared" si="1"/>
        <v>211696.43040000001</v>
      </c>
    </row>
    <row r="55" spans="1:12">
      <c r="A55" t="s">
        <v>61</v>
      </c>
      <c r="B55" t="s">
        <v>155</v>
      </c>
      <c r="C55">
        <v>27.99</v>
      </c>
      <c r="D55">
        <v>19.12</v>
      </c>
      <c r="E55" s="2">
        <v>42374</v>
      </c>
      <c r="F55">
        <v>384.75</v>
      </c>
      <c r="G55">
        <v>50</v>
      </c>
      <c r="H55">
        <v>0.25</v>
      </c>
      <c r="I55">
        <v>12.5</v>
      </c>
      <c r="J55" s="3">
        <f t="shared" si="0"/>
        <v>19237.5</v>
      </c>
      <c r="L55" s="4">
        <f t="shared" si="1"/>
        <v>36782.1</v>
      </c>
    </row>
    <row r="56" spans="1:12">
      <c r="A56" t="s">
        <v>89</v>
      </c>
      <c r="B56" t="s">
        <v>20</v>
      </c>
      <c r="C56">
        <v>25.54</v>
      </c>
      <c r="D56">
        <v>16.84</v>
      </c>
      <c r="E56" s="2">
        <v>42374</v>
      </c>
      <c r="F56">
        <v>146.35</v>
      </c>
      <c r="G56">
        <v>500</v>
      </c>
      <c r="H56">
        <v>2.5000000000000001E-2</v>
      </c>
      <c r="I56">
        <v>12.5</v>
      </c>
      <c r="J56" s="3">
        <f t="shared" si="0"/>
        <v>73175</v>
      </c>
      <c r="L56" s="4">
        <f t="shared" si="1"/>
        <v>123226.7</v>
      </c>
    </row>
    <row r="57" spans="1:12">
      <c r="A57" t="s">
        <v>265</v>
      </c>
      <c r="B57" t="s">
        <v>2</v>
      </c>
      <c r="C57">
        <v>17.61</v>
      </c>
      <c r="D57">
        <v>10.86</v>
      </c>
      <c r="E57" s="2">
        <v>42374</v>
      </c>
      <c r="F57">
        <v>1568.8</v>
      </c>
      <c r="G57">
        <v>100</v>
      </c>
      <c r="H57">
        <v>0.1</v>
      </c>
      <c r="I57">
        <v>10</v>
      </c>
      <c r="J57" s="3">
        <f t="shared" si="0"/>
        <v>156880</v>
      </c>
      <c r="L57" s="4">
        <f t="shared" si="1"/>
        <v>170371.68</v>
      </c>
    </row>
    <row r="58" spans="1:12">
      <c r="A58" t="s">
        <v>79</v>
      </c>
      <c r="B58" t="s">
        <v>36</v>
      </c>
      <c r="C58">
        <v>37.29</v>
      </c>
      <c r="D58">
        <v>24.08</v>
      </c>
      <c r="E58" s="2">
        <v>42374</v>
      </c>
      <c r="F58">
        <v>203.39</v>
      </c>
      <c r="G58">
        <v>420</v>
      </c>
      <c r="H58">
        <v>0.01</v>
      </c>
      <c r="I58">
        <v>4.2</v>
      </c>
      <c r="J58" s="3">
        <f t="shared" si="0"/>
        <v>85423.799999999988</v>
      </c>
      <c r="L58" s="4">
        <f t="shared" si="1"/>
        <v>205700.51039999997</v>
      </c>
    </row>
    <row r="59" spans="1:12">
      <c r="A59" t="s">
        <v>267</v>
      </c>
      <c r="B59" t="s">
        <v>8</v>
      </c>
      <c r="C59">
        <v>28.34</v>
      </c>
      <c r="D59">
        <v>18.37</v>
      </c>
      <c r="E59" s="2">
        <v>42374</v>
      </c>
      <c r="F59">
        <v>1817.9</v>
      </c>
      <c r="G59">
        <v>5000</v>
      </c>
      <c r="H59">
        <v>0.5</v>
      </c>
      <c r="I59">
        <v>25</v>
      </c>
      <c r="J59" s="3">
        <f t="shared" si="0"/>
        <v>9089500</v>
      </c>
      <c r="L59" s="4">
        <f t="shared" si="1"/>
        <v>16697411.5</v>
      </c>
    </row>
    <row r="60" spans="1:12">
      <c r="A60" t="s">
        <v>83</v>
      </c>
      <c r="B60" t="s">
        <v>34</v>
      </c>
      <c r="C60">
        <v>29.8</v>
      </c>
      <c r="D60">
        <v>18.5</v>
      </c>
      <c r="E60" s="2">
        <v>42374</v>
      </c>
      <c r="F60">
        <v>279</v>
      </c>
      <c r="G60">
        <v>250</v>
      </c>
      <c r="H60">
        <v>0.05</v>
      </c>
      <c r="I60">
        <v>12.5</v>
      </c>
      <c r="J60" s="3">
        <f t="shared" si="0"/>
        <v>69750</v>
      </c>
      <c r="L60" s="4">
        <f t="shared" si="1"/>
        <v>129037.5</v>
      </c>
    </row>
    <row r="61" spans="1:12">
      <c r="A61" t="s">
        <v>65</v>
      </c>
      <c r="B61" t="s">
        <v>153</v>
      </c>
      <c r="C61">
        <v>24.9</v>
      </c>
      <c r="D61">
        <v>15.4</v>
      </c>
      <c r="E61" s="2">
        <v>42374</v>
      </c>
      <c r="F61">
        <v>34.520000000000003</v>
      </c>
      <c r="G61">
        <v>600</v>
      </c>
      <c r="H61">
        <v>0.01</v>
      </c>
      <c r="I61">
        <v>6</v>
      </c>
      <c r="J61" s="3">
        <f t="shared" si="0"/>
        <v>20712.000000000004</v>
      </c>
      <c r="L61" s="4">
        <f t="shared" si="1"/>
        <v>31896.480000000003</v>
      </c>
    </row>
    <row r="62" spans="1:12">
      <c r="A62" t="s">
        <v>69</v>
      </c>
      <c r="B62" t="s">
        <v>231</v>
      </c>
      <c r="C62">
        <v>27.67</v>
      </c>
      <c r="D62">
        <v>17.39</v>
      </c>
      <c r="E62" s="2">
        <v>42374</v>
      </c>
      <c r="F62">
        <v>302.89999999999998</v>
      </c>
      <c r="G62">
        <v>100</v>
      </c>
      <c r="H62">
        <v>0.1</v>
      </c>
      <c r="I62">
        <v>10</v>
      </c>
      <c r="J62" s="3">
        <f t="shared" si="0"/>
        <v>30289.999999999996</v>
      </c>
      <c r="L62" s="4">
        <f t="shared" si="1"/>
        <v>52674.31</v>
      </c>
    </row>
    <row r="63" spans="1:12">
      <c r="A63" t="s">
        <v>81</v>
      </c>
      <c r="B63" t="s">
        <v>205</v>
      </c>
      <c r="C63">
        <v>57.2</v>
      </c>
      <c r="D63">
        <v>38.03</v>
      </c>
      <c r="E63" s="2">
        <v>42374</v>
      </c>
      <c r="F63">
        <v>2.1349999999999998</v>
      </c>
      <c r="G63">
        <v>10000</v>
      </c>
      <c r="H63">
        <v>1E-3</v>
      </c>
      <c r="I63">
        <v>10</v>
      </c>
      <c r="J63" s="3">
        <f t="shared" si="0"/>
        <v>21349.999999999996</v>
      </c>
      <c r="L63" s="4">
        <f t="shared" si="1"/>
        <v>81194.049999999988</v>
      </c>
    </row>
    <row r="64" spans="1:12">
      <c r="A64" t="s">
        <v>67</v>
      </c>
      <c r="B64" t="s">
        <v>211</v>
      </c>
      <c r="C64">
        <v>40.07</v>
      </c>
      <c r="D64">
        <v>23.95</v>
      </c>
      <c r="E64" s="2">
        <v>42374</v>
      </c>
      <c r="F64">
        <v>294.25</v>
      </c>
      <c r="G64">
        <v>50</v>
      </c>
      <c r="H64">
        <v>0.25</v>
      </c>
      <c r="I64">
        <v>12.5</v>
      </c>
      <c r="J64" s="3">
        <f t="shared" si="0"/>
        <v>14712.5</v>
      </c>
      <c r="L64" s="4">
        <f t="shared" si="1"/>
        <v>35236.4375</v>
      </c>
    </row>
    <row r="65" spans="1:12">
      <c r="A65" t="s">
        <v>87</v>
      </c>
      <c r="B65" t="s">
        <v>215</v>
      </c>
      <c r="C65">
        <v>30.74</v>
      </c>
      <c r="D65">
        <v>19.61</v>
      </c>
      <c r="E65" s="2">
        <v>42374</v>
      </c>
      <c r="F65">
        <v>966.2</v>
      </c>
      <c r="G65">
        <v>50</v>
      </c>
      <c r="H65">
        <v>0.1</v>
      </c>
      <c r="I65">
        <v>5</v>
      </c>
      <c r="J65" s="3">
        <f t="shared" si="0"/>
        <v>48310</v>
      </c>
      <c r="L65" s="4">
        <f t="shared" si="1"/>
        <v>94735.91</v>
      </c>
    </row>
    <row r="66" spans="1:12">
      <c r="A66" t="s">
        <v>71</v>
      </c>
      <c r="B66" t="s">
        <v>209</v>
      </c>
      <c r="C66">
        <v>28.16</v>
      </c>
      <c r="D66">
        <v>17.52</v>
      </c>
      <c r="E66" s="2">
        <v>42374</v>
      </c>
      <c r="F66">
        <v>1305.5</v>
      </c>
      <c r="G66">
        <v>2000</v>
      </c>
      <c r="H66">
        <v>0.5</v>
      </c>
      <c r="I66">
        <v>10</v>
      </c>
      <c r="J66" s="3">
        <f t="shared" si="0"/>
        <v>2611000</v>
      </c>
      <c r="L66" s="4">
        <f t="shared" si="1"/>
        <v>4574472</v>
      </c>
    </row>
    <row r="67" spans="1:12">
      <c r="A67" t="s">
        <v>63</v>
      </c>
      <c r="B67" t="s">
        <v>221</v>
      </c>
      <c r="C67">
        <v>25.21</v>
      </c>
      <c r="D67">
        <v>16.22</v>
      </c>
      <c r="E67" s="2">
        <v>42374</v>
      </c>
      <c r="F67">
        <v>944.75</v>
      </c>
      <c r="G67">
        <v>50</v>
      </c>
      <c r="H67">
        <v>0.25</v>
      </c>
      <c r="I67">
        <v>12.5</v>
      </c>
      <c r="J67" s="3">
        <f t="shared" ref="J67:J71" si="2">G67*F67</f>
        <v>47237.5</v>
      </c>
      <c r="L67" s="4">
        <f t="shared" ref="L67:L71" si="3">J67*D67/$K$2</f>
        <v>76619.225000000006</v>
      </c>
    </row>
    <row r="68" spans="1:12">
      <c r="A68" t="s">
        <v>91</v>
      </c>
      <c r="B68" t="s">
        <v>50</v>
      </c>
      <c r="C68">
        <v>23.48</v>
      </c>
      <c r="D68">
        <v>15.43</v>
      </c>
      <c r="E68" s="2">
        <v>42374</v>
      </c>
      <c r="F68">
        <v>127.27500000000001</v>
      </c>
      <c r="G68">
        <v>400</v>
      </c>
      <c r="H68">
        <v>2.5000000000000001E-2</v>
      </c>
      <c r="I68">
        <v>10</v>
      </c>
      <c r="J68" s="3">
        <f t="shared" si="2"/>
        <v>50910</v>
      </c>
      <c r="L68" s="4">
        <f t="shared" si="3"/>
        <v>78554.12999999999</v>
      </c>
    </row>
    <row r="69" spans="1:12">
      <c r="A69" t="s">
        <v>75</v>
      </c>
      <c r="B69" t="s">
        <v>163</v>
      </c>
      <c r="C69">
        <v>47.21</v>
      </c>
      <c r="D69">
        <v>30.95</v>
      </c>
      <c r="E69" s="2">
        <v>42374</v>
      </c>
      <c r="F69">
        <v>63.27</v>
      </c>
      <c r="G69">
        <v>1000</v>
      </c>
      <c r="H69">
        <v>0.01</v>
      </c>
      <c r="I69">
        <v>10</v>
      </c>
      <c r="J69" s="3">
        <f t="shared" si="2"/>
        <v>63270</v>
      </c>
      <c r="L69" s="4">
        <f t="shared" si="3"/>
        <v>195820.65</v>
      </c>
    </row>
    <row r="70" spans="1:12">
      <c r="A70" t="s">
        <v>73</v>
      </c>
      <c r="B70" t="s">
        <v>255</v>
      </c>
      <c r="C70">
        <v>40.020000000000003</v>
      </c>
      <c r="D70">
        <v>26.34</v>
      </c>
      <c r="E70" s="2">
        <v>42374</v>
      </c>
      <c r="F70">
        <v>550</v>
      </c>
      <c r="G70">
        <v>50</v>
      </c>
      <c r="H70">
        <v>0.25</v>
      </c>
      <c r="I70">
        <v>12.5</v>
      </c>
      <c r="J70" s="3">
        <f t="shared" si="2"/>
        <v>27500</v>
      </c>
      <c r="L70" s="4">
        <f t="shared" si="3"/>
        <v>72435</v>
      </c>
    </row>
    <row r="71" spans="1:12">
      <c r="A71" t="s">
        <v>93</v>
      </c>
      <c r="B71" t="s">
        <v>4</v>
      </c>
      <c r="C71">
        <v>51.87</v>
      </c>
      <c r="D71">
        <v>34.9</v>
      </c>
      <c r="E71" s="2">
        <v>42374</v>
      </c>
      <c r="F71">
        <v>68.625</v>
      </c>
      <c r="G71">
        <v>400</v>
      </c>
      <c r="H71">
        <v>2.5000000000000001E-2</v>
      </c>
      <c r="I71">
        <v>10</v>
      </c>
      <c r="J71" s="3">
        <f t="shared" si="2"/>
        <v>27450</v>
      </c>
      <c r="L71" s="4">
        <f t="shared" si="3"/>
        <v>95800.5</v>
      </c>
    </row>
  </sheetData>
  <sheetCalcPr fullCalcOnLoad="1"/>
  <sortState ref="A2:D71">
    <sortCondition ref="A3:A71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89"/>
  <sheetViews>
    <sheetView tabSelected="1" workbookViewId="0">
      <pane ySplit="1" topLeftCell="A2" activePane="bottomLeft" state="frozen"/>
      <selection pane="bottomLeft" activeCell="A8" sqref="A8:XFD8"/>
    </sheetView>
  </sheetViews>
  <sheetFormatPr baseColWidth="10" defaultRowHeight="13"/>
  <cols>
    <col min="2" max="2" width="21.42578125" customWidth="1"/>
    <col min="3" max="3" width="18.7109375" hidden="1" customWidth="1"/>
    <col min="4" max="4" width="21.85546875" hidden="1" customWidth="1"/>
    <col min="5" max="7" width="10.7109375" hidden="1" customWidth="1"/>
    <col min="8" max="11" width="10.7109375" customWidth="1"/>
    <col min="12" max="12" width="10.7109375" style="9"/>
    <col min="13" max="15" width="10.7109375" style="9" customWidth="1"/>
    <col min="16" max="16" width="12.28515625" style="9" customWidth="1"/>
    <col min="17" max="19" width="10.7109375" style="9" customWidth="1"/>
    <col min="20" max="16384" width="10.7109375" style="9"/>
  </cols>
  <sheetData>
    <row r="1" spans="1:20">
      <c r="A1" t="s">
        <v>142</v>
      </c>
      <c r="B1" t="s">
        <v>143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137</v>
      </c>
      <c r="M1" s="9" t="s">
        <v>190</v>
      </c>
      <c r="N1" s="9" t="s">
        <v>191</v>
      </c>
      <c r="O1" s="9" t="s">
        <v>195</v>
      </c>
      <c r="P1" s="9" t="s">
        <v>196</v>
      </c>
      <c r="Q1" s="9" t="s">
        <v>197</v>
      </c>
      <c r="R1" s="9" t="s">
        <v>198</v>
      </c>
      <c r="S1" s="9" t="s">
        <v>199</v>
      </c>
      <c r="T1" s="9" t="s">
        <v>200</v>
      </c>
    </row>
    <row r="2" spans="1:20">
      <c r="A2" t="s">
        <v>236</v>
      </c>
      <c r="B2" t="s">
        <v>237</v>
      </c>
      <c r="C2">
        <v>0.3</v>
      </c>
      <c r="D2">
        <v>0.19</v>
      </c>
      <c r="E2" s="2">
        <v>42374</v>
      </c>
      <c r="F2">
        <v>99.24</v>
      </c>
      <c r="G2">
        <v>1250</v>
      </c>
      <c r="H2">
        <v>0.01</v>
      </c>
      <c r="I2">
        <v>12.5</v>
      </c>
      <c r="J2" s="3">
        <f t="shared" ref="J2:J33" si="0">G2*F2</f>
        <v>124050</v>
      </c>
      <c r="K2" s="4">
        <f>J2*D2/Inputs!$B$4</f>
        <v>1964.125</v>
      </c>
      <c r="M2" s="9">
        <v>4</v>
      </c>
      <c r="N2" s="9">
        <v>0.01</v>
      </c>
      <c r="O2" s="9">
        <f>Inputs!$B$9+(N2*G2)/2</f>
        <v>8.25</v>
      </c>
      <c r="P2" s="9">
        <f>100*O2/(F2*G2)</f>
        <v>6.650544135429262E-3</v>
      </c>
      <c r="Q2" s="9">
        <f>P2/D2</f>
        <v>3.5002863870680329E-2</v>
      </c>
      <c r="R2" s="9">
        <f>P2*M2*2</f>
        <v>5.3204353083434096E-2</v>
      </c>
      <c r="S2" s="9">
        <f t="shared" ref="S2:S33" si="1">R2/D2</f>
        <v>0.28002291096544263</v>
      </c>
      <c r="T2" s="10">
        <f>Q2*Inputs!$D$9+S2</f>
        <v>0.46903837586711639</v>
      </c>
    </row>
    <row r="3" spans="1:20">
      <c r="A3" t="s">
        <v>21</v>
      </c>
      <c r="B3" t="s">
        <v>22</v>
      </c>
      <c r="C3">
        <v>0.11</v>
      </c>
      <c r="D3">
        <v>7.0000000000000007E-2</v>
      </c>
      <c r="E3" s="2">
        <v>42374</v>
      </c>
      <c r="F3">
        <v>98.447999999999993</v>
      </c>
      <c r="G3">
        <v>4167</v>
      </c>
      <c r="H3">
        <v>2.5000000000000001E-3</v>
      </c>
      <c r="I3">
        <v>10.4175</v>
      </c>
      <c r="J3" s="3">
        <f t="shared" si="0"/>
        <v>410232.81599999999</v>
      </c>
      <c r="K3" s="4">
        <f>J3*D3/Inputs!$B$4</f>
        <v>2393.0247600000002</v>
      </c>
      <c r="M3" s="9">
        <v>4</v>
      </c>
      <c r="N3" s="9">
        <v>1E-3</v>
      </c>
      <c r="O3" s="9">
        <f>Inputs!$B$9+(N3*G3)/2</f>
        <v>4.0834999999999999</v>
      </c>
      <c r="P3" s="9">
        <f t="shared" ref="P3:P66" si="2">100*O3/(F3*G3)</f>
        <v>9.9541037204590663E-4</v>
      </c>
      <c r="Q3" s="9">
        <f t="shared" ref="Q3:Q66" si="3">P3/D3</f>
        <v>1.422014817208438E-2</v>
      </c>
      <c r="R3" s="9">
        <f t="shared" ref="R3:R66" si="4">P3*M3*2</f>
        <v>7.963282976367253E-3</v>
      </c>
      <c r="S3" s="9">
        <f t="shared" si="1"/>
        <v>0.11376118537667504</v>
      </c>
      <c r="T3" s="10">
        <f>Q3*Inputs!$D$9+S3</f>
        <v>0.19054998550593069</v>
      </c>
    </row>
    <row r="4" spans="1:20">
      <c r="A4" s="5"/>
      <c r="B4" s="5" t="s">
        <v>115</v>
      </c>
      <c r="C4" s="5">
        <v>9.6</v>
      </c>
      <c r="D4" s="5">
        <v>6.22</v>
      </c>
      <c r="E4" s="6">
        <v>42374</v>
      </c>
      <c r="F4" s="5">
        <v>77.144999999999996</v>
      </c>
      <c r="G4" s="5">
        <v>100</v>
      </c>
      <c r="H4" s="5"/>
      <c r="I4" s="5"/>
      <c r="J4" s="8">
        <f t="shared" si="0"/>
        <v>7714.5</v>
      </c>
      <c r="K4" s="7">
        <f>J4*D4/Inputs!$B$4</f>
        <v>3998.6824999999994</v>
      </c>
      <c r="M4" s="9">
        <v>4</v>
      </c>
      <c r="N4" s="9">
        <v>0.01</v>
      </c>
      <c r="O4" s="9">
        <f>Inputs!$B$9+(N4*G4)/2</f>
        <v>2.5</v>
      </c>
      <c r="P4" s="9">
        <f t="shared" si="2"/>
        <v>3.2406507226651109E-2</v>
      </c>
      <c r="Q4" s="9">
        <f t="shared" si="3"/>
        <v>5.2100493933522687E-3</v>
      </c>
      <c r="R4" s="9">
        <f t="shared" si="4"/>
        <v>0.25925205781320887</v>
      </c>
      <c r="S4" s="9">
        <f t="shared" si="1"/>
        <v>4.168039514681815E-2</v>
      </c>
      <c r="T4" s="10">
        <f>Q4*Inputs!$D$9+S4</f>
        <v>6.9814661870920405E-2</v>
      </c>
    </row>
    <row r="5" spans="1:20">
      <c r="A5" s="5" t="s">
        <v>252</v>
      </c>
      <c r="B5" s="5" t="s">
        <v>253</v>
      </c>
      <c r="C5" s="5">
        <v>0.73</v>
      </c>
      <c r="D5" s="5">
        <v>0.47</v>
      </c>
      <c r="E5" s="6">
        <v>42374</v>
      </c>
      <c r="F5" s="5">
        <v>111.98</v>
      </c>
      <c r="G5" s="5">
        <v>1000</v>
      </c>
      <c r="H5" s="5">
        <v>5.0000000000000001E-3</v>
      </c>
      <c r="I5" s="5">
        <v>5</v>
      </c>
      <c r="J5" s="8">
        <f t="shared" si="0"/>
        <v>111980</v>
      </c>
      <c r="K5" s="7">
        <f>J5*D5/Inputs!$B$4</f>
        <v>4385.8833333333332</v>
      </c>
      <c r="M5" s="9">
        <v>4</v>
      </c>
      <c r="N5" s="9">
        <v>0.01</v>
      </c>
      <c r="O5" s="9">
        <f>Inputs!$B$9+(N5*G5)/2</f>
        <v>7</v>
      </c>
      <c r="P5" s="9">
        <f t="shared" si="2"/>
        <v>6.2511162707626364E-3</v>
      </c>
      <c r="Q5" s="9">
        <f t="shared" si="3"/>
        <v>1.3300247384601355E-2</v>
      </c>
      <c r="R5" s="9">
        <f t="shared" si="4"/>
        <v>5.0008930166101091E-2</v>
      </c>
      <c r="S5" s="9">
        <f t="shared" si="1"/>
        <v>0.10640197907681084</v>
      </c>
      <c r="T5" s="10">
        <f>Q5*Inputs!$D$9+S5</f>
        <v>0.17822331495365817</v>
      </c>
    </row>
    <row r="6" spans="1:20">
      <c r="A6" s="5"/>
      <c r="B6" s="5" t="s">
        <v>117</v>
      </c>
      <c r="C6" s="5">
        <v>12.33</v>
      </c>
      <c r="D6" s="5">
        <v>7.75</v>
      </c>
      <c r="E6" s="6">
        <v>42374</v>
      </c>
      <c r="F6" s="5">
        <v>69.459999999999994</v>
      </c>
      <c r="G6" s="5">
        <v>100</v>
      </c>
      <c r="H6" s="5"/>
      <c r="I6" s="5"/>
      <c r="J6" s="5">
        <f t="shared" si="0"/>
        <v>6945.9999999999991</v>
      </c>
      <c r="K6" s="7">
        <f>J6*D6/Inputs!$B$4</f>
        <v>4485.958333333333</v>
      </c>
      <c r="M6" s="9">
        <v>4</v>
      </c>
      <c r="N6" s="9">
        <v>0.01</v>
      </c>
      <c r="O6" s="9">
        <f>Inputs!$B$9+(N6*G6)/2</f>
        <v>2.5</v>
      </c>
      <c r="P6" s="9">
        <f t="shared" si="2"/>
        <v>3.5991937805931476E-2</v>
      </c>
      <c r="Q6" s="9">
        <f t="shared" si="3"/>
        <v>4.6441210072169651E-3</v>
      </c>
      <c r="R6" s="9">
        <f t="shared" si="4"/>
        <v>0.28793550244745181</v>
      </c>
      <c r="S6" s="9">
        <f t="shared" si="1"/>
        <v>3.715296805773572E-2</v>
      </c>
      <c r="T6" s="10">
        <f>Q6*Inputs!$D$9+S6</f>
        <v>6.2231221496707331E-2</v>
      </c>
    </row>
    <row r="7" spans="1:20">
      <c r="A7" s="5"/>
      <c r="B7" s="5" t="s">
        <v>116</v>
      </c>
      <c r="C7" s="5">
        <v>12.95</v>
      </c>
      <c r="D7" s="5">
        <v>8.0399999999999991</v>
      </c>
      <c r="E7" s="6">
        <v>42374</v>
      </c>
      <c r="F7" s="5">
        <v>131.88</v>
      </c>
      <c r="G7" s="5">
        <v>62.5</v>
      </c>
      <c r="H7" s="5"/>
      <c r="I7" s="5"/>
      <c r="J7" s="8">
        <f t="shared" si="0"/>
        <v>8242.5</v>
      </c>
      <c r="K7" s="7">
        <f>J7*D7/Inputs!$B$4</f>
        <v>5522.4749999999995</v>
      </c>
      <c r="M7" s="9">
        <v>4</v>
      </c>
      <c r="N7" s="9">
        <v>0.01</v>
      </c>
      <c r="O7" s="9">
        <f>Inputs!$B$9+(N7*G7)/2</f>
        <v>2.3125</v>
      </c>
      <c r="P7" s="9">
        <f t="shared" si="2"/>
        <v>2.8055808310585382E-2</v>
      </c>
      <c r="Q7" s="9">
        <f t="shared" si="3"/>
        <v>3.4895283968389783E-3</v>
      </c>
      <c r="R7" s="9">
        <f t="shared" si="4"/>
        <v>0.22444646648468305</v>
      </c>
      <c r="S7" s="9">
        <f t="shared" si="1"/>
        <v>2.7916227174711827E-2</v>
      </c>
      <c r="T7" s="10">
        <f>Q7*Inputs!$D$9+S7</f>
        <v>4.6759680517642316E-2</v>
      </c>
    </row>
    <row r="8" spans="1:20">
      <c r="A8" s="5"/>
      <c r="B8" s="5" t="s">
        <v>139</v>
      </c>
      <c r="C8" s="5">
        <v>27.99</v>
      </c>
      <c r="D8" s="5">
        <v>19.12</v>
      </c>
      <c r="E8" s="6">
        <v>42374</v>
      </c>
      <c r="F8" s="5">
        <v>384.75</v>
      </c>
      <c r="G8" s="5">
        <v>10</v>
      </c>
      <c r="H8" s="5"/>
      <c r="I8" s="5"/>
      <c r="J8" s="8">
        <f t="shared" si="0"/>
        <v>3847.5</v>
      </c>
      <c r="K8" s="7">
        <f>J8*D8/Inputs!$B$4</f>
        <v>6130.3499999999995</v>
      </c>
      <c r="M8" s="9">
        <v>1</v>
      </c>
      <c r="N8" s="9">
        <v>0.01</v>
      </c>
      <c r="O8" s="9">
        <f>Inputs!$B$9+(N8*G8)/2</f>
        <v>2.0499999999999998</v>
      </c>
      <c r="P8" s="9">
        <f t="shared" si="2"/>
        <v>5.3281351526965552E-2</v>
      </c>
      <c r="Q8" s="9">
        <f t="shared" si="3"/>
        <v>2.7866815652178635E-3</v>
      </c>
      <c r="R8" s="9">
        <f t="shared" si="4"/>
        <v>0.1065627030539311</v>
      </c>
      <c r="S8" s="9">
        <f t="shared" si="1"/>
        <v>5.5733631304357269E-3</v>
      </c>
      <c r="T8" s="10">
        <f>Q8*Inputs!$D$9+S8</f>
        <v>2.0621443582612191E-2</v>
      </c>
    </row>
    <row r="9" spans="1:20">
      <c r="A9" s="5"/>
      <c r="B9" s="5" t="s">
        <v>114</v>
      </c>
      <c r="C9" s="5">
        <v>9.6</v>
      </c>
      <c r="D9" s="5">
        <v>5.93</v>
      </c>
      <c r="E9" s="6">
        <v>42374</v>
      </c>
      <c r="F9" s="5">
        <v>103.73</v>
      </c>
      <c r="G9" s="5">
        <v>125</v>
      </c>
      <c r="H9" s="5"/>
      <c r="I9" s="5"/>
      <c r="J9" s="8">
        <f t="shared" si="0"/>
        <v>12966.25</v>
      </c>
      <c r="K9" s="7">
        <f>J9*D9/Inputs!$B$4</f>
        <v>6407.4885416666666</v>
      </c>
      <c r="M9" s="9">
        <v>4</v>
      </c>
      <c r="N9" s="9">
        <v>0.01</v>
      </c>
      <c r="O9" s="9">
        <f>Inputs!$B$9+(N9*G9)/2</f>
        <v>2.625</v>
      </c>
      <c r="P9" s="9">
        <f t="shared" si="2"/>
        <v>2.0244866480285357E-2</v>
      </c>
      <c r="Q9" s="9">
        <f t="shared" si="3"/>
        <v>3.4139741113466036E-3</v>
      </c>
      <c r="R9" s="9">
        <f t="shared" si="4"/>
        <v>0.16195893184228285</v>
      </c>
      <c r="S9" s="9">
        <f t="shared" si="1"/>
        <v>2.7311792890772828E-2</v>
      </c>
      <c r="T9" s="10">
        <f>Q9*Inputs!$D$9+S9</f>
        <v>4.5747253092044485E-2</v>
      </c>
    </row>
    <row r="10" spans="1:20">
      <c r="A10" t="s">
        <v>0</v>
      </c>
      <c r="B10" t="s">
        <v>179</v>
      </c>
      <c r="C10">
        <v>0.53</v>
      </c>
      <c r="D10">
        <v>0.33</v>
      </c>
      <c r="E10" s="2">
        <v>42374</v>
      </c>
      <c r="F10">
        <v>98.275000000000006</v>
      </c>
      <c r="G10">
        <v>2500</v>
      </c>
      <c r="H10">
        <v>2.5000000000000001E-3</v>
      </c>
      <c r="I10">
        <v>6.25</v>
      </c>
      <c r="J10" s="3">
        <f t="shared" si="0"/>
        <v>245687.5</v>
      </c>
      <c r="K10" s="4">
        <f>J10*D10/Inputs!$B$4</f>
        <v>6756.40625</v>
      </c>
      <c r="M10" s="9">
        <v>4</v>
      </c>
      <c r="N10" s="9">
        <v>0.01</v>
      </c>
      <c r="O10" s="9">
        <f>Inputs!$B$9+(N10*G10)/2</f>
        <v>14.5</v>
      </c>
      <c r="P10" s="9">
        <f t="shared" si="2"/>
        <v>5.9018061561943525E-3</v>
      </c>
      <c r="Q10" s="9">
        <f t="shared" si="3"/>
        <v>1.7884261079376827E-2</v>
      </c>
      <c r="R10" s="9">
        <f t="shared" si="4"/>
        <v>4.721444924955482E-2</v>
      </c>
      <c r="S10" s="9">
        <f t="shared" si="1"/>
        <v>0.14307408863501461</v>
      </c>
      <c r="T10" s="10">
        <f>Q10*Inputs!$D$9+S10</f>
        <v>0.23964909846364948</v>
      </c>
    </row>
    <row r="11" spans="1:20">
      <c r="A11" s="5"/>
      <c r="B11" s="5" t="s">
        <v>118</v>
      </c>
      <c r="C11" s="5">
        <v>9.9700000000000006</v>
      </c>
      <c r="D11" s="5">
        <v>6.21</v>
      </c>
      <c r="E11" s="6">
        <v>42374</v>
      </c>
      <c r="F11" s="5">
        <v>112.405</v>
      </c>
      <c r="G11" s="5">
        <v>125</v>
      </c>
      <c r="H11" s="5"/>
      <c r="I11" s="5"/>
      <c r="J11" s="8">
        <f t="shared" si="0"/>
        <v>14050.625</v>
      </c>
      <c r="K11" s="7">
        <f>J11*D11/Inputs!$B$4</f>
        <v>7271.1984375000002</v>
      </c>
      <c r="M11" s="9">
        <v>4</v>
      </c>
      <c r="N11" s="9">
        <v>0.01</v>
      </c>
      <c r="O11" s="9">
        <f>Inputs!$B$9+(N11*G11)/2</f>
        <v>2.625</v>
      </c>
      <c r="P11" s="9">
        <f t="shared" si="2"/>
        <v>1.8682442951825987E-2</v>
      </c>
      <c r="Q11" s="9">
        <f t="shared" si="3"/>
        <v>3.0084449197787418E-3</v>
      </c>
      <c r="R11" s="9">
        <f t="shared" si="4"/>
        <v>0.14945954361460789</v>
      </c>
      <c r="S11" s="9">
        <f t="shared" si="1"/>
        <v>2.4067559358229934E-2</v>
      </c>
      <c r="T11" s="10">
        <f>Q11*Inputs!$D$9+S11</f>
        <v>4.0313161925035146E-2</v>
      </c>
    </row>
    <row r="12" spans="1:20">
      <c r="B12" t="s">
        <v>119</v>
      </c>
      <c r="C12">
        <v>25.95</v>
      </c>
      <c r="D12">
        <v>16.920000000000002</v>
      </c>
      <c r="E12" s="2">
        <v>42374</v>
      </c>
      <c r="F12">
        <v>1663</v>
      </c>
      <c r="G12">
        <v>5</v>
      </c>
      <c r="J12" s="3">
        <f t="shared" si="0"/>
        <v>8315</v>
      </c>
      <c r="K12" s="4">
        <f>J12*D12/Inputs!$B$4</f>
        <v>11724.150000000001</v>
      </c>
      <c r="M12" s="9">
        <v>4</v>
      </c>
      <c r="N12" s="9">
        <v>0.01</v>
      </c>
      <c r="O12" s="9">
        <f>Inputs!$B$9+(N12*G12)/2</f>
        <v>2.0249999999999999</v>
      </c>
      <c r="P12" s="9">
        <f t="shared" si="2"/>
        <v>2.4353577871316898E-2</v>
      </c>
      <c r="Q12" s="9">
        <f t="shared" si="3"/>
        <v>1.43933675362393E-3</v>
      </c>
      <c r="R12" s="9">
        <f t="shared" si="4"/>
        <v>0.19482862297053519</v>
      </c>
      <c r="S12" s="9">
        <f t="shared" si="1"/>
        <v>1.151469402899144E-2</v>
      </c>
      <c r="T12" s="10">
        <f>Q12*Inputs!$D$9+S12</f>
        <v>1.9287112498560664E-2</v>
      </c>
    </row>
    <row r="13" spans="1:20">
      <c r="A13" s="5"/>
      <c r="B13" s="5" t="s">
        <v>141</v>
      </c>
      <c r="C13" s="5">
        <v>40.020000000000003</v>
      </c>
      <c r="D13" s="5">
        <v>26.34</v>
      </c>
      <c r="E13" s="6">
        <v>42374</v>
      </c>
      <c r="F13" s="5">
        <v>550</v>
      </c>
      <c r="G13" s="5">
        <v>10</v>
      </c>
      <c r="H13" s="5"/>
      <c r="I13" s="5"/>
      <c r="J13" s="8">
        <f t="shared" si="0"/>
        <v>5500</v>
      </c>
      <c r="K13" s="7">
        <f>J13*D13/Inputs!$B$4</f>
        <v>12072.5</v>
      </c>
      <c r="M13" s="9">
        <v>1</v>
      </c>
      <c r="N13" s="9">
        <v>0.01</v>
      </c>
      <c r="O13" s="9">
        <f>Inputs!$B$9+(N13*G13)/2</f>
        <v>2.0499999999999998</v>
      </c>
      <c r="P13" s="9">
        <f t="shared" si="2"/>
        <v>3.727272727272727E-2</v>
      </c>
      <c r="Q13" s="9">
        <f t="shared" si="3"/>
        <v>1.4150617795264718E-3</v>
      </c>
      <c r="R13" s="9">
        <f t="shared" si="4"/>
        <v>7.454545454545454E-2</v>
      </c>
      <c r="S13" s="9">
        <f t="shared" si="1"/>
        <v>2.8301235590529436E-3</v>
      </c>
      <c r="T13" s="10">
        <f>Q13*Inputs!$D$9+S13</f>
        <v>1.0471457168495893E-2</v>
      </c>
    </row>
    <row r="14" spans="1:20">
      <c r="A14" s="5"/>
      <c r="B14" s="5" t="s">
        <v>111</v>
      </c>
      <c r="C14" s="5">
        <v>25.21</v>
      </c>
      <c r="D14" s="5">
        <v>16.22</v>
      </c>
      <c r="E14" s="6">
        <v>42374</v>
      </c>
      <c r="F14" s="5">
        <v>944.75</v>
      </c>
      <c r="G14" s="5">
        <v>10</v>
      </c>
      <c r="H14" s="5"/>
      <c r="I14" s="5"/>
      <c r="J14" s="8">
        <f t="shared" si="0"/>
        <v>9447.5</v>
      </c>
      <c r="K14" s="7">
        <f>J14*D14/Inputs!$B$4</f>
        <v>12769.870833333332</v>
      </c>
      <c r="M14" s="9">
        <v>1</v>
      </c>
      <c r="N14" s="9">
        <v>0.01</v>
      </c>
      <c r="O14" s="9">
        <f>Inputs!$B$9+(N14*G14)/2</f>
        <v>2.0499999999999998</v>
      </c>
      <c r="P14" s="9">
        <f t="shared" si="2"/>
        <v>2.1698862132839371E-2</v>
      </c>
      <c r="Q14" s="9">
        <f t="shared" si="3"/>
        <v>1.3377843485104421E-3</v>
      </c>
      <c r="R14" s="9">
        <f t="shared" si="4"/>
        <v>4.3397724265678742E-2</v>
      </c>
      <c r="S14" s="9">
        <f t="shared" si="1"/>
        <v>2.6755686970208843E-3</v>
      </c>
      <c r="T14" s="10">
        <f>Q14*Inputs!$D$9+S14</f>
        <v>9.8996041789772733E-3</v>
      </c>
    </row>
    <row r="15" spans="1:20">
      <c r="A15" s="5"/>
      <c r="B15" s="5" t="s">
        <v>140</v>
      </c>
      <c r="C15" s="5">
        <v>17.61</v>
      </c>
      <c r="D15" s="5">
        <v>10.86</v>
      </c>
      <c r="E15" s="6">
        <v>42374</v>
      </c>
      <c r="F15" s="5">
        <v>1568.8</v>
      </c>
      <c r="G15" s="5">
        <v>10</v>
      </c>
      <c r="H15" s="5"/>
      <c r="I15" s="5"/>
      <c r="J15" s="8">
        <f t="shared" si="0"/>
        <v>15688</v>
      </c>
      <c r="K15" s="7">
        <f>J15*D15/Inputs!$B$4</f>
        <v>14197.64</v>
      </c>
      <c r="M15" s="9">
        <v>1</v>
      </c>
      <c r="N15" s="9">
        <v>0.01</v>
      </c>
      <c r="O15" s="9">
        <f>Inputs!$B$9+(N15*G15)/2</f>
        <v>2.0499999999999998</v>
      </c>
      <c r="P15" s="9">
        <f t="shared" si="2"/>
        <v>1.3067312595614481E-2</v>
      </c>
      <c r="Q15" s="9">
        <f t="shared" si="3"/>
        <v>1.2032516202223279E-3</v>
      </c>
      <c r="R15" s="9">
        <f t="shared" si="4"/>
        <v>2.6134625191228961E-2</v>
      </c>
      <c r="S15" s="9">
        <f t="shared" si="1"/>
        <v>2.4065032404446559E-3</v>
      </c>
      <c r="T15" s="10">
        <f>Q15*Inputs!$D$9+S15</f>
        <v>8.9040619896452265E-3</v>
      </c>
    </row>
    <row r="16" spans="1:20">
      <c r="B16" t="s">
        <v>123</v>
      </c>
      <c r="C16">
        <v>57.2</v>
      </c>
      <c r="D16">
        <v>38.03</v>
      </c>
      <c r="E16" s="2">
        <v>42374</v>
      </c>
      <c r="F16">
        <v>2.1349999999999998</v>
      </c>
      <c r="G16">
        <v>2500</v>
      </c>
      <c r="J16" s="3">
        <f t="shared" si="0"/>
        <v>5337.4999999999991</v>
      </c>
      <c r="K16" s="4">
        <f>J16*D16/Inputs!$B$4</f>
        <v>16915.427083333332</v>
      </c>
      <c r="M16" s="9">
        <v>1</v>
      </c>
      <c r="N16" s="9">
        <v>1E-3</v>
      </c>
      <c r="O16" s="9">
        <f>Inputs!$B$9+(N16*G16)/2</f>
        <v>3.25</v>
      </c>
      <c r="P16" s="9">
        <f t="shared" si="2"/>
        <v>6.0889929742388771E-2</v>
      </c>
      <c r="Q16" s="9">
        <f t="shared" si="3"/>
        <v>1.601102543844038E-3</v>
      </c>
      <c r="R16" s="9">
        <f t="shared" si="4"/>
        <v>0.12177985948477754</v>
      </c>
      <c r="S16" s="9">
        <f t="shared" si="1"/>
        <v>3.2022050876880761E-3</v>
      </c>
      <c r="T16" s="10">
        <f>Q16*Inputs!$D$9+S16</f>
        <v>1.1848158824445881E-2</v>
      </c>
    </row>
    <row r="17" spans="1:20">
      <c r="B17" t="s">
        <v>126</v>
      </c>
      <c r="C17">
        <v>21.8</v>
      </c>
      <c r="D17">
        <v>14.61</v>
      </c>
      <c r="E17" s="2">
        <v>42374</v>
      </c>
      <c r="F17">
        <v>28642</v>
      </c>
      <c r="G17">
        <v>0.5</v>
      </c>
      <c r="J17" s="3">
        <f t="shared" si="0"/>
        <v>14321</v>
      </c>
      <c r="K17" s="4">
        <f>J17*D17/Inputs!$B$4</f>
        <v>17435.817500000001</v>
      </c>
      <c r="M17" s="9">
        <v>4</v>
      </c>
      <c r="N17" s="9">
        <v>0.01</v>
      </c>
      <c r="O17" s="9">
        <f>Inputs!$B$9+(N17*G17)/2</f>
        <v>2.0024999999999999</v>
      </c>
      <c r="P17" s="9">
        <f t="shared" si="2"/>
        <v>1.3982962083653376E-2</v>
      </c>
      <c r="Q17" s="9">
        <f t="shared" si="3"/>
        <v>9.5708159367921812E-4</v>
      </c>
      <c r="R17" s="9">
        <f t="shared" si="4"/>
        <v>0.11186369666922701</v>
      </c>
      <c r="S17" s="9">
        <f t="shared" si="1"/>
        <v>7.656652749433745E-3</v>
      </c>
      <c r="T17" s="10">
        <f>Q17*Inputs!$D$9+S17</f>
        <v>1.2824893355301523E-2</v>
      </c>
    </row>
    <row r="18" spans="1:20">
      <c r="A18" t="s">
        <v>242</v>
      </c>
      <c r="B18" t="s">
        <v>13</v>
      </c>
      <c r="C18">
        <v>1.62</v>
      </c>
      <c r="D18">
        <v>1.03</v>
      </c>
      <c r="E18" s="2">
        <v>42374</v>
      </c>
      <c r="F18">
        <v>107.796875</v>
      </c>
      <c r="G18">
        <v>2000</v>
      </c>
      <c r="H18">
        <v>7.8125E-3</v>
      </c>
      <c r="I18">
        <v>15.63</v>
      </c>
      <c r="J18" s="3">
        <f t="shared" si="0"/>
        <v>215593.75</v>
      </c>
      <c r="K18" s="4">
        <f>J18*D18/Inputs!$B$4</f>
        <v>18505.130208333332</v>
      </c>
      <c r="M18" s="9">
        <v>4</v>
      </c>
      <c r="N18" s="9">
        <v>0.01</v>
      </c>
      <c r="O18" s="9">
        <f>Inputs!$B$9+(N18*G18)/2</f>
        <v>12</v>
      </c>
      <c r="P18" s="9">
        <f t="shared" si="2"/>
        <v>5.5660240614581824E-3</v>
      </c>
      <c r="Q18" s="9">
        <f t="shared" si="3"/>
        <v>5.4039068557846428E-3</v>
      </c>
      <c r="R18" s="9">
        <f t="shared" si="4"/>
        <v>4.452819249166546E-2</v>
      </c>
      <c r="S18" s="9">
        <f t="shared" si="1"/>
        <v>4.3231254846277142E-2</v>
      </c>
      <c r="T18" s="10">
        <f>Q18*Inputs!$D$9+S18</f>
        <v>7.2412351867514213E-2</v>
      </c>
    </row>
    <row r="19" spans="1:20">
      <c r="B19" t="s">
        <v>122</v>
      </c>
      <c r="C19">
        <v>20.99</v>
      </c>
      <c r="D19">
        <v>14.14</v>
      </c>
      <c r="E19" s="2">
        <v>42374</v>
      </c>
      <c r="F19">
        <v>3243.5</v>
      </c>
      <c r="G19">
        <v>5</v>
      </c>
      <c r="J19" s="3">
        <f t="shared" si="0"/>
        <v>16217.5</v>
      </c>
      <c r="K19" s="4">
        <f>J19*D19/Inputs!$B$4</f>
        <v>19109.620833333334</v>
      </c>
      <c r="M19" s="9">
        <v>4</v>
      </c>
      <c r="N19" s="9">
        <v>0.01</v>
      </c>
      <c r="O19" s="9">
        <f>Inputs!$B$9+(N19*G19)/2</f>
        <v>2.0249999999999999</v>
      </c>
      <c r="P19" s="9">
        <f t="shared" si="2"/>
        <v>1.2486511484507476E-2</v>
      </c>
      <c r="Q19" s="9">
        <f t="shared" si="3"/>
        <v>8.8306304699487101E-4</v>
      </c>
      <c r="R19" s="9">
        <f t="shared" si="4"/>
        <v>9.989209187605981E-2</v>
      </c>
      <c r="S19" s="9">
        <f t="shared" si="1"/>
        <v>7.064504375958968E-3</v>
      </c>
      <c r="T19" s="10">
        <f>Q19*Inputs!$D$9+S19</f>
        <v>1.1833044829731271E-2</v>
      </c>
    </row>
    <row r="20" spans="1:20">
      <c r="A20" t="s">
        <v>248</v>
      </c>
      <c r="B20" t="s">
        <v>249</v>
      </c>
      <c r="C20">
        <v>2.82</v>
      </c>
      <c r="D20">
        <v>1.82</v>
      </c>
      <c r="E20" s="2">
        <v>42374</v>
      </c>
      <c r="F20">
        <v>134.21</v>
      </c>
      <c r="G20">
        <v>1000</v>
      </c>
      <c r="H20">
        <v>0.01</v>
      </c>
      <c r="I20">
        <v>10</v>
      </c>
      <c r="J20" s="3">
        <f t="shared" si="0"/>
        <v>134210</v>
      </c>
      <c r="K20" s="4">
        <f>J20*D20/Inputs!$B$4</f>
        <v>20355.183333333334</v>
      </c>
      <c r="M20" s="9">
        <v>4</v>
      </c>
      <c r="N20" s="9">
        <v>0.01</v>
      </c>
      <c r="O20" s="9">
        <f>Inputs!$B$9+(N20*G20)/2</f>
        <v>7</v>
      </c>
      <c r="P20" s="9">
        <f t="shared" si="2"/>
        <v>5.2157067282616798E-3</v>
      </c>
      <c r="Q20" s="9">
        <f t="shared" si="3"/>
        <v>2.8657729276163075E-3</v>
      </c>
      <c r="R20" s="9">
        <f t="shared" si="4"/>
        <v>4.1725653826093438E-2</v>
      </c>
      <c r="S20" s="9">
        <f t="shared" si="1"/>
        <v>2.292618342093046E-2</v>
      </c>
      <c r="T20" s="10">
        <f>Q20*Inputs!$D$9+S20</f>
        <v>3.8401357230058525E-2</v>
      </c>
    </row>
    <row r="21" spans="1:20">
      <c r="A21" t="s">
        <v>58</v>
      </c>
      <c r="B21" t="s">
        <v>59</v>
      </c>
      <c r="C21">
        <v>16.91</v>
      </c>
      <c r="D21">
        <v>10.68</v>
      </c>
      <c r="E21" s="2">
        <v>42374</v>
      </c>
      <c r="F21">
        <v>5.2519999999999997E-2</v>
      </c>
      <c r="G21">
        <v>500000</v>
      </c>
      <c r="H21">
        <v>2.5000000000000001E-5</v>
      </c>
      <c r="I21">
        <v>12.5</v>
      </c>
      <c r="J21" s="3">
        <f t="shared" si="0"/>
        <v>26260</v>
      </c>
      <c r="K21" s="4">
        <f>J21*D21/Inputs!$B$4</f>
        <v>23371.399999999998</v>
      </c>
      <c r="M21" s="9">
        <v>4</v>
      </c>
      <c r="N21" s="9">
        <v>1.0000000000000001E-5</v>
      </c>
      <c r="O21" s="9">
        <f>Inputs!$B$9+(N21*G21)/2</f>
        <v>4.5</v>
      </c>
      <c r="P21" s="9">
        <f t="shared" si="2"/>
        <v>1.7136329017517136E-2</v>
      </c>
      <c r="Q21" s="9">
        <f t="shared" si="3"/>
        <v>1.604525188906099E-3</v>
      </c>
      <c r="R21" s="9">
        <f t="shared" si="4"/>
        <v>0.13709063214013709</v>
      </c>
      <c r="S21" s="9">
        <f t="shared" si="1"/>
        <v>1.2836201511248792E-2</v>
      </c>
      <c r="T21" s="10">
        <f>Q21*Inputs!$D$9+S21</f>
        <v>2.1500637531341727E-2</v>
      </c>
    </row>
    <row r="22" spans="1:20">
      <c r="A22" t="s">
        <v>17</v>
      </c>
      <c r="B22" t="s">
        <v>12</v>
      </c>
      <c r="C22">
        <v>4.12</v>
      </c>
      <c r="D22">
        <v>2.6</v>
      </c>
      <c r="E22" s="2">
        <v>42374</v>
      </c>
      <c r="F22">
        <v>118.960937999999</v>
      </c>
      <c r="G22">
        <v>1000</v>
      </c>
      <c r="H22">
        <v>7.8125E-3</v>
      </c>
      <c r="I22">
        <v>7.8125</v>
      </c>
      <c r="J22" s="3">
        <f t="shared" si="0"/>
        <v>118960.93799999901</v>
      </c>
      <c r="K22" s="4">
        <f>J22*D22/Inputs!$B$4</f>
        <v>25774.869899999787</v>
      </c>
      <c r="M22" s="9">
        <v>4</v>
      </c>
      <c r="N22" s="9">
        <v>0.01</v>
      </c>
      <c r="O22" s="9">
        <f>Inputs!$B$9+(N22*G22)/2</f>
        <v>7</v>
      </c>
      <c r="P22" s="9">
        <f t="shared" si="2"/>
        <v>5.8842844699157114E-3</v>
      </c>
      <c r="Q22" s="9">
        <f t="shared" si="3"/>
        <v>2.2631863345829659E-3</v>
      </c>
      <c r="R22" s="9">
        <f t="shared" si="4"/>
        <v>4.7074275759325691E-2</v>
      </c>
      <c r="S22" s="9">
        <f t="shared" si="1"/>
        <v>1.8105490676663727E-2</v>
      </c>
      <c r="T22" s="10">
        <f>Q22*Inputs!$D$9+S22</f>
        <v>3.0326696883411743E-2</v>
      </c>
    </row>
    <row r="23" spans="1:20">
      <c r="A23" t="s">
        <v>65</v>
      </c>
      <c r="B23" t="s">
        <v>153</v>
      </c>
      <c r="C23">
        <v>24.9</v>
      </c>
      <c r="D23">
        <v>15.4</v>
      </c>
      <c r="E23" s="2">
        <v>42374</v>
      </c>
      <c r="F23">
        <v>34.520000000000003</v>
      </c>
      <c r="G23">
        <v>600</v>
      </c>
      <c r="H23">
        <v>0.01</v>
      </c>
      <c r="I23">
        <v>6</v>
      </c>
      <c r="J23" s="3">
        <f t="shared" si="0"/>
        <v>20712.000000000004</v>
      </c>
      <c r="K23" s="4">
        <f>J23*D23/Inputs!$B$4</f>
        <v>26580.400000000005</v>
      </c>
      <c r="M23" s="9">
        <v>1</v>
      </c>
      <c r="N23" s="9">
        <v>0.01</v>
      </c>
      <c r="O23" s="9">
        <f>Inputs!$B$9+(N23*G23)/2</f>
        <v>5</v>
      </c>
      <c r="P23" s="9">
        <f t="shared" si="2"/>
        <v>2.4140594824256466E-2</v>
      </c>
      <c r="Q23" s="9">
        <f t="shared" si="3"/>
        <v>1.5675710924841861E-3</v>
      </c>
      <c r="R23" s="9">
        <f t="shared" si="4"/>
        <v>4.8281189648512933E-2</v>
      </c>
      <c r="S23" s="9">
        <f t="shared" si="1"/>
        <v>3.1351421849683723E-3</v>
      </c>
      <c r="T23" s="10">
        <f>Q23*Inputs!$D$9+S23</f>
        <v>1.1600026084382979E-2</v>
      </c>
    </row>
    <row r="24" spans="1:20">
      <c r="B24" t="s">
        <v>120</v>
      </c>
      <c r="C24">
        <v>27.86</v>
      </c>
      <c r="D24">
        <v>18.760000000000002</v>
      </c>
      <c r="E24" s="2">
        <v>42374</v>
      </c>
      <c r="F24">
        <v>8847.5</v>
      </c>
      <c r="G24">
        <v>2</v>
      </c>
      <c r="J24" s="3">
        <f t="shared" si="0"/>
        <v>17695</v>
      </c>
      <c r="K24" s="4">
        <f>J24*D24/Inputs!$B$4</f>
        <v>27663.183333333334</v>
      </c>
      <c r="M24" s="9">
        <v>4</v>
      </c>
      <c r="N24" s="9">
        <v>0.01</v>
      </c>
      <c r="O24" s="9">
        <f>Inputs!$B$9+(N24*G24)/2</f>
        <v>2.0099999999999998</v>
      </c>
      <c r="P24" s="9">
        <f t="shared" si="2"/>
        <v>1.1359141000282564E-2</v>
      </c>
      <c r="Q24" s="9">
        <f t="shared" si="3"/>
        <v>6.0549792112380395E-4</v>
      </c>
      <c r="R24" s="9">
        <f t="shared" si="4"/>
        <v>9.0873128002260509E-2</v>
      </c>
      <c r="S24" s="9">
        <f t="shared" si="1"/>
        <v>4.8439833689904316E-3</v>
      </c>
      <c r="T24" s="10">
        <f>Q24*Inputs!$D$9+S24</f>
        <v>8.1136721430589732E-3</v>
      </c>
    </row>
    <row r="25" spans="1:20">
      <c r="A25" t="s">
        <v>67</v>
      </c>
      <c r="B25" t="s">
        <v>211</v>
      </c>
      <c r="C25">
        <v>40.07</v>
      </c>
      <c r="D25">
        <v>23.95</v>
      </c>
      <c r="E25" s="2">
        <v>42374</v>
      </c>
      <c r="F25">
        <v>294.25</v>
      </c>
      <c r="G25">
        <v>50</v>
      </c>
      <c r="H25">
        <v>0.25</v>
      </c>
      <c r="I25">
        <v>12.5</v>
      </c>
      <c r="J25" s="3">
        <f t="shared" si="0"/>
        <v>14712.5</v>
      </c>
      <c r="K25" s="4">
        <f>J25*D25/Inputs!$B$4</f>
        <v>29363.697916666668</v>
      </c>
      <c r="M25" s="9">
        <v>1</v>
      </c>
      <c r="N25" s="9">
        <v>0.01</v>
      </c>
      <c r="O25" s="9">
        <f>Inputs!$B$9+(N25*G25)/2</f>
        <v>2.25</v>
      </c>
      <c r="P25" s="9">
        <f t="shared" si="2"/>
        <v>1.5293118096856415E-2</v>
      </c>
      <c r="Q25" s="9">
        <f t="shared" si="3"/>
        <v>6.3854355310465202E-4</v>
      </c>
      <c r="R25" s="9">
        <f t="shared" si="4"/>
        <v>3.058623619371283E-2</v>
      </c>
      <c r="S25" s="9">
        <f t="shared" si="1"/>
        <v>1.277087106209304E-3</v>
      </c>
      <c r="T25" s="10">
        <f>Q25*Inputs!$D$9+S25</f>
        <v>4.7252222929744254E-3</v>
      </c>
    </row>
    <row r="26" spans="1:20">
      <c r="A26" t="s">
        <v>61</v>
      </c>
      <c r="B26" t="s">
        <v>155</v>
      </c>
      <c r="C26">
        <v>27.99</v>
      </c>
      <c r="D26">
        <v>19.12</v>
      </c>
      <c r="E26" s="2">
        <v>42374</v>
      </c>
      <c r="F26">
        <v>384.75</v>
      </c>
      <c r="G26">
        <v>50</v>
      </c>
      <c r="H26">
        <v>0.25</v>
      </c>
      <c r="I26">
        <v>12.5</v>
      </c>
      <c r="J26" s="3">
        <f t="shared" si="0"/>
        <v>19237.5</v>
      </c>
      <c r="K26" s="4">
        <f>J26*D26/Inputs!$B$4</f>
        <v>30651.75</v>
      </c>
      <c r="M26" s="9">
        <v>1</v>
      </c>
      <c r="N26" s="9">
        <v>0.01</v>
      </c>
      <c r="O26" s="9">
        <f>Inputs!$B$9+(N26*G26)/2</f>
        <v>2.25</v>
      </c>
      <c r="P26" s="9">
        <f t="shared" si="2"/>
        <v>1.1695906432748537E-2</v>
      </c>
      <c r="Q26" s="9">
        <f t="shared" si="3"/>
        <v>6.1171058748684813E-4</v>
      </c>
      <c r="R26" s="9">
        <f t="shared" si="4"/>
        <v>2.3391812865497075E-2</v>
      </c>
      <c r="S26" s="9">
        <f t="shared" si="1"/>
        <v>1.2234211749736963E-3</v>
      </c>
      <c r="T26" s="10">
        <f>Q26*Inputs!$D$9+S26</f>
        <v>4.5266583474026763E-3</v>
      </c>
    </row>
    <row r="27" spans="1:20">
      <c r="A27" t="s">
        <v>41</v>
      </c>
      <c r="B27" t="s">
        <v>42</v>
      </c>
      <c r="C27">
        <v>39.369999999999997</v>
      </c>
      <c r="D27">
        <v>25.32</v>
      </c>
      <c r="E27" s="2">
        <v>42374</v>
      </c>
      <c r="F27">
        <v>99</v>
      </c>
      <c r="G27">
        <v>150</v>
      </c>
      <c r="H27">
        <v>0.05</v>
      </c>
      <c r="I27">
        <v>7.5</v>
      </c>
      <c r="J27" s="3">
        <f t="shared" si="0"/>
        <v>14850</v>
      </c>
      <c r="K27" s="4">
        <f>J27*D27/Inputs!$B$4</f>
        <v>31333.5</v>
      </c>
      <c r="M27" s="9">
        <v>1</v>
      </c>
      <c r="N27" s="9">
        <v>0.01</v>
      </c>
      <c r="O27" s="9">
        <f>Inputs!$B$9+(N27*G27)/2</f>
        <v>2.75</v>
      </c>
      <c r="P27" s="9">
        <f t="shared" si="2"/>
        <v>1.8518518518518517E-2</v>
      </c>
      <c r="Q27" s="9">
        <f t="shared" si="3"/>
        <v>7.3137908840910414E-4</v>
      </c>
      <c r="R27" s="9">
        <f t="shared" si="4"/>
        <v>3.7037037037037035E-2</v>
      </c>
      <c r="S27" s="9">
        <f t="shared" si="1"/>
        <v>1.4627581768182083E-3</v>
      </c>
      <c r="T27" s="10">
        <f>Q27*Inputs!$D$9+S27</f>
        <v>5.4122052542273707E-3</v>
      </c>
    </row>
    <row r="28" spans="1:20">
      <c r="A28" t="s">
        <v>222</v>
      </c>
      <c r="B28" t="s">
        <v>223</v>
      </c>
      <c r="C28">
        <v>38.78</v>
      </c>
      <c r="D28">
        <v>24.7</v>
      </c>
      <c r="E28" s="2">
        <v>42374</v>
      </c>
      <c r="F28">
        <v>13.73</v>
      </c>
      <c r="G28">
        <v>1120</v>
      </c>
      <c r="H28">
        <v>0.01</v>
      </c>
      <c r="I28">
        <v>11.2</v>
      </c>
      <c r="J28" s="3">
        <f t="shared" si="0"/>
        <v>15377.6</v>
      </c>
      <c r="K28" s="4">
        <f>J28*D28/Inputs!$B$4</f>
        <v>31652.226666666666</v>
      </c>
      <c r="M28" s="9">
        <v>1</v>
      </c>
      <c r="N28" s="9">
        <v>0.01</v>
      </c>
      <c r="O28" s="9">
        <f>Inputs!$B$9+(N28*G28)/2</f>
        <v>7.6000000000000005</v>
      </c>
      <c r="P28" s="9">
        <f t="shared" si="2"/>
        <v>4.9422536676724582E-2</v>
      </c>
      <c r="Q28" s="9">
        <f t="shared" si="3"/>
        <v>2.0009124160617242E-3</v>
      </c>
      <c r="R28" s="9">
        <f t="shared" si="4"/>
        <v>9.8845073353449164E-2</v>
      </c>
      <c r="S28" s="9">
        <f t="shared" si="1"/>
        <v>4.0018248321234485E-3</v>
      </c>
      <c r="T28" s="10">
        <f>Q28*Inputs!$D$9+S28</f>
        <v>1.4806751878856762E-2</v>
      </c>
    </row>
    <row r="29" spans="1:20">
      <c r="A29" t="s">
        <v>261</v>
      </c>
      <c r="B29" t="s">
        <v>262</v>
      </c>
      <c r="C29">
        <v>17.010000000000002</v>
      </c>
      <c r="D29">
        <v>12.02</v>
      </c>
      <c r="E29" s="2">
        <v>42374</v>
      </c>
      <c r="F29">
        <v>3390</v>
      </c>
      <c r="G29">
        <v>10</v>
      </c>
      <c r="H29">
        <v>1</v>
      </c>
      <c r="I29">
        <v>10</v>
      </c>
      <c r="J29" s="3">
        <f t="shared" si="0"/>
        <v>33900</v>
      </c>
      <c r="K29" s="4">
        <f>J29*D29/Inputs!$B$4</f>
        <v>33956.5</v>
      </c>
      <c r="M29" s="9">
        <v>4</v>
      </c>
      <c r="N29" s="9">
        <v>0.01</v>
      </c>
      <c r="O29" s="9">
        <f>Inputs!$B$9+(N29*G29)/2</f>
        <v>2.0499999999999998</v>
      </c>
      <c r="P29" s="9">
        <f t="shared" si="2"/>
        <v>6.0471976401179931E-3</v>
      </c>
      <c r="Q29" s="9">
        <f t="shared" si="3"/>
        <v>5.0309464560049856E-4</v>
      </c>
      <c r="R29" s="9">
        <f t="shared" si="4"/>
        <v>4.8377581120943945E-2</v>
      </c>
      <c r="S29" s="9">
        <f t="shared" si="1"/>
        <v>4.0247571648039885E-3</v>
      </c>
      <c r="T29" s="10">
        <f>Q29*Inputs!$D$9+S29</f>
        <v>6.7414682510466804E-3</v>
      </c>
    </row>
    <row r="30" spans="1:20">
      <c r="A30" t="s">
        <v>164</v>
      </c>
      <c r="B30" t="s">
        <v>148</v>
      </c>
      <c r="C30">
        <v>9.6</v>
      </c>
      <c r="D30">
        <v>6.22</v>
      </c>
      <c r="E30" s="2">
        <v>42374</v>
      </c>
      <c r="F30">
        <v>77.144999999999996</v>
      </c>
      <c r="G30">
        <v>1000</v>
      </c>
      <c r="H30">
        <v>0.01</v>
      </c>
      <c r="I30">
        <v>10</v>
      </c>
      <c r="J30" s="3">
        <f t="shared" si="0"/>
        <v>77145</v>
      </c>
      <c r="K30" s="4">
        <f>J30*D30/Inputs!$B$4</f>
        <v>39986.824999999997</v>
      </c>
      <c r="M30" s="9">
        <v>4</v>
      </c>
      <c r="N30" s="9">
        <v>0.01</v>
      </c>
      <c r="O30" s="9">
        <f>Inputs!$B$9+(N30*G30)/2</f>
        <v>7</v>
      </c>
      <c r="P30" s="9">
        <f t="shared" si="2"/>
        <v>9.0738220234623107E-3</v>
      </c>
      <c r="Q30" s="9">
        <f t="shared" si="3"/>
        <v>1.4588138301386351E-3</v>
      </c>
      <c r="R30" s="9">
        <f t="shared" si="4"/>
        <v>7.2590576187698486E-2</v>
      </c>
      <c r="S30" s="9">
        <f t="shared" si="1"/>
        <v>1.1670510641109081E-2</v>
      </c>
      <c r="T30" s="10">
        <f>Q30*Inputs!$D$9+S30</f>
        <v>1.9548105323857711E-2</v>
      </c>
    </row>
    <row r="31" spans="1:20">
      <c r="A31" t="s">
        <v>170</v>
      </c>
      <c r="B31" t="s">
        <v>5</v>
      </c>
      <c r="C31">
        <v>22.4</v>
      </c>
      <c r="D31">
        <v>14.63</v>
      </c>
      <c r="E31" s="2">
        <v>42374</v>
      </c>
      <c r="F31">
        <v>17.03</v>
      </c>
      <c r="G31">
        <v>2000</v>
      </c>
      <c r="H31">
        <v>0.01</v>
      </c>
      <c r="I31">
        <v>20</v>
      </c>
      <c r="J31" s="3">
        <f t="shared" si="0"/>
        <v>34060</v>
      </c>
      <c r="K31" s="4">
        <f>J31*D31/Inputs!$B$4</f>
        <v>41524.816666666673</v>
      </c>
      <c r="M31" s="9">
        <v>1</v>
      </c>
      <c r="N31" s="9">
        <v>0.01</v>
      </c>
      <c r="O31" s="9">
        <f>Inputs!$B$9+(N31*G31)/2</f>
        <v>12</v>
      </c>
      <c r="P31" s="9">
        <f t="shared" si="2"/>
        <v>3.5231943628890192E-2</v>
      </c>
      <c r="Q31" s="9">
        <f t="shared" si="3"/>
        <v>2.408198470874244E-3</v>
      </c>
      <c r="R31" s="9">
        <f t="shared" si="4"/>
        <v>7.0463887257780383E-2</v>
      </c>
      <c r="S31" s="9">
        <f t="shared" si="1"/>
        <v>4.8163969417484879E-3</v>
      </c>
      <c r="T31" s="10">
        <f>Q31*Inputs!$D$9+S31</f>
        <v>1.7820668684469406E-2</v>
      </c>
    </row>
    <row r="32" spans="1:20">
      <c r="A32" t="s">
        <v>60</v>
      </c>
      <c r="B32" t="s">
        <v>201</v>
      </c>
      <c r="C32">
        <v>28.38</v>
      </c>
      <c r="D32">
        <v>18.2</v>
      </c>
      <c r="E32" s="2">
        <v>42374</v>
      </c>
      <c r="F32">
        <v>548</v>
      </c>
      <c r="G32">
        <v>50</v>
      </c>
      <c r="H32">
        <v>0.25</v>
      </c>
      <c r="I32">
        <v>12.5</v>
      </c>
      <c r="J32" s="3">
        <f t="shared" si="0"/>
        <v>27400</v>
      </c>
      <c r="K32" s="4">
        <f>J32*D32/Inputs!$B$4</f>
        <v>41556.666666666664</v>
      </c>
      <c r="M32" s="9">
        <v>1</v>
      </c>
      <c r="N32" s="9">
        <v>0.01</v>
      </c>
      <c r="O32" s="9">
        <f>Inputs!$B$9+(N32*G32)/2</f>
        <v>2.25</v>
      </c>
      <c r="P32" s="9">
        <f t="shared" si="2"/>
        <v>8.2116788321167887E-3</v>
      </c>
      <c r="Q32" s="9">
        <f t="shared" si="3"/>
        <v>4.5119114462180161E-4</v>
      </c>
      <c r="R32" s="9">
        <f t="shared" si="4"/>
        <v>1.6423357664233577E-2</v>
      </c>
      <c r="S32" s="9">
        <f t="shared" si="1"/>
        <v>9.0238228924360321E-4</v>
      </c>
      <c r="T32" s="10">
        <f>Q32*Inputs!$D$9+S32</f>
        <v>3.3388144702013321E-3</v>
      </c>
    </row>
    <row r="33" spans="1:20">
      <c r="A33" t="s">
        <v>257</v>
      </c>
      <c r="B33" t="s">
        <v>258</v>
      </c>
      <c r="C33">
        <v>20.39</v>
      </c>
      <c r="D33">
        <v>13.47</v>
      </c>
      <c r="E33" s="2">
        <v>42374</v>
      </c>
      <c r="F33">
        <v>3739</v>
      </c>
      <c r="G33">
        <v>10</v>
      </c>
      <c r="H33">
        <v>1</v>
      </c>
      <c r="I33">
        <v>10</v>
      </c>
      <c r="J33" s="3">
        <f t="shared" si="0"/>
        <v>37390</v>
      </c>
      <c r="K33" s="4">
        <f>J33*D33/Inputs!$B$4</f>
        <v>41970.275000000001</v>
      </c>
      <c r="M33" s="9">
        <v>4</v>
      </c>
      <c r="N33" s="9">
        <v>0.01</v>
      </c>
      <c r="O33" s="9">
        <f>Inputs!$B$9+(N33*G33)/2</f>
        <v>2.0499999999999998</v>
      </c>
      <c r="P33" s="9">
        <f t="shared" si="2"/>
        <v>5.4827493982348213E-3</v>
      </c>
      <c r="Q33" s="9">
        <f t="shared" si="3"/>
        <v>4.070341052884054E-4</v>
      </c>
      <c r="R33" s="9">
        <f t="shared" si="4"/>
        <v>4.386199518587857E-2</v>
      </c>
      <c r="S33" s="9">
        <f t="shared" si="1"/>
        <v>3.2562728423072432E-3</v>
      </c>
      <c r="T33" s="10">
        <f>Q33*Inputs!$D$9+S33</f>
        <v>5.4542570108646327E-3</v>
      </c>
    </row>
    <row r="34" spans="1:20">
      <c r="A34" t="s">
        <v>176</v>
      </c>
      <c r="B34" t="s">
        <v>177</v>
      </c>
      <c r="C34">
        <v>8.33</v>
      </c>
      <c r="D34">
        <v>5.32</v>
      </c>
      <c r="E34" s="2">
        <v>42374</v>
      </c>
      <c r="F34">
        <v>96.35</v>
      </c>
      <c r="G34">
        <v>1000</v>
      </c>
      <c r="H34">
        <v>5.0000000000000001E-3</v>
      </c>
      <c r="I34">
        <v>5</v>
      </c>
      <c r="J34" s="3">
        <f t="shared" ref="J34:J65" si="5">G34*F34</f>
        <v>96350</v>
      </c>
      <c r="K34" s="4">
        <f>J34*D34/Inputs!$B$4</f>
        <v>42715.166666666664</v>
      </c>
      <c r="M34" s="9">
        <v>4</v>
      </c>
      <c r="N34" s="9">
        <v>0.01</v>
      </c>
      <c r="O34" s="9">
        <f>Inputs!$B$9+(N34*G34)/2</f>
        <v>7</v>
      </c>
      <c r="P34" s="9">
        <f t="shared" si="2"/>
        <v>7.2651790347690714E-3</v>
      </c>
      <c r="Q34" s="9">
        <f t="shared" si="3"/>
        <v>1.3656351569114795E-3</v>
      </c>
      <c r="R34" s="9">
        <f t="shared" si="4"/>
        <v>5.8121432278152571E-2</v>
      </c>
      <c r="S34" s="9">
        <f t="shared" ref="S34:S65" si="6">R34/D34</f>
        <v>1.0925081255291836E-2</v>
      </c>
      <c r="T34" s="10">
        <f>Q34*Inputs!$D$9+S34</f>
        <v>1.8299511102613825E-2</v>
      </c>
    </row>
    <row r="35" spans="1:20">
      <c r="A35" t="s">
        <v>244</v>
      </c>
      <c r="B35" t="s">
        <v>11</v>
      </c>
      <c r="C35">
        <v>6.38</v>
      </c>
      <c r="D35">
        <v>3.99</v>
      </c>
      <c r="E35" s="2">
        <v>42374</v>
      </c>
      <c r="F35">
        <v>129.25</v>
      </c>
      <c r="G35">
        <v>1000</v>
      </c>
      <c r="H35">
        <v>1.5625E-2</v>
      </c>
      <c r="I35">
        <v>15.63</v>
      </c>
      <c r="J35" s="3">
        <f t="shared" si="5"/>
        <v>129250</v>
      </c>
      <c r="K35" s="4">
        <f>J35*D35/Inputs!$B$4</f>
        <v>42975.625</v>
      </c>
      <c r="M35" s="9">
        <v>4</v>
      </c>
      <c r="N35" s="9">
        <v>0.01</v>
      </c>
      <c r="O35" s="9">
        <f>Inputs!$B$9+(N35*G35)/2</f>
        <v>7</v>
      </c>
      <c r="P35" s="9">
        <f t="shared" si="2"/>
        <v>5.415860735009671E-3</v>
      </c>
      <c r="Q35" s="9">
        <f t="shared" si="3"/>
        <v>1.3573585802029249E-3</v>
      </c>
      <c r="R35" s="9">
        <f t="shared" si="4"/>
        <v>4.3326885880077368E-2</v>
      </c>
      <c r="S35" s="9">
        <f t="shared" si="6"/>
        <v>1.0858868641623399E-2</v>
      </c>
      <c r="T35" s="10">
        <f>Q35*Inputs!$D$9+S35</f>
        <v>1.8188604974719195E-2</v>
      </c>
    </row>
    <row r="36" spans="1:20">
      <c r="A36" t="s">
        <v>69</v>
      </c>
      <c r="B36" t="s">
        <v>231</v>
      </c>
      <c r="C36">
        <v>27.67</v>
      </c>
      <c r="D36">
        <v>17.39</v>
      </c>
      <c r="E36" s="2">
        <v>42374</v>
      </c>
      <c r="F36">
        <v>302.89999999999998</v>
      </c>
      <c r="G36">
        <v>100</v>
      </c>
      <c r="H36">
        <v>0.1</v>
      </c>
      <c r="I36">
        <v>10</v>
      </c>
      <c r="J36" s="3">
        <f t="shared" si="5"/>
        <v>30289.999999999996</v>
      </c>
      <c r="K36" s="4">
        <f>J36*D36/Inputs!$B$4</f>
        <v>43895.258333333331</v>
      </c>
      <c r="M36" s="9">
        <v>1</v>
      </c>
      <c r="N36" s="9">
        <v>0.01</v>
      </c>
      <c r="O36" s="9">
        <f>Inputs!$B$9+(N36*G36)/2</f>
        <v>2.5</v>
      </c>
      <c r="P36" s="9">
        <f t="shared" si="2"/>
        <v>8.253549026081216E-3</v>
      </c>
      <c r="Q36" s="9">
        <f t="shared" si="3"/>
        <v>4.7461466509955236E-4</v>
      </c>
      <c r="R36" s="9">
        <f t="shared" si="4"/>
        <v>1.6507098052162432E-2</v>
      </c>
      <c r="S36" s="9">
        <f t="shared" si="6"/>
        <v>9.4922933019910471E-4</v>
      </c>
      <c r="T36" s="10">
        <f>Q36*Inputs!$D$9+S36</f>
        <v>3.5121485217366878E-3</v>
      </c>
    </row>
    <row r="37" spans="1:20">
      <c r="A37" t="s">
        <v>103</v>
      </c>
      <c r="B37" t="s">
        <v>144</v>
      </c>
      <c r="C37">
        <v>12.33</v>
      </c>
      <c r="D37">
        <v>7.75</v>
      </c>
      <c r="E37" s="2">
        <v>42374</v>
      </c>
      <c r="F37">
        <v>69.459999999999994</v>
      </c>
      <c r="G37">
        <v>1000</v>
      </c>
      <c r="H37">
        <v>0.01</v>
      </c>
      <c r="I37">
        <v>10</v>
      </c>
      <c r="J37">
        <f t="shared" si="5"/>
        <v>69460</v>
      </c>
      <c r="K37" s="4">
        <f>J37*D37/Inputs!$B$4</f>
        <v>44859.583333333336</v>
      </c>
      <c r="M37" s="9">
        <v>4</v>
      </c>
      <c r="N37" s="9">
        <v>0.01</v>
      </c>
      <c r="O37" s="9">
        <f>Inputs!$B$9+(N37*G37)/2</f>
        <v>7</v>
      </c>
      <c r="P37" s="9">
        <f t="shared" si="2"/>
        <v>1.0077742585660812E-2</v>
      </c>
      <c r="Q37" s="9">
        <f t="shared" si="3"/>
        <v>1.30035388202075E-3</v>
      </c>
      <c r="R37" s="9">
        <f t="shared" si="4"/>
        <v>8.0621940685286497E-2</v>
      </c>
      <c r="S37" s="9">
        <f t="shared" si="6"/>
        <v>1.0402831056166E-2</v>
      </c>
      <c r="T37" s="10">
        <f>Q37*Inputs!$D$9+S37</f>
        <v>1.7424742019078052E-2</v>
      </c>
    </row>
    <row r="38" spans="1:20">
      <c r="B38" t="s">
        <v>112</v>
      </c>
      <c r="C38">
        <v>29.8</v>
      </c>
      <c r="D38">
        <v>18.5</v>
      </c>
      <c r="E38" s="2">
        <v>42374</v>
      </c>
      <c r="F38">
        <v>279</v>
      </c>
      <c r="G38">
        <v>125</v>
      </c>
      <c r="J38" s="3">
        <f t="shared" si="5"/>
        <v>34875</v>
      </c>
      <c r="K38" s="4">
        <f>J38*D38/Inputs!$B$4</f>
        <v>53765.625</v>
      </c>
      <c r="M38" s="9">
        <v>4</v>
      </c>
      <c r="N38" s="9">
        <v>0.01</v>
      </c>
      <c r="O38" s="9">
        <f>Inputs!$B$9+(N38*G38)/2</f>
        <v>2.625</v>
      </c>
      <c r="P38" s="9">
        <f t="shared" si="2"/>
        <v>7.526881720430108E-3</v>
      </c>
      <c r="Q38" s="9">
        <f t="shared" si="3"/>
        <v>4.0685847137460044E-4</v>
      </c>
      <c r="R38" s="9">
        <f t="shared" si="4"/>
        <v>6.0215053763440864E-2</v>
      </c>
      <c r="S38" s="9">
        <f t="shared" si="6"/>
        <v>3.2548677709968036E-3</v>
      </c>
      <c r="T38" s="10">
        <f>Q38*Inputs!$D$9+S38</f>
        <v>5.4519035164196459E-3</v>
      </c>
    </row>
    <row r="39" spans="1:20">
      <c r="A39" t="s">
        <v>45</v>
      </c>
      <c r="B39" t="s">
        <v>46</v>
      </c>
      <c r="C39">
        <v>42.8</v>
      </c>
      <c r="D39">
        <v>27.64</v>
      </c>
      <c r="E39" s="2">
        <v>42374</v>
      </c>
      <c r="F39">
        <v>477.25</v>
      </c>
      <c r="G39">
        <v>50</v>
      </c>
      <c r="H39">
        <v>0.25</v>
      </c>
      <c r="I39">
        <v>12.5</v>
      </c>
      <c r="J39" s="3">
        <f t="shared" si="5"/>
        <v>23862.5</v>
      </c>
      <c r="K39" s="4">
        <f>J39*D39/Inputs!$B$4</f>
        <v>54963.291666666664</v>
      </c>
      <c r="M39" s="9">
        <v>1</v>
      </c>
      <c r="N39" s="9">
        <v>0.01</v>
      </c>
      <c r="O39" s="9">
        <f>Inputs!$B$9+(N39*G39)/2</f>
        <v>2.25</v>
      </c>
      <c r="P39" s="9">
        <f t="shared" si="2"/>
        <v>9.4290204295442645E-3</v>
      </c>
      <c r="Q39" s="9">
        <f t="shared" si="3"/>
        <v>3.4113677386194877E-4</v>
      </c>
      <c r="R39" s="9">
        <f t="shared" si="4"/>
        <v>1.8858040859088529E-2</v>
      </c>
      <c r="S39" s="9">
        <f t="shared" si="6"/>
        <v>6.8227354772389755E-4</v>
      </c>
      <c r="T39" s="10">
        <f>Q39*Inputs!$D$9+S39</f>
        <v>2.5244121265784211E-3</v>
      </c>
    </row>
    <row r="40" spans="1:20">
      <c r="A40" t="s">
        <v>150</v>
      </c>
      <c r="B40" t="s">
        <v>147</v>
      </c>
      <c r="C40">
        <v>12.95</v>
      </c>
      <c r="D40">
        <v>8.0399999999999991</v>
      </c>
      <c r="E40" s="2">
        <v>42374</v>
      </c>
      <c r="F40">
        <v>131.88</v>
      </c>
      <c r="G40">
        <v>625</v>
      </c>
      <c r="H40">
        <v>0.01</v>
      </c>
      <c r="I40">
        <v>6.25</v>
      </c>
      <c r="J40" s="3">
        <f t="shared" si="5"/>
        <v>82425</v>
      </c>
      <c r="K40" s="4">
        <f>J40*D40/Inputs!$B$4</f>
        <v>55224.749999999993</v>
      </c>
      <c r="M40" s="9">
        <v>4</v>
      </c>
      <c r="N40" s="9">
        <v>0.01</v>
      </c>
      <c r="O40" s="9">
        <f>Inputs!$B$9+(N40*G40)/2</f>
        <v>5.125</v>
      </c>
      <c r="P40" s="9">
        <f t="shared" si="2"/>
        <v>6.2177737336973002E-3</v>
      </c>
      <c r="Q40" s="9">
        <f t="shared" si="3"/>
        <v>7.7335494200215182E-4</v>
      </c>
      <c r="R40" s="9">
        <f t="shared" si="4"/>
        <v>4.9742189869578401E-2</v>
      </c>
      <c r="S40" s="9">
        <f t="shared" si="6"/>
        <v>6.1868395360172145E-3</v>
      </c>
      <c r="T40" s="10">
        <f>Q40*Inputs!$D$9+S40</f>
        <v>1.0362956222828835E-2</v>
      </c>
    </row>
    <row r="41" spans="1:20">
      <c r="A41" t="s">
        <v>31</v>
      </c>
      <c r="B41" t="s">
        <v>32</v>
      </c>
      <c r="C41">
        <v>7.77</v>
      </c>
      <c r="D41">
        <v>5.0599999999999996</v>
      </c>
      <c r="E41" s="2">
        <v>42374</v>
      </c>
      <c r="F41">
        <v>131.94999999999999</v>
      </c>
      <c r="G41">
        <v>1000</v>
      </c>
      <c r="H41">
        <v>0.01</v>
      </c>
      <c r="I41">
        <v>10</v>
      </c>
      <c r="J41" s="3">
        <f t="shared" si="5"/>
        <v>131950</v>
      </c>
      <c r="K41" s="4">
        <f>J41*D41/Inputs!$B$4</f>
        <v>55638.916666666664</v>
      </c>
      <c r="M41" s="9">
        <v>4</v>
      </c>
      <c r="N41" s="9">
        <v>0.01</v>
      </c>
      <c r="O41" s="9">
        <f>Inputs!$B$9+(N41*G41)/2</f>
        <v>7</v>
      </c>
      <c r="P41" s="9">
        <f t="shared" si="2"/>
        <v>5.3050397877984082E-3</v>
      </c>
      <c r="Q41" s="9">
        <f t="shared" si="3"/>
        <v>1.0484268355332824E-3</v>
      </c>
      <c r="R41" s="9">
        <f t="shared" si="4"/>
        <v>4.2440318302387266E-2</v>
      </c>
      <c r="S41" s="9">
        <f t="shared" si="6"/>
        <v>8.3874146842662593E-3</v>
      </c>
      <c r="T41" s="10">
        <f>Q41*Inputs!$D$9+S41</f>
        <v>1.4048919596145985E-2</v>
      </c>
    </row>
    <row r="42" spans="1:20">
      <c r="A42" t="s">
        <v>158</v>
      </c>
      <c r="B42" t="s">
        <v>159</v>
      </c>
      <c r="C42">
        <v>7.57</v>
      </c>
      <c r="D42">
        <v>4.9800000000000004</v>
      </c>
      <c r="E42" s="2">
        <v>42374</v>
      </c>
      <c r="F42">
        <v>138.80000000000001</v>
      </c>
      <c r="G42">
        <v>1000</v>
      </c>
      <c r="H42">
        <v>0.01</v>
      </c>
      <c r="I42">
        <v>10</v>
      </c>
      <c r="J42" s="3">
        <f t="shared" si="5"/>
        <v>138800</v>
      </c>
      <c r="K42" s="4">
        <f>J42*D42/Inputs!$B$4</f>
        <v>57602.000000000007</v>
      </c>
      <c r="M42" s="9">
        <v>4</v>
      </c>
      <c r="N42" s="9">
        <v>0.01</v>
      </c>
      <c r="O42" s="9">
        <f>Inputs!$B$9+(N42*G42)/2</f>
        <v>7</v>
      </c>
      <c r="P42" s="9">
        <f t="shared" si="2"/>
        <v>5.0432276657060519E-3</v>
      </c>
      <c r="Q42" s="9">
        <f t="shared" si="3"/>
        <v>1.0126963184148698E-3</v>
      </c>
      <c r="R42" s="9">
        <f t="shared" si="4"/>
        <v>4.0345821325648415E-2</v>
      </c>
      <c r="S42" s="9">
        <f t="shared" si="6"/>
        <v>8.1015705473189582E-3</v>
      </c>
      <c r="T42" s="10">
        <f>Q42*Inputs!$D$9+S42</f>
        <v>1.3570130666759255E-2</v>
      </c>
    </row>
    <row r="43" spans="1:20">
      <c r="A43" t="s">
        <v>160</v>
      </c>
      <c r="B43" t="s">
        <v>161</v>
      </c>
      <c r="C43">
        <v>44.58</v>
      </c>
      <c r="D43">
        <v>28.1</v>
      </c>
      <c r="E43" s="2">
        <v>42374</v>
      </c>
      <c r="F43">
        <v>2484</v>
      </c>
      <c r="G43">
        <v>10</v>
      </c>
      <c r="H43">
        <v>1</v>
      </c>
      <c r="I43">
        <v>10</v>
      </c>
      <c r="J43" s="3">
        <f t="shared" si="5"/>
        <v>24840</v>
      </c>
      <c r="K43" s="4">
        <f>J43*D43/Inputs!$B$4</f>
        <v>58167</v>
      </c>
      <c r="M43" s="9">
        <v>1</v>
      </c>
      <c r="N43" s="9">
        <v>0.01</v>
      </c>
      <c r="O43" s="9">
        <f>Inputs!$B$9+(N43*G43)/2</f>
        <v>2.0499999999999998</v>
      </c>
      <c r="P43" s="9">
        <f t="shared" si="2"/>
        <v>8.2528180354267296E-3</v>
      </c>
      <c r="Q43" s="9">
        <f t="shared" si="3"/>
        <v>2.9369459200806865E-4</v>
      </c>
      <c r="R43" s="9">
        <f t="shared" si="4"/>
        <v>1.6505636070853459E-2</v>
      </c>
      <c r="S43" s="9">
        <f t="shared" si="6"/>
        <v>5.873891840161373E-4</v>
      </c>
      <c r="T43" s="10">
        <f>Q43*Inputs!$D$9+S43</f>
        <v>2.173339980859708E-3</v>
      </c>
    </row>
    <row r="44" spans="1:20">
      <c r="A44" t="s">
        <v>174</v>
      </c>
      <c r="B44" t="s">
        <v>175</v>
      </c>
      <c r="C44">
        <v>6.34</v>
      </c>
      <c r="D44">
        <v>4.0599999999999996</v>
      </c>
      <c r="E44" s="2">
        <v>42374</v>
      </c>
      <c r="F44">
        <v>172.24</v>
      </c>
      <c r="G44">
        <v>1000</v>
      </c>
      <c r="H44">
        <v>0.01</v>
      </c>
      <c r="I44">
        <v>10</v>
      </c>
      <c r="J44" s="3">
        <f t="shared" si="5"/>
        <v>172240</v>
      </c>
      <c r="K44" s="4">
        <f>J44*D44/Inputs!$B$4</f>
        <v>58274.533333333326</v>
      </c>
      <c r="M44" s="9">
        <v>4</v>
      </c>
      <c r="N44" s="9">
        <v>0.01</v>
      </c>
      <c r="O44" s="9">
        <f>Inputs!$B$9+(N44*G44)/2</f>
        <v>7</v>
      </c>
      <c r="P44" s="9">
        <f t="shared" si="2"/>
        <v>4.064096609382257E-3</v>
      </c>
      <c r="Q44" s="9">
        <f t="shared" si="3"/>
        <v>1.0010090170892261E-3</v>
      </c>
      <c r="R44" s="9">
        <f t="shared" si="4"/>
        <v>3.2512772875058056E-2</v>
      </c>
      <c r="S44" s="9">
        <f t="shared" si="6"/>
        <v>8.0080721367138084E-3</v>
      </c>
      <c r="T44" s="10">
        <f>Q44*Inputs!$D$9+S44</f>
        <v>1.3413520828995631E-2</v>
      </c>
    </row>
    <row r="45" spans="1:20">
      <c r="A45" t="s">
        <v>39</v>
      </c>
      <c r="B45" t="s">
        <v>3</v>
      </c>
      <c r="C45">
        <v>9.67</v>
      </c>
      <c r="D45">
        <v>6.21</v>
      </c>
      <c r="E45" s="2">
        <v>42374</v>
      </c>
      <c r="F45">
        <v>92.55</v>
      </c>
      <c r="G45">
        <v>1250</v>
      </c>
      <c r="H45">
        <v>0.01</v>
      </c>
      <c r="I45">
        <v>12.5</v>
      </c>
      <c r="J45" s="3">
        <f t="shared" si="5"/>
        <v>115687.5</v>
      </c>
      <c r="K45" s="4">
        <f>J45*D45/Inputs!$B$4</f>
        <v>59868.28125</v>
      </c>
      <c r="M45" s="9">
        <v>4</v>
      </c>
      <c r="N45" s="9">
        <v>0.01</v>
      </c>
      <c r="O45" s="9">
        <f>Inputs!$B$9+(N45*G45)/2</f>
        <v>8.25</v>
      </c>
      <c r="P45" s="9">
        <f t="shared" si="2"/>
        <v>7.1312803889789301E-3</v>
      </c>
      <c r="Q45" s="9">
        <f t="shared" si="3"/>
        <v>1.1483543299482979E-3</v>
      </c>
      <c r="R45" s="9">
        <f t="shared" si="4"/>
        <v>5.705024311183144E-2</v>
      </c>
      <c r="S45" s="9">
        <f t="shared" si="6"/>
        <v>9.1868346395863835E-3</v>
      </c>
      <c r="T45" s="10">
        <f>Q45*Inputs!$D$9+S45</f>
        <v>1.5387948021307192E-2</v>
      </c>
    </row>
    <row r="46" spans="1:20">
      <c r="A46" t="s">
        <v>73</v>
      </c>
      <c r="B46" t="s">
        <v>255</v>
      </c>
      <c r="C46">
        <v>40.020000000000003</v>
      </c>
      <c r="D46">
        <v>26.34</v>
      </c>
      <c r="E46" s="2">
        <v>42374</v>
      </c>
      <c r="F46">
        <v>550</v>
      </c>
      <c r="G46">
        <v>50</v>
      </c>
      <c r="H46">
        <v>0.25</v>
      </c>
      <c r="I46">
        <v>12.5</v>
      </c>
      <c r="J46" s="3">
        <f t="shared" si="5"/>
        <v>27500</v>
      </c>
      <c r="K46" s="4">
        <f>J46*D46/Inputs!$B$4</f>
        <v>60362.5</v>
      </c>
      <c r="M46" s="9">
        <v>1</v>
      </c>
      <c r="N46" s="9">
        <v>0.01</v>
      </c>
      <c r="O46" s="9">
        <f>Inputs!$B$9+(N46*G46)/2</f>
        <v>2.25</v>
      </c>
      <c r="P46" s="9">
        <f t="shared" si="2"/>
        <v>8.1818181818181825E-3</v>
      </c>
      <c r="Q46" s="9">
        <f t="shared" si="3"/>
        <v>3.1062331745703044E-4</v>
      </c>
      <c r="R46" s="9">
        <f t="shared" si="4"/>
        <v>1.6363636363636365E-2</v>
      </c>
      <c r="S46" s="9">
        <f t="shared" si="6"/>
        <v>6.2124663491406088E-4</v>
      </c>
      <c r="T46" s="10">
        <f>Q46*Inputs!$D$9+S46</f>
        <v>2.2986125491820252E-3</v>
      </c>
    </row>
    <row r="47" spans="1:20">
      <c r="A47" t="s">
        <v>168</v>
      </c>
      <c r="B47" t="s">
        <v>169</v>
      </c>
      <c r="C47">
        <v>32.42</v>
      </c>
      <c r="D47">
        <v>21.59</v>
      </c>
      <c r="E47" s="2">
        <v>42374</v>
      </c>
      <c r="F47">
        <v>70.040000000000006</v>
      </c>
      <c r="G47">
        <v>500</v>
      </c>
      <c r="H47">
        <v>0.01</v>
      </c>
      <c r="I47">
        <v>5</v>
      </c>
      <c r="J47" s="3">
        <f t="shared" si="5"/>
        <v>35020</v>
      </c>
      <c r="K47" s="4">
        <f>J47*D47/Inputs!$B$4</f>
        <v>63006.816666666673</v>
      </c>
      <c r="M47" s="9">
        <v>1</v>
      </c>
      <c r="N47" s="9">
        <v>0.01</v>
      </c>
      <c r="O47" s="9">
        <f>Inputs!$B$9+(N47*G47)/2</f>
        <v>4.5</v>
      </c>
      <c r="P47" s="9">
        <f t="shared" si="2"/>
        <v>1.2849800114220445E-2</v>
      </c>
      <c r="Q47" s="9">
        <f t="shared" si="3"/>
        <v>5.9517369681428645E-4</v>
      </c>
      <c r="R47" s="9">
        <f t="shared" si="4"/>
        <v>2.5699600228440891E-2</v>
      </c>
      <c r="S47" s="9">
        <f t="shared" si="6"/>
        <v>1.1903473936285729E-3</v>
      </c>
      <c r="T47" s="10">
        <f>Q47*Inputs!$D$9+S47</f>
        <v>4.4042853564257196E-3</v>
      </c>
    </row>
    <row r="48" spans="1:20">
      <c r="A48" t="s">
        <v>63</v>
      </c>
      <c r="B48" t="s">
        <v>221</v>
      </c>
      <c r="C48">
        <v>25.21</v>
      </c>
      <c r="D48">
        <v>16.22</v>
      </c>
      <c r="E48" s="2">
        <v>42374</v>
      </c>
      <c r="F48">
        <v>944.75</v>
      </c>
      <c r="G48">
        <v>50</v>
      </c>
      <c r="H48">
        <v>0.25</v>
      </c>
      <c r="I48">
        <v>12.5</v>
      </c>
      <c r="J48" s="3">
        <f t="shared" si="5"/>
        <v>47237.5</v>
      </c>
      <c r="K48" s="4">
        <f>J48*D48/Inputs!$B$4</f>
        <v>63849.354166666664</v>
      </c>
      <c r="M48" s="9">
        <v>1</v>
      </c>
      <c r="N48" s="9">
        <v>0.01</v>
      </c>
      <c r="O48" s="9">
        <f>Inputs!$B$9+(N48*G48)/2</f>
        <v>2.25</v>
      </c>
      <c r="P48" s="9">
        <f t="shared" si="2"/>
        <v>4.7631648584281552E-3</v>
      </c>
      <c r="Q48" s="9">
        <f t="shared" si="3"/>
        <v>2.9365997894131662E-4</v>
      </c>
      <c r="R48" s="9">
        <f t="shared" si="4"/>
        <v>9.5263297168563105E-3</v>
      </c>
      <c r="S48" s="9">
        <f t="shared" si="6"/>
        <v>5.8731995788263323E-4</v>
      </c>
      <c r="T48" s="10">
        <f>Q48*Inputs!$D$9+S48</f>
        <v>2.1730838441657431E-3</v>
      </c>
    </row>
    <row r="49" spans="1:20">
      <c r="A49" t="s">
        <v>232</v>
      </c>
      <c r="B49" t="s">
        <v>9</v>
      </c>
      <c r="C49">
        <v>9.6</v>
      </c>
      <c r="D49">
        <v>5.93</v>
      </c>
      <c r="E49" s="2">
        <v>42374</v>
      </c>
      <c r="F49">
        <v>103.73</v>
      </c>
      <c r="G49">
        <v>1250</v>
      </c>
      <c r="H49">
        <v>0.01</v>
      </c>
      <c r="I49">
        <v>12.5</v>
      </c>
      <c r="J49" s="3">
        <f t="shared" si="5"/>
        <v>129662.5</v>
      </c>
      <c r="K49" s="4">
        <f>J49*D49/Inputs!$B$4</f>
        <v>64074.885416666664</v>
      </c>
      <c r="M49" s="9">
        <v>4</v>
      </c>
      <c r="N49" s="9">
        <v>0.01</v>
      </c>
      <c r="O49" s="9">
        <f>Inputs!$B$9+(N49*G49)/2</f>
        <v>8.25</v>
      </c>
      <c r="P49" s="9">
        <f t="shared" si="2"/>
        <v>6.3626723223753979E-3</v>
      </c>
      <c r="Q49" s="9">
        <f t="shared" si="3"/>
        <v>1.072963292137504E-3</v>
      </c>
      <c r="R49" s="9">
        <f t="shared" si="4"/>
        <v>5.0901378579003183E-2</v>
      </c>
      <c r="S49" s="9">
        <f t="shared" si="6"/>
        <v>8.5837063371000319E-3</v>
      </c>
      <c r="T49" s="10">
        <f>Q49*Inputs!$D$9+S49</f>
        <v>1.4377708114642554E-2</v>
      </c>
    </row>
    <row r="50" spans="1:20">
      <c r="A50" t="s">
        <v>91</v>
      </c>
      <c r="B50" t="s">
        <v>50</v>
      </c>
      <c r="C50">
        <v>23.48</v>
      </c>
      <c r="D50">
        <v>15.43</v>
      </c>
      <c r="E50" s="2">
        <v>42374</v>
      </c>
      <c r="F50">
        <v>127.27500000000001</v>
      </c>
      <c r="G50">
        <v>400</v>
      </c>
      <c r="H50">
        <v>2.5000000000000001E-2</v>
      </c>
      <c r="I50">
        <v>10</v>
      </c>
      <c r="J50" s="3">
        <f t="shared" si="5"/>
        <v>50910</v>
      </c>
      <c r="K50" s="4">
        <f>J50*D50/Inputs!$B$4</f>
        <v>65461.774999999994</v>
      </c>
      <c r="M50" s="9">
        <v>1</v>
      </c>
      <c r="N50" s="9">
        <v>0.01</v>
      </c>
      <c r="O50" s="9">
        <f>Inputs!$B$9+(N50*G50)/2</f>
        <v>4</v>
      </c>
      <c r="P50" s="9">
        <f t="shared" si="2"/>
        <v>7.8570025535258294E-3</v>
      </c>
      <c r="Q50" s="9">
        <f t="shared" si="3"/>
        <v>5.0920301707879645E-4</v>
      </c>
      <c r="R50" s="9">
        <f t="shared" si="4"/>
        <v>1.5714005107051659E-2</v>
      </c>
      <c r="S50" s="9">
        <f t="shared" si="6"/>
        <v>1.0184060341575929E-3</v>
      </c>
      <c r="T50" s="10">
        <f>Q50*Inputs!$D$9+S50</f>
        <v>3.7681023263830939E-3</v>
      </c>
    </row>
    <row r="51" spans="1:20">
      <c r="A51" t="s">
        <v>156</v>
      </c>
      <c r="B51" t="s">
        <v>157</v>
      </c>
      <c r="C51">
        <v>18.57</v>
      </c>
      <c r="D51">
        <v>13.24</v>
      </c>
      <c r="E51" s="2">
        <v>42374</v>
      </c>
      <c r="F51">
        <v>6005</v>
      </c>
      <c r="G51">
        <v>10</v>
      </c>
      <c r="H51">
        <v>0.5</v>
      </c>
      <c r="I51">
        <v>5</v>
      </c>
      <c r="J51" s="3">
        <f t="shared" si="5"/>
        <v>60050</v>
      </c>
      <c r="K51" s="4">
        <f>J51*D51/Inputs!$B$4</f>
        <v>66255.166666666672</v>
      </c>
      <c r="M51" s="9">
        <v>4</v>
      </c>
      <c r="N51" s="9">
        <v>0.01</v>
      </c>
      <c r="O51" s="9">
        <f>Inputs!$B$9+(N51*G51)/2</f>
        <v>2.0499999999999998</v>
      </c>
      <c r="P51" s="9">
        <f t="shared" si="2"/>
        <v>3.4138218151540376E-3</v>
      </c>
      <c r="Q51" s="9">
        <f t="shared" si="3"/>
        <v>2.5784152682432307E-4</v>
      </c>
      <c r="R51" s="9">
        <f t="shared" si="4"/>
        <v>2.7310574521232301E-2</v>
      </c>
      <c r="S51" s="9">
        <f t="shared" si="6"/>
        <v>2.0627322145945846E-3</v>
      </c>
      <c r="T51" s="10">
        <f>Q51*Inputs!$D$9+S51</f>
        <v>3.4550764594459293E-3</v>
      </c>
    </row>
    <row r="52" spans="1:20">
      <c r="A52" t="s">
        <v>81</v>
      </c>
      <c r="B52" t="s">
        <v>205</v>
      </c>
      <c r="C52">
        <v>57.2</v>
      </c>
      <c r="D52">
        <v>38.03</v>
      </c>
      <c r="E52" s="2">
        <v>42374</v>
      </c>
      <c r="F52">
        <v>2.1349999999999998</v>
      </c>
      <c r="G52">
        <v>10000</v>
      </c>
      <c r="H52">
        <v>1E-3</v>
      </c>
      <c r="I52">
        <v>10</v>
      </c>
      <c r="J52" s="3">
        <f t="shared" si="5"/>
        <v>21349.999999999996</v>
      </c>
      <c r="K52" s="4">
        <f>J52*D52/Inputs!$B$4</f>
        <v>67661.708333333328</v>
      </c>
      <c r="M52" s="9">
        <v>1</v>
      </c>
      <c r="N52" s="9">
        <v>1E-3</v>
      </c>
      <c r="O52" s="9">
        <f>Inputs!$B$9+(N52*G52)/2</f>
        <v>7</v>
      </c>
      <c r="P52" s="9">
        <f t="shared" si="2"/>
        <v>3.2786885245901648E-2</v>
      </c>
      <c r="Q52" s="9">
        <f t="shared" si="3"/>
        <v>8.6213213899294361E-4</v>
      </c>
      <c r="R52" s="9">
        <f t="shared" si="4"/>
        <v>6.5573770491803296E-2</v>
      </c>
      <c r="S52" s="9">
        <f t="shared" si="6"/>
        <v>1.7242642779858872E-3</v>
      </c>
      <c r="T52" s="10">
        <f>Q52*Inputs!$D$9+S52</f>
        <v>6.379777828547783E-3</v>
      </c>
    </row>
    <row r="53" spans="1:20">
      <c r="B53" t="s">
        <v>113</v>
      </c>
      <c r="C53">
        <v>28.34</v>
      </c>
      <c r="D53">
        <v>18.37</v>
      </c>
      <c r="E53" s="2">
        <v>42374</v>
      </c>
      <c r="F53">
        <v>1817.9</v>
      </c>
      <c r="G53">
        <v>25</v>
      </c>
      <c r="J53" s="3">
        <f t="shared" si="5"/>
        <v>45447.5</v>
      </c>
      <c r="K53" s="4">
        <f>J53*D53/Inputs!$B$4</f>
        <v>69572.547916666677</v>
      </c>
      <c r="M53" s="9">
        <v>4</v>
      </c>
      <c r="N53" s="9">
        <v>0.01</v>
      </c>
      <c r="O53" s="9">
        <f>Inputs!$B$9+(N53*G53)/2</f>
        <v>2.125</v>
      </c>
      <c r="P53" s="9">
        <f t="shared" si="2"/>
        <v>4.6757247373342865E-3</v>
      </c>
      <c r="Q53" s="9">
        <f t="shared" si="3"/>
        <v>2.5453047018695078E-4</v>
      </c>
      <c r="R53" s="9">
        <f t="shared" si="4"/>
        <v>3.7405797898674292E-2</v>
      </c>
      <c r="S53" s="9">
        <f t="shared" si="6"/>
        <v>2.0362437614956062E-3</v>
      </c>
      <c r="T53" s="10">
        <f>Q53*Inputs!$D$9+S53</f>
        <v>3.4107083005051404E-3</v>
      </c>
    </row>
    <row r="54" spans="1:20">
      <c r="A54" t="s">
        <v>23</v>
      </c>
      <c r="B54" t="s">
        <v>149</v>
      </c>
      <c r="C54">
        <v>9.9700000000000006</v>
      </c>
      <c r="D54">
        <v>6.21</v>
      </c>
      <c r="E54" s="2">
        <v>42374</v>
      </c>
      <c r="F54">
        <v>112.405</v>
      </c>
      <c r="G54">
        <v>1250</v>
      </c>
      <c r="H54">
        <v>0.01</v>
      </c>
      <c r="I54">
        <v>12.5</v>
      </c>
      <c r="J54" s="3">
        <f t="shared" si="5"/>
        <v>140506.25</v>
      </c>
      <c r="K54" s="4">
        <f>J54*D54/Inputs!$B$4</f>
        <v>72711.984375</v>
      </c>
      <c r="M54" s="9">
        <v>4</v>
      </c>
      <c r="N54" s="9">
        <v>0.01</v>
      </c>
      <c r="O54" s="9">
        <f>Inputs!$B$9+(N54*G54)/2</f>
        <v>8.25</v>
      </c>
      <c r="P54" s="9">
        <f t="shared" si="2"/>
        <v>5.8716249277167383E-3</v>
      </c>
      <c r="Q54" s="9">
        <f t="shared" si="3"/>
        <v>9.4551126050189025E-4</v>
      </c>
      <c r="R54" s="9">
        <f t="shared" si="4"/>
        <v>4.6972999421733906E-2</v>
      </c>
      <c r="S54" s="9">
        <f t="shared" si="6"/>
        <v>7.564090084015122E-3</v>
      </c>
      <c r="T54" s="10">
        <f>Q54*Inputs!$D$9+S54</f>
        <v>1.266985089072533E-2</v>
      </c>
    </row>
    <row r="55" spans="1:20">
      <c r="A55" t="s">
        <v>53</v>
      </c>
      <c r="B55" t="s">
        <v>54</v>
      </c>
      <c r="C55">
        <v>19.32</v>
      </c>
      <c r="D55">
        <v>12.52</v>
      </c>
      <c r="E55" s="2">
        <v>42374</v>
      </c>
      <c r="F55">
        <v>7505</v>
      </c>
      <c r="G55">
        <v>10</v>
      </c>
      <c r="H55">
        <v>0.5</v>
      </c>
      <c r="I55">
        <v>5</v>
      </c>
      <c r="J55" s="3">
        <f t="shared" si="5"/>
        <v>75050</v>
      </c>
      <c r="K55" s="4">
        <f>J55*D55/Inputs!$B$4</f>
        <v>78302.166666666672</v>
      </c>
      <c r="M55" s="9">
        <v>4</v>
      </c>
      <c r="N55" s="9">
        <v>0.01</v>
      </c>
      <c r="O55" s="9">
        <f>Inputs!$B$9+(N55*G55)/2</f>
        <v>2.0499999999999998</v>
      </c>
      <c r="P55" s="9">
        <f t="shared" si="2"/>
        <v>2.7315123251165888E-3</v>
      </c>
      <c r="Q55" s="9">
        <f t="shared" si="3"/>
        <v>2.1817191095180422E-4</v>
      </c>
      <c r="R55" s="9">
        <f t="shared" si="4"/>
        <v>2.185209860093271E-2</v>
      </c>
      <c r="S55" s="9">
        <f t="shared" si="6"/>
        <v>1.7453752876144338E-3</v>
      </c>
      <c r="T55" s="10">
        <f>Q55*Inputs!$D$9+S55</f>
        <v>2.9235036067541765E-3</v>
      </c>
    </row>
    <row r="56" spans="1:20">
      <c r="A56" t="s">
        <v>87</v>
      </c>
      <c r="B56" t="s">
        <v>215</v>
      </c>
      <c r="C56">
        <v>30.74</v>
      </c>
      <c r="D56">
        <v>19.61</v>
      </c>
      <c r="E56" s="2">
        <v>42374</v>
      </c>
      <c r="F56">
        <v>966.2</v>
      </c>
      <c r="G56">
        <v>50</v>
      </c>
      <c r="H56">
        <v>0.1</v>
      </c>
      <c r="I56">
        <v>5</v>
      </c>
      <c r="J56" s="3">
        <f t="shared" si="5"/>
        <v>48310</v>
      </c>
      <c r="K56" s="4">
        <f>J56*D56/Inputs!$B$4</f>
        <v>78946.59166666666</v>
      </c>
      <c r="M56" s="9">
        <v>4</v>
      </c>
      <c r="N56" s="9">
        <v>0.01</v>
      </c>
      <c r="O56" s="9">
        <f>Inputs!$B$9+(N56*G56)/2</f>
        <v>2.25</v>
      </c>
      <c r="P56" s="9">
        <f t="shared" si="2"/>
        <v>4.6574208238459947E-3</v>
      </c>
      <c r="Q56" s="9">
        <f t="shared" si="3"/>
        <v>2.3750233675910224E-4</v>
      </c>
      <c r="R56" s="9">
        <f t="shared" si="4"/>
        <v>3.7259366590767957E-2</v>
      </c>
      <c r="S56" s="9">
        <f t="shared" si="6"/>
        <v>1.9000186940728179E-3</v>
      </c>
      <c r="T56" s="10">
        <f>Q56*Inputs!$D$9+S56</f>
        <v>3.1825313125719702E-3</v>
      </c>
    </row>
    <row r="57" spans="1:20">
      <c r="A57" t="s">
        <v>93</v>
      </c>
      <c r="B57" t="s">
        <v>4</v>
      </c>
      <c r="C57">
        <v>51.87</v>
      </c>
      <c r="D57">
        <v>34.9</v>
      </c>
      <c r="E57" s="2">
        <v>42374</v>
      </c>
      <c r="F57">
        <v>68.625</v>
      </c>
      <c r="G57">
        <v>400</v>
      </c>
      <c r="H57">
        <v>2.5000000000000001E-2</v>
      </c>
      <c r="I57">
        <v>10</v>
      </c>
      <c r="J57" s="3">
        <f t="shared" si="5"/>
        <v>27450</v>
      </c>
      <c r="K57" s="4">
        <f>J57*D57/Inputs!$B$4</f>
        <v>79833.75</v>
      </c>
      <c r="M57" s="9">
        <v>1</v>
      </c>
      <c r="N57" s="9">
        <v>0.01</v>
      </c>
      <c r="O57" s="9">
        <f>Inputs!$B$9+(N57*G57)/2</f>
        <v>4</v>
      </c>
      <c r="P57" s="9">
        <f t="shared" si="2"/>
        <v>1.4571948998178506E-2</v>
      </c>
      <c r="Q57" s="9">
        <f t="shared" si="3"/>
        <v>4.1753435524866783E-4</v>
      </c>
      <c r="R57" s="9">
        <f t="shared" si="4"/>
        <v>2.9143897996357013E-2</v>
      </c>
      <c r="S57" s="9">
        <f t="shared" si="6"/>
        <v>8.3506871049733567E-4</v>
      </c>
      <c r="T57" s="10">
        <f>Q57*Inputs!$D$9+S57</f>
        <v>3.0897542288401423E-3</v>
      </c>
    </row>
    <row r="58" spans="1:20">
      <c r="B58" t="s">
        <v>138</v>
      </c>
      <c r="C58">
        <v>22.58</v>
      </c>
      <c r="D58">
        <v>15.1</v>
      </c>
      <c r="E58" s="2">
        <v>42374</v>
      </c>
      <c r="F58">
        <v>13114</v>
      </c>
      <c r="G58">
        <v>5</v>
      </c>
      <c r="J58" s="3">
        <f t="shared" si="5"/>
        <v>65570</v>
      </c>
      <c r="K58" s="4">
        <f>J58*D58/Inputs!$B$4</f>
        <v>82508.916666666672</v>
      </c>
      <c r="M58" s="9">
        <v>4</v>
      </c>
      <c r="N58" s="9">
        <v>0.01</v>
      </c>
      <c r="O58" s="9">
        <f>Inputs!$B$9+(N58*G58)/2</f>
        <v>2.0249999999999999</v>
      </c>
      <c r="P58" s="9">
        <f t="shared" si="2"/>
        <v>3.0883025773982002E-3</v>
      </c>
      <c r="Q58" s="9">
        <f t="shared" si="3"/>
        <v>2.0452334949656956E-4</v>
      </c>
      <c r="R58" s="9">
        <f t="shared" si="4"/>
        <v>2.4706420619185602E-2</v>
      </c>
      <c r="S58" s="9">
        <f t="shared" si="6"/>
        <v>1.6361867959725565E-3</v>
      </c>
      <c r="T58" s="10">
        <f>Q58*Inputs!$D$9+S58</f>
        <v>2.7406128832540323E-3</v>
      </c>
    </row>
    <row r="59" spans="1:20">
      <c r="B59" t="s">
        <v>124</v>
      </c>
      <c r="C59">
        <v>37.29</v>
      </c>
      <c r="D59">
        <v>24.08</v>
      </c>
      <c r="E59" s="2">
        <v>42374</v>
      </c>
      <c r="F59">
        <v>203.39</v>
      </c>
      <c r="G59">
        <v>210</v>
      </c>
      <c r="J59" s="3">
        <f t="shared" si="5"/>
        <v>42711.899999999994</v>
      </c>
      <c r="K59" s="4">
        <f>J59*D59/Inputs!$B$4</f>
        <v>85708.545999999988</v>
      </c>
      <c r="M59" s="9">
        <v>1</v>
      </c>
      <c r="N59" s="9">
        <v>0.01</v>
      </c>
      <c r="O59" s="9">
        <f>Inputs!$B$9+(N59*G59)/2</f>
        <v>3.05</v>
      </c>
      <c r="P59" s="9">
        <f t="shared" si="2"/>
        <v>7.1408670651504627E-3</v>
      </c>
      <c r="Q59" s="9">
        <f t="shared" si="3"/>
        <v>2.9654763559594949E-4</v>
      </c>
      <c r="R59" s="9">
        <f t="shared" si="4"/>
        <v>1.4281734130300925E-2</v>
      </c>
      <c r="S59" s="9">
        <f t="shared" si="6"/>
        <v>5.9309527119189899E-4</v>
      </c>
      <c r="T59" s="10">
        <f>Q59*Inputs!$D$9+S59</f>
        <v>2.1944525034100263E-3</v>
      </c>
    </row>
    <row r="60" spans="1:20">
      <c r="B60" t="s">
        <v>125</v>
      </c>
      <c r="C60">
        <v>44.25</v>
      </c>
      <c r="D60">
        <v>28.73</v>
      </c>
      <c r="E60" s="2">
        <v>42374</v>
      </c>
      <c r="F60">
        <v>175.44</v>
      </c>
      <c r="G60">
        <v>210</v>
      </c>
      <c r="J60" s="3">
        <f t="shared" si="5"/>
        <v>36842.400000000001</v>
      </c>
      <c r="K60" s="4">
        <f>J60*D60/Inputs!$B$4</f>
        <v>88206.846000000005</v>
      </c>
      <c r="M60" s="9">
        <v>1</v>
      </c>
      <c r="N60" s="9">
        <v>0.01</v>
      </c>
      <c r="O60" s="9">
        <f>Inputs!$B$9+(N60*G60)/2</f>
        <v>3.05</v>
      </c>
      <c r="P60" s="9">
        <f t="shared" si="2"/>
        <v>8.2785052005298239E-3</v>
      </c>
      <c r="Q60" s="9">
        <f t="shared" si="3"/>
        <v>2.8814845807622079E-4</v>
      </c>
      <c r="R60" s="9">
        <f t="shared" si="4"/>
        <v>1.6557010401059648E-2</v>
      </c>
      <c r="S60" s="9">
        <f t="shared" si="6"/>
        <v>5.7629691615244158E-4</v>
      </c>
      <c r="T60" s="10">
        <f>Q60*Inputs!$D$9+S60</f>
        <v>2.132298589764034E-3</v>
      </c>
    </row>
    <row r="61" spans="1:20">
      <c r="A61" t="s">
        <v>250</v>
      </c>
      <c r="B61" t="s">
        <v>10</v>
      </c>
      <c r="C61">
        <v>12.31</v>
      </c>
      <c r="D61">
        <v>7.68</v>
      </c>
      <c r="E61" s="2">
        <v>42374</v>
      </c>
      <c r="F61">
        <v>157.84375</v>
      </c>
      <c r="G61">
        <v>1000</v>
      </c>
      <c r="H61">
        <v>3.125E-2</v>
      </c>
      <c r="I61">
        <v>31.25</v>
      </c>
      <c r="J61" s="3">
        <f t="shared" si="5"/>
        <v>157843.75</v>
      </c>
      <c r="K61" s="4">
        <f>J61*D61/Inputs!$B$4</f>
        <v>101020</v>
      </c>
      <c r="M61" s="9">
        <v>4</v>
      </c>
      <c r="N61" s="9">
        <v>0.01</v>
      </c>
      <c r="O61" s="9">
        <f>Inputs!$B$9+(N61*G61)/2</f>
        <v>7</v>
      </c>
      <c r="P61" s="9">
        <f t="shared" si="2"/>
        <v>4.4347653929914868E-3</v>
      </c>
      <c r="Q61" s="9">
        <f t="shared" si="3"/>
        <v>5.7744341054576651E-4</v>
      </c>
      <c r="R61" s="9">
        <f t="shared" si="4"/>
        <v>3.5478123143931894E-2</v>
      </c>
      <c r="S61" s="9">
        <f t="shared" si="6"/>
        <v>4.6195472843661321E-3</v>
      </c>
      <c r="T61" s="10">
        <f>Q61*Inputs!$D$9+S61</f>
        <v>7.7377417013132716E-3</v>
      </c>
    </row>
    <row r="62" spans="1:20">
      <c r="A62" t="s">
        <v>43</v>
      </c>
      <c r="B62" t="s">
        <v>44</v>
      </c>
      <c r="C62">
        <v>40.99</v>
      </c>
      <c r="D62">
        <v>26.74</v>
      </c>
      <c r="E62" s="2">
        <v>42374</v>
      </c>
      <c r="F62">
        <v>122.15</v>
      </c>
      <c r="G62">
        <v>375</v>
      </c>
      <c r="H62">
        <v>0.05</v>
      </c>
      <c r="I62">
        <v>18.75</v>
      </c>
      <c r="J62" s="3">
        <f t="shared" si="5"/>
        <v>45806.25</v>
      </c>
      <c r="K62" s="4">
        <f>J62*D62/Inputs!$B$4</f>
        <v>102071.59375</v>
      </c>
      <c r="M62" s="9">
        <v>1</v>
      </c>
      <c r="N62" s="9">
        <v>0.01</v>
      </c>
      <c r="O62" s="9">
        <f>Inputs!$B$9+(N62*G62)/2</f>
        <v>3.875</v>
      </c>
      <c r="P62" s="9">
        <f t="shared" si="2"/>
        <v>8.4595442761631872E-3</v>
      </c>
      <c r="Q62" s="9">
        <f t="shared" si="3"/>
        <v>3.1636291234716482E-4</v>
      </c>
      <c r="R62" s="9">
        <f t="shared" si="4"/>
        <v>1.6919088552326374E-2</v>
      </c>
      <c r="S62" s="9">
        <f t="shared" si="6"/>
        <v>6.3272582469432964E-4</v>
      </c>
      <c r="T62" s="10">
        <f>Q62*Inputs!$D$9+S62</f>
        <v>2.3410855513690196E-3</v>
      </c>
    </row>
    <row r="63" spans="1:20">
      <c r="A63" t="s">
        <v>89</v>
      </c>
      <c r="B63" t="s">
        <v>20</v>
      </c>
      <c r="C63">
        <v>25.54</v>
      </c>
      <c r="D63">
        <v>16.84</v>
      </c>
      <c r="E63" s="2">
        <v>42374</v>
      </c>
      <c r="F63">
        <v>146.35</v>
      </c>
      <c r="G63">
        <v>500</v>
      </c>
      <c r="H63">
        <v>2.5000000000000001E-2</v>
      </c>
      <c r="I63">
        <v>12.5</v>
      </c>
      <c r="J63" s="3">
        <f t="shared" si="5"/>
        <v>73175</v>
      </c>
      <c r="K63" s="4">
        <f>J63*D63/Inputs!$B$4</f>
        <v>102688.91666666667</v>
      </c>
      <c r="M63" s="9">
        <v>1</v>
      </c>
      <c r="N63" s="9">
        <v>0.01</v>
      </c>
      <c r="O63" s="9">
        <f>Inputs!$B$9+(N63*G63)/2</f>
        <v>4.5</v>
      </c>
      <c r="P63" s="9">
        <f t="shared" si="2"/>
        <v>6.1496412709258624E-3</v>
      </c>
      <c r="Q63" s="9">
        <f t="shared" si="3"/>
        <v>3.6518059803597756E-4</v>
      </c>
      <c r="R63" s="9">
        <f t="shared" si="4"/>
        <v>1.2299282541851725E-2</v>
      </c>
      <c r="S63" s="9">
        <f t="shared" si="6"/>
        <v>7.3036119607195512E-4</v>
      </c>
      <c r="T63" s="10">
        <f>Q63*Inputs!$D$9+S63</f>
        <v>2.7023364254662344E-3</v>
      </c>
    </row>
    <row r="64" spans="1:20">
      <c r="A64" t="s">
        <v>83</v>
      </c>
      <c r="B64" t="s">
        <v>34</v>
      </c>
      <c r="C64">
        <v>29.8</v>
      </c>
      <c r="D64">
        <v>18.5</v>
      </c>
      <c r="E64" s="2">
        <v>42374</v>
      </c>
      <c r="F64">
        <v>279</v>
      </c>
      <c r="G64">
        <v>250</v>
      </c>
      <c r="H64">
        <v>0.05</v>
      </c>
      <c r="I64">
        <v>12.5</v>
      </c>
      <c r="J64" s="3">
        <f t="shared" si="5"/>
        <v>69750</v>
      </c>
      <c r="K64" s="4">
        <f>J64*D64/Inputs!$B$4</f>
        <v>107531.25</v>
      </c>
      <c r="M64" s="9">
        <v>4</v>
      </c>
      <c r="N64" s="9">
        <v>0.01</v>
      </c>
      <c r="O64" s="9">
        <f>Inputs!$B$9+(N64*G64)/2</f>
        <v>3.25</v>
      </c>
      <c r="P64" s="9">
        <f t="shared" si="2"/>
        <v>4.6594982078853051E-3</v>
      </c>
      <c r="Q64" s="9">
        <f t="shared" si="3"/>
        <v>2.5186476799380025E-4</v>
      </c>
      <c r="R64" s="9">
        <f t="shared" si="4"/>
        <v>3.7275985663082441E-2</v>
      </c>
      <c r="S64" s="9">
        <f t="shared" si="6"/>
        <v>2.014918143950402E-3</v>
      </c>
      <c r="T64" s="10">
        <f>Q64*Inputs!$D$9+S64</f>
        <v>3.3749878911169236E-3</v>
      </c>
    </row>
    <row r="65" spans="1:20">
      <c r="A65" t="s">
        <v>182</v>
      </c>
      <c r="B65" t="s">
        <v>183</v>
      </c>
      <c r="C65">
        <v>25.95</v>
      </c>
      <c r="D65">
        <v>16.920000000000002</v>
      </c>
      <c r="E65" s="2">
        <v>42374</v>
      </c>
      <c r="F65">
        <v>1663</v>
      </c>
      <c r="G65">
        <v>50</v>
      </c>
      <c r="H65">
        <v>0.1</v>
      </c>
      <c r="I65">
        <v>10</v>
      </c>
      <c r="J65" s="3">
        <f t="shared" si="5"/>
        <v>83150</v>
      </c>
      <c r="K65" s="4">
        <f>J65*D65/Inputs!$B$4</f>
        <v>117241.50000000001</v>
      </c>
      <c r="M65" s="9">
        <v>4</v>
      </c>
      <c r="N65" s="9">
        <v>0.01</v>
      </c>
      <c r="O65" s="9">
        <f>Inputs!$B$9+(N65*G65)/2</f>
        <v>2.25</v>
      </c>
      <c r="P65" s="9">
        <f t="shared" si="2"/>
        <v>2.7059530968129887E-3</v>
      </c>
      <c r="Q65" s="9">
        <f t="shared" si="3"/>
        <v>1.5992630595821445E-4</v>
      </c>
      <c r="R65" s="9">
        <f t="shared" si="4"/>
        <v>2.164762477450391E-2</v>
      </c>
      <c r="S65" s="9">
        <f t="shared" si="6"/>
        <v>1.2794104476657156E-3</v>
      </c>
      <c r="T65" s="10">
        <f>Q65*Inputs!$D$9+S65</f>
        <v>2.1430124998400735E-3</v>
      </c>
    </row>
    <row r="66" spans="1:20">
      <c r="A66" t="s">
        <v>47</v>
      </c>
      <c r="B66" t="s">
        <v>48</v>
      </c>
      <c r="C66">
        <v>49.78</v>
      </c>
      <c r="D66">
        <v>32.21</v>
      </c>
      <c r="E66" s="2">
        <v>42374</v>
      </c>
      <c r="F66">
        <v>420</v>
      </c>
      <c r="G66">
        <v>110</v>
      </c>
      <c r="H66">
        <v>0.1</v>
      </c>
      <c r="I66">
        <v>11</v>
      </c>
      <c r="J66" s="3">
        <f t="shared" ref="J66:J89" si="7">G66*F66</f>
        <v>46200</v>
      </c>
      <c r="K66" s="4">
        <f>J66*D66/Inputs!$B$4</f>
        <v>124008.5</v>
      </c>
      <c r="M66" s="9">
        <v>1</v>
      </c>
      <c r="N66" s="9">
        <v>0.01</v>
      </c>
      <c r="O66" s="9">
        <f>Inputs!$B$9+(N66*G66)/2</f>
        <v>2.5499999999999998</v>
      </c>
      <c r="P66" s="9">
        <f t="shared" si="2"/>
        <v>5.5194805194805187E-3</v>
      </c>
      <c r="Q66" s="9">
        <f t="shared" si="3"/>
        <v>1.713592213436982E-4</v>
      </c>
      <c r="R66" s="9">
        <f t="shared" si="4"/>
        <v>1.1038961038961037E-2</v>
      </c>
      <c r="S66" s="9">
        <f t="shared" ref="S66:S97" si="8">R66/D66</f>
        <v>3.4271844268739639E-4</v>
      </c>
      <c r="T66" s="10">
        <f>Q66*Inputs!$D$9+S66</f>
        <v>1.2680582379433667E-3</v>
      </c>
    </row>
    <row r="67" spans="1:20">
      <c r="A67" t="s">
        <v>109</v>
      </c>
      <c r="B67" t="s">
        <v>146</v>
      </c>
      <c r="C67">
        <v>38.83</v>
      </c>
      <c r="D67">
        <v>24.31</v>
      </c>
      <c r="E67" s="2">
        <v>42374</v>
      </c>
      <c r="F67">
        <v>620.25</v>
      </c>
      <c r="G67">
        <v>100</v>
      </c>
      <c r="H67">
        <v>0.25</v>
      </c>
      <c r="I67">
        <v>25</v>
      </c>
      <c r="J67" s="3">
        <f t="shared" si="7"/>
        <v>62025</v>
      </c>
      <c r="K67" s="4">
        <f>J67*D67/Inputs!$B$4</f>
        <v>125652.3125</v>
      </c>
      <c r="M67" s="9">
        <v>1</v>
      </c>
      <c r="N67" s="9">
        <v>0.01</v>
      </c>
      <c r="O67" s="9">
        <f>Inputs!$B$9+(N67*G67)/2</f>
        <v>2.5</v>
      </c>
      <c r="P67" s="9">
        <f t="shared" ref="P67:P89" si="9">100*O67/(F67*G67)</f>
        <v>4.0306328093510681E-3</v>
      </c>
      <c r="Q67" s="9">
        <f t="shared" ref="Q67:Q89" si="10">P67/D67</f>
        <v>1.6580143189432614E-4</v>
      </c>
      <c r="R67" s="9">
        <f t="shared" ref="R67:R89" si="11">P67*M67*2</f>
        <v>8.0612656187021361E-3</v>
      </c>
      <c r="S67" s="9">
        <f t="shared" si="8"/>
        <v>3.3160286378865227E-4</v>
      </c>
      <c r="T67" s="10">
        <f>Q67*Inputs!$D$9+S67</f>
        <v>1.2269305960180134E-3</v>
      </c>
    </row>
    <row r="68" spans="1:20">
      <c r="A68" t="s">
        <v>267</v>
      </c>
      <c r="B68" t="s">
        <v>8</v>
      </c>
      <c r="C68">
        <v>28.34</v>
      </c>
      <c r="D68">
        <v>18.37</v>
      </c>
      <c r="E68" s="2">
        <v>42374</v>
      </c>
      <c r="F68">
        <v>1817.9</v>
      </c>
      <c r="G68">
        <v>50</v>
      </c>
      <c r="H68">
        <v>0.5</v>
      </c>
      <c r="I68">
        <v>25</v>
      </c>
      <c r="J68" s="3">
        <f t="shared" si="7"/>
        <v>90895</v>
      </c>
      <c r="K68" s="4">
        <f>J68*D68/Inputs!$B$4</f>
        <v>139145.09583333335</v>
      </c>
      <c r="M68" s="9">
        <v>4</v>
      </c>
      <c r="N68" s="9">
        <v>0.01</v>
      </c>
      <c r="O68" s="9">
        <f>Inputs!$B$9+(N68*G68)/2</f>
        <v>2.25</v>
      </c>
      <c r="P68" s="9">
        <f t="shared" si="9"/>
        <v>2.4753836844710929E-3</v>
      </c>
      <c r="Q68" s="9">
        <f t="shared" si="10"/>
        <v>1.3475142539309161E-4</v>
      </c>
      <c r="R68" s="9">
        <f t="shared" si="11"/>
        <v>1.9803069475768743E-2</v>
      </c>
      <c r="S68" s="9">
        <f t="shared" si="8"/>
        <v>1.0780114031447329E-3</v>
      </c>
      <c r="T68" s="10">
        <f>Q68*Inputs!$D$9+S68</f>
        <v>1.8056691002674278E-3</v>
      </c>
    </row>
    <row r="69" spans="1:20">
      <c r="A69" t="s">
        <v>265</v>
      </c>
      <c r="B69" t="s">
        <v>2</v>
      </c>
      <c r="C69">
        <v>17.61</v>
      </c>
      <c r="D69">
        <v>10.86</v>
      </c>
      <c r="E69" s="2">
        <v>42374</v>
      </c>
      <c r="F69">
        <v>1568.8</v>
      </c>
      <c r="G69">
        <v>100</v>
      </c>
      <c r="H69">
        <v>0.1</v>
      </c>
      <c r="I69">
        <v>10</v>
      </c>
      <c r="J69" s="3">
        <f t="shared" si="7"/>
        <v>156880</v>
      </c>
      <c r="K69" s="4">
        <f>J69*D69/Inputs!$B$4</f>
        <v>141976.4</v>
      </c>
      <c r="M69" s="9">
        <v>4</v>
      </c>
      <c r="N69" s="9">
        <v>0.01</v>
      </c>
      <c r="O69" s="9">
        <f>Inputs!$B$9+(N69*G69)/2</f>
        <v>2.5</v>
      </c>
      <c r="P69" s="9">
        <f t="shared" si="9"/>
        <v>1.593574706782254E-3</v>
      </c>
      <c r="Q69" s="9">
        <f t="shared" si="10"/>
        <v>1.4673800246613758E-4</v>
      </c>
      <c r="R69" s="9">
        <f t="shared" si="11"/>
        <v>1.2748597654258032E-2</v>
      </c>
      <c r="S69" s="9">
        <f t="shared" si="8"/>
        <v>1.1739040197291007E-3</v>
      </c>
      <c r="T69" s="10">
        <f>Q69*Inputs!$D$9+S69</f>
        <v>1.9662892330462437E-3</v>
      </c>
    </row>
    <row r="70" spans="1:20">
      <c r="A70" t="s">
        <v>105</v>
      </c>
      <c r="B70" t="s">
        <v>106</v>
      </c>
      <c r="C70">
        <v>17.18</v>
      </c>
      <c r="D70">
        <v>11.08</v>
      </c>
      <c r="E70" s="2">
        <v>42374</v>
      </c>
      <c r="F70">
        <v>6673</v>
      </c>
      <c r="G70">
        <v>25</v>
      </c>
      <c r="H70">
        <v>1</v>
      </c>
      <c r="I70">
        <v>25</v>
      </c>
      <c r="J70" s="3">
        <f t="shared" si="7"/>
        <v>166825</v>
      </c>
      <c r="K70" s="4">
        <f>J70*D70/Inputs!$B$4</f>
        <v>154035.08333333334</v>
      </c>
      <c r="M70" s="9">
        <v>4</v>
      </c>
      <c r="N70" s="9">
        <v>0.01</v>
      </c>
      <c r="O70" s="9">
        <f>Inputs!$B$9+(N70*G70)/2</f>
        <v>2.125</v>
      </c>
      <c r="P70" s="9">
        <f t="shared" si="9"/>
        <v>1.2737898995953843E-3</v>
      </c>
      <c r="Q70" s="9">
        <f t="shared" si="10"/>
        <v>1.1496298732810327E-4</v>
      </c>
      <c r="R70" s="9">
        <f t="shared" si="11"/>
        <v>1.0190319196763074E-2</v>
      </c>
      <c r="S70" s="9">
        <f t="shared" si="8"/>
        <v>9.1970389862482615E-4</v>
      </c>
      <c r="T70" s="10">
        <f>Q70*Inputs!$D$9+S70</f>
        <v>1.5405040301965838E-3</v>
      </c>
    </row>
    <row r="71" spans="1:20">
      <c r="A71" t="s">
        <v>29</v>
      </c>
      <c r="B71" t="s">
        <v>30</v>
      </c>
      <c r="C71">
        <v>16</v>
      </c>
      <c r="D71">
        <v>17.09</v>
      </c>
      <c r="E71" s="2">
        <v>42374</v>
      </c>
      <c r="F71">
        <v>444.85</v>
      </c>
      <c r="G71">
        <v>250</v>
      </c>
      <c r="H71">
        <v>0.05</v>
      </c>
      <c r="I71">
        <v>12.5</v>
      </c>
      <c r="J71" s="3">
        <f t="shared" si="7"/>
        <v>111212.5</v>
      </c>
      <c r="K71" s="4">
        <f>J71*D71/Inputs!$B$4</f>
        <v>158385.13541666666</v>
      </c>
      <c r="M71" s="9">
        <v>4</v>
      </c>
      <c r="N71" s="9">
        <v>0.01</v>
      </c>
      <c r="O71" s="9">
        <f>Inputs!$B$9+(N71*G71)/2</f>
        <v>3.25</v>
      </c>
      <c r="P71" s="9">
        <f t="shared" si="9"/>
        <v>2.9223333707991458E-3</v>
      </c>
      <c r="Q71" s="9">
        <f t="shared" si="10"/>
        <v>1.7099668641305709E-4</v>
      </c>
      <c r="R71" s="9">
        <f t="shared" si="11"/>
        <v>2.3378666966393166E-2</v>
      </c>
      <c r="S71" s="9">
        <f t="shared" si="8"/>
        <v>1.3679734913044567E-3</v>
      </c>
      <c r="T71" s="10">
        <f>Q71*Inputs!$D$9+S71</f>
        <v>2.2913555979349651E-3</v>
      </c>
    </row>
    <row r="72" spans="1:20">
      <c r="A72" t="s">
        <v>206</v>
      </c>
      <c r="B72" t="s">
        <v>207</v>
      </c>
      <c r="C72">
        <v>23.38</v>
      </c>
      <c r="D72">
        <v>16.71</v>
      </c>
      <c r="E72" s="2">
        <v>42374</v>
      </c>
      <c r="F72">
        <v>23345</v>
      </c>
      <c r="G72">
        <v>5</v>
      </c>
      <c r="H72">
        <v>5</v>
      </c>
      <c r="I72">
        <v>25</v>
      </c>
      <c r="J72" s="3">
        <f t="shared" si="7"/>
        <v>116725</v>
      </c>
      <c r="K72" s="4">
        <f>J72*D72/Inputs!$B$4</f>
        <v>162539.5625</v>
      </c>
      <c r="M72" s="9">
        <v>4</v>
      </c>
      <c r="N72" s="9">
        <v>0.01</v>
      </c>
      <c r="O72" s="9">
        <f>Inputs!$B$9+(N72*G72)/2</f>
        <v>2.0249999999999999</v>
      </c>
      <c r="P72" s="9">
        <f t="shared" si="9"/>
        <v>1.7348468622831442E-3</v>
      </c>
      <c r="Q72" s="9">
        <f t="shared" si="10"/>
        <v>1.0382087745560407E-4</v>
      </c>
      <c r="R72" s="9">
        <f t="shared" si="11"/>
        <v>1.3878774898265153E-2</v>
      </c>
      <c r="S72" s="9">
        <f t="shared" si="8"/>
        <v>8.3056701964483257E-4</v>
      </c>
      <c r="T72" s="10">
        <f>Q72*Inputs!$D$9+S72</f>
        <v>1.3911997579050947E-3</v>
      </c>
    </row>
    <row r="73" spans="1:20">
      <c r="A73" t="s">
        <v>75</v>
      </c>
      <c r="B73" t="s">
        <v>163</v>
      </c>
      <c r="C73">
        <v>47.21</v>
      </c>
      <c r="D73">
        <v>30.95</v>
      </c>
      <c r="E73" s="2">
        <v>42374</v>
      </c>
      <c r="F73">
        <v>63.27</v>
      </c>
      <c r="G73">
        <v>1000</v>
      </c>
      <c r="H73">
        <v>0.01</v>
      </c>
      <c r="I73">
        <v>10</v>
      </c>
      <c r="J73" s="3">
        <f t="shared" si="7"/>
        <v>63270</v>
      </c>
      <c r="K73" s="4">
        <f>J73*D73/Inputs!$B$4</f>
        <v>163183.875</v>
      </c>
      <c r="M73" s="9">
        <v>1</v>
      </c>
      <c r="N73" s="9">
        <v>0.01</v>
      </c>
      <c r="O73" s="9">
        <f>Inputs!$B$9+(N73*G73)/2</f>
        <v>7</v>
      </c>
      <c r="P73" s="9">
        <f t="shared" si="9"/>
        <v>1.106369527422159E-2</v>
      </c>
      <c r="Q73" s="9">
        <f t="shared" si="10"/>
        <v>3.5746996039488175E-4</v>
      </c>
      <c r="R73" s="9">
        <f t="shared" si="11"/>
        <v>2.212739054844318E-2</v>
      </c>
      <c r="S73" s="9">
        <f t="shared" si="8"/>
        <v>7.1493992078976349E-4</v>
      </c>
      <c r="T73" s="10">
        <f>Q73*Inputs!$D$9+S73</f>
        <v>2.6452777069221251E-3</v>
      </c>
    </row>
    <row r="74" spans="1:20">
      <c r="B74" t="s">
        <v>127</v>
      </c>
      <c r="C74">
        <v>47.21</v>
      </c>
      <c r="D74">
        <v>30.95</v>
      </c>
      <c r="E74" s="2">
        <v>42374</v>
      </c>
      <c r="F74">
        <v>63.27</v>
      </c>
      <c r="G74">
        <v>500</v>
      </c>
      <c r="J74" s="3">
        <f t="shared" si="7"/>
        <v>31635</v>
      </c>
      <c r="K74" s="4">
        <f>J74*D74/Inputs!$B$4</f>
        <v>81591.9375</v>
      </c>
      <c r="M74" s="9">
        <v>1</v>
      </c>
      <c r="N74" s="9">
        <v>0.01</v>
      </c>
      <c r="O74" s="9">
        <f>Inputs!$B$9+(N74*G74)/2</f>
        <v>4.5</v>
      </c>
      <c r="P74" s="9">
        <f t="shared" si="9"/>
        <v>1.422475106685633E-2</v>
      </c>
      <c r="Q74" s="9">
        <f t="shared" si="10"/>
        <v>4.5960423479341942E-4</v>
      </c>
      <c r="R74" s="9">
        <f t="shared" si="11"/>
        <v>2.8449502133712661E-2</v>
      </c>
      <c r="S74" s="9">
        <f t="shared" si="8"/>
        <v>9.1920846958683884E-4</v>
      </c>
      <c r="T74" s="10">
        <f>Q74*Inputs!$D$9+S74</f>
        <v>3.4010713374713038E-3</v>
      </c>
    </row>
    <row r="75" spans="1:20">
      <c r="A75" t="s">
        <v>107</v>
      </c>
      <c r="B75" t="s">
        <v>145</v>
      </c>
      <c r="C75">
        <v>43.01</v>
      </c>
      <c r="D75">
        <v>29.13</v>
      </c>
      <c r="E75" s="2">
        <v>42374</v>
      </c>
      <c r="F75">
        <v>68.91</v>
      </c>
      <c r="G75">
        <v>1000</v>
      </c>
      <c r="H75">
        <v>0.01</v>
      </c>
      <c r="I75">
        <v>10</v>
      </c>
      <c r="J75" s="3">
        <f t="shared" si="7"/>
        <v>68910</v>
      </c>
      <c r="K75" s="4">
        <f>J75*D75/Inputs!$B$4</f>
        <v>167279.02499999999</v>
      </c>
      <c r="M75" s="9">
        <v>1</v>
      </c>
      <c r="N75" s="9">
        <v>0.01</v>
      </c>
      <c r="O75" s="9">
        <f>Inputs!$B$9+(N75*G75)/2</f>
        <v>7</v>
      </c>
      <c r="P75" s="9">
        <f t="shared" si="9"/>
        <v>1.0158177332752866E-2</v>
      </c>
      <c r="Q75" s="9">
        <f t="shared" si="10"/>
        <v>3.4871875498636686E-4</v>
      </c>
      <c r="R75" s="9">
        <f t="shared" si="11"/>
        <v>2.0316354665505732E-2</v>
      </c>
      <c r="S75" s="9">
        <f t="shared" si="8"/>
        <v>6.9743750997273372E-4</v>
      </c>
      <c r="T75" s="10">
        <f>Q75*Inputs!$D$9+S75</f>
        <v>2.5805187868991148E-3</v>
      </c>
    </row>
    <row r="76" spans="1:20">
      <c r="A76" t="s">
        <v>79</v>
      </c>
      <c r="B76" t="s">
        <v>36</v>
      </c>
      <c r="C76">
        <v>37.29</v>
      </c>
      <c r="D76">
        <v>24.08</v>
      </c>
      <c r="E76" s="2">
        <v>42374</v>
      </c>
      <c r="F76">
        <v>203.39</v>
      </c>
      <c r="G76">
        <v>420</v>
      </c>
      <c r="H76">
        <v>0.01</v>
      </c>
      <c r="I76">
        <v>4.2</v>
      </c>
      <c r="J76" s="3">
        <f t="shared" si="7"/>
        <v>85423.799999999988</v>
      </c>
      <c r="K76" s="4">
        <f>J76*D76/Inputs!$B$4</f>
        <v>171417.09199999998</v>
      </c>
      <c r="M76" s="9">
        <v>1</v>
      </c>
      <c r="N76" s="9">
        <v>0.01</v>
      </c>
      <c r="O76" s="9">
        <f>Inputs!$B$9+(N76*G76)/2</f>
        <v>4.0999999999999996</v>
      </c>
      <c r="P76" s="9">
        <f t="shared" si="9"/>
        <v>4.7995991749371957E-3</v>
      </c>
      <c r="Q76" s="9">
        <f t="shared" si="10"/>
        <v>1.9931890261367093E-4</v>
      </c>
      <c r="R76" s="9">
        <f t="shared" si="11"/>
        <v>9.5991983498743914E-3</v>
      </c>
      <c r="S76" s="9">
        <f t="shared" si="8"/>
        <v>3.9863780522734186E-4</v>
      </c>
      <c r="T76" s="10">
        <f>Q76*Inputs!$D$9+S76</f>
        <v>1.4749598793411651E-3</v>
      </c>
    </row>
    <row r="77" spans="1:20">
      <c r="A77" t="s">
        <v>77</v>
      </c>
      <c r="B77" t="s">
        <v>217</v>
      </c>
      <c r="C77">
        <v>44.25</v>
      </c>
      <c r="D77">
        <v>28.73</v>
      </c>
      <c r="E77" s="2">
        <v>42374</v>
      </c>
      <c r="F77">
        <v>175.44</v>
      </c>
      <c r="G77">
        <v>420</v>
      </c>
      <c r="H77">
        <v>0.01</v>
      </c>
      <c r="I77">
        <v>4.2</v>
      </c>
      <c r="J77" s="3">
        <f t="shared" si="7"/>
        <v>73684.800000000003</v>
      </c>
      <c r="K77" s="4">
        <f>J77*D77/Inputs!$B$4</f>
        <v>176413.69200000001</v>
      </c>
      <c r="M77" s="9">
        <v>1</v>
      </c>
      <c r="N77" s="9">
        <v>0.01</v>
      </c>
      <c r="O77" s="9">
        <f>Inputs!$B$9+(N77*G77)/2</f>
        <v>4.0999999999999996</v>
      </c>
      <c r="P77" s="9">
        <f t="shared" si="9"/>
        <v>5.5642412003561103E-3</v>
      </c>
      <c r="Q77" s="9">
        <f t="shared" si="10"/>
        <v>1.9367355378893526E-4</v>
      </c>
      <c r="R77" s="9">
        <f t="shared" si="11"/>
        <v>1.1128482400712221E-2</v>
      </c>
      <c r="S77" s="9">
        <f t="shared" si="8"/>
        <v>3.8734710757787051E-4</v>
      </c>
      <c r="T77" s="10">
        <f>Q77*Inputs!$D$9+S77</f>
        <v>1.433184298038121E-3</v>
      </c>
    </row>
    <row r="78" spans="1:20">
      <c r="A78" t="s">
        <v>121</v>
      </c>
      <c r="B78" t="s">
        <v>14</v>
      </c>
      <c r="C78">
        <v>20.99</v>
      </c>
      <c r="D78">
        <v>14.14</v>
      </c>
      <c r="E78" s="2">
        <v>42374</v>
      </c>
      <c r="F78">
        <v>3243.5</v>
      </c>
      <c r="G78">
        <v>50</v>
      </c>
      <c r="H78">
        <v>0.25</v>
      </c>
      <c r="I78">
        <v>12.5</v>
      </c>
      <c r="J78" s="3">
        <f t="shared" si="7"/>
        <v>162175</v>
      </c>
      <c r="K78" s="4">
        <f>J78*D78/Inputs!$B$4</f>
        <v>191096.20833333334</v>
      </c>
      <c r="M78" s="9">
        <v>4</v>
      </c>
      <c r="N78" s="9">
        <v>0.01</v>
      </c>
      <c r="O78" s="9">
        <f>Inputs!$B$9+(N78*G78)/2</f>
        <v>2.25</v>
      </c>
      <c r="P78" s="9">
        <f t="shared" si="9"/>
        <v>1.3873901649452752E-3</v>
      </c>
      <c r="Q78" s="9">
        <f t="shared" si="10"/>
        <v>9.8118116332763448E-5</v>
      </c>
      <c r="R78" s="9">
        <f t="shared" si="11"/>
        <v>1.1099121319562201E-2</v>
      </c>
      <c r="S78" s="9">
        <f t="shared" si="8"/>
        <v>7.8494493066210758E-4</v>
      </c>
      <c r="T78" s="10">
        <f>Q78*Inputs!$D$9+S78</f>
        <v>1.3147827588590303E-3</v>
      </c>
    </row>
    <row r="79" spans="1:20">
      <c r="A79" t="s">
        <v>56</v>
      </c>
      <c r="B79" t="s">
        <v>7</v>
      </c>
      <c r="C79">
        <v>22.86</v>
      </c>
      <c r="D79">
        <v>14.7</v>
      </c>
      <c r="E79" s="2">
        <v>42374</v>
      </c>
      <c r="F79">
        <v>2055.1</v>
      </c>
      <c r="G79">
        <v>100</v>
      </c>
      <c r="H79">
        <v>0.1</v>
      </c>
      <c r="I79">
        <v>10</v>
      </c>
      <c r="J79" s="3">
        <f t="shared" si="7"/>
        <v>205510</v>
      </c>
      <c r="K79" s="4">
        <f>J79*D79/Inputs!$B$4</f>
        <v>251749.75</v>
      </c>
      <c r="M79" s="9">
        <v>4</v>
      </c>
      <c r="N79" s="9">
        <v>0.01</v>
      </c>
      <c r="O79" s="9">
        <f>Inputs!$B$9+(N79*G79)/2</f>
        <v>2.5</v>
      </c>
      <c r="P79" s="9">
        <f t="shared" si="9"/>
        <v>1.216485815775388E-3</v>
      </c>
      <c r="Q79" s="9">
        <f t="shared" si="10"/>
        <v>8.2754137127577415E-5</v>
      </c>
      <c r="R79" s="9">
        <f t="shared" si="11"/>
        <v>9.731886526203104E-3</v>
      </c>
      <c r="S79" s="9">
        <f t="shared" si="8"/>
        <v>6.6203309702061932E-4</v>
      </c>
      <c r="T79" s="10">
        <f>Q79*Inputs!$D$9+S79</f>
        <v>1.1089054375095374E-3</v>
      </c>
    </row>
    <row r="80" spans="1:20">
      <c r="A80" t="s">
        <v>180</v>
      </c>
      <c r="B80" t="s">
        <v>181</v>
      </c>
      <c r="C80">
        <v>27.86</v>
      </c>
      <c r="D80">
        <v>18.760000000000002</v>
      </c>
      <c r="E80" s="2">
        <v>42374</v>
      </c>
      <c r="F80">
        <v>8847.5</v>
      </c>
      <c r="G80">
        <v>20</v>
      </c>
      <c r="H80">
        <v>0.25</v>
      </c>
      <c r="I80">
        <v>5</v>
      </c>
      <c r="J80" s="3">
        <f t="shared" si="7"/>
        <v>176950</v>
      </c>
      <c r="K80" s="4">
        <f>J80*D80/Inputs!$B$4</f>
        <v>276631.83333333337</v>
      </c>
      <c r="M80" s="9">
        <v>4</v>
      </c>
      <c r="N80" s="9">
        <v>0.01</v>
      </c>
      <c r="O80" s="9">
        <f>Inputs!$B$9+(N80*G80)/2</f>
        <v>2.1</v>
      </c>
      <c r="P80" s="9">
        <f t="shared" si="9"/>
        <v>1.1867759254026561E-3</v>
      </c>
      <c r="Q80" s="9">
        <f t="shared" si="10"/>
        <v>6.3260976833830283E-5</v>
      </c>
      <c r="R80" s="9">
        <f t="shared" si="11"/>
        <v>9.4942074032212491E-3</v>
      </c>
      <c r="S80" s="9">
        <f t="shared" si="8"/>
        <v>5.0608781467064226E-4</v>
      </c>
      <c r="T80" s="10">
        <f>Q80*Inputs!$D$9+S80</f>
        <v>8.4769708957332587E-4</v>
      </c>
    </row>
    <row r="81" spans="1:21">
      <c r="A81" t="s">
        <v>166</v>
      </c>
      <c r="B81" t="s">
        <v>167</v>
      </c>
      <c r="C81">
        <v>11.06</v>
      </c>
      <c r="D81">
        <v>13.47</v>
      </c>
      <c r="E81" s="2">
        <v>39907</v>
      </c>
      <c r="F81">
        <v>541.5</v>
      </c>
      <c r="G81">
        <v>500</v>
      </c>
      <c r="H81">
        <v>0.05</v>
      </c>
      <c r="I81">
        <v>25</v>
      </c>
      <c r="J81" s="3">
        <f t="shared" si="7"/>
        <v>270750</v>
      </c>
      <c r="K81" s="4">
        <f>J81*D81/Inputs!$B$4</f>
        <v>303916.875</v>
      </c>
      <c r="M81" s="9">
        <v>4</v>
      </c>
      <c r="N81" s="9">
        <v>0.01</v>
      </c>
      <c r="O81" s="9">
        <f>Inputs!$B$9+(N81*G81)/2</f>
        <v>4.5</v>
      </c>
      <c r="P81" s="9">
        <f t="shared" si="9"/>
        <v>1.6620498614958448E-3</v>
      </c>
      <c r="Q81" s="9">
        <f t="shared" si="10"/>
        <v>1.2338900233822158E-4</v>
      </c>
      <c r="R81" s="9">
        <f t="shared" si="11"/>
        <v>1.3296398891966758E-2</v>
      </c>
      <c r="S81" s="9">
        <f t="shared" si="8"/>
        <v>9.8711201870577267E-4</v>
      </c>
      <c r="T81" s="10">
        <f>Q81*Inputs!$D$9+S81</f>
        <v>1.6534126313321692E-3</v>
      </c>
    </row>
    <row r="82" spans="1:21">
      <c r="A82" t="s">
        <v>259</v>
      </c>
      <c r="B82" t="s">
        <v>6</v>
      </c>
      <c r="C82">
        <v>21.8</v>
      </c>
      <c r="D82">
        <v>14.61</v>
      </c>
      <c r="E82" s="2">
        <v>42374</v>
      </c>
      <c r="F82">
        <v>28642</v>
      </c>
      <c r="G82">
        <v>10</v>
      </c>
      <c r="H82">
        <v>1</v>
      </c>
      <c r="I82">
        <v>10</v>
      </c>
      <c r="J82" s="3">
        <f t="shared" si="7"/>
        <v>286420</v>
      </c>
      <c r="K82" s="4">
        <f>J82*D82/Inputs!$B$4</f>
        <v>348716.35</v>
      </c>
      <c r="M82" s="9">
        <v>4</v>
      </c>
      <c r="N82" s="9">
        <v>0.01</v>
      </c>
      <c r="O82" s="9">
        <f>Inputs!$B$9+(N82*G82)/2</f>
        <v>2.0499999999999998</v>
      </c>
      <c r="P82" s="9">
        <f t="shared" si="9"/>
        <v>7.1573214161022264E-4</v>
      </c>
      <c r="Q82" s="9">
        <f t="shared" si="10"/>
        <v>4.8989195182082317E-5</v>
      </c>
      <c r="R82" s="9">
        <f t="shared" si="11"/>
        <v>5.7258571328817811E-3</v>
      </c>
      <c r="S82" s="9">
        <f t="shared" si="8"/>
        <v>3.9191356145665854E-4</v>
      </c>
      <c r="T82" s="10">
        <f>Q82*Inputs!$D$9+S82</f>
        <v>6.5645521543990313E-4</v>
      </c>
    </row>
    <row r="83" spans="1:21">
      <c r="A83" t="s">
        <v>172</v>
      </c>
      <c r="B83" t="s">
        <v>173</v>
      </c>
      <c r="C83">
        <v>13.87</v>
      </c>
      <c r="D83">
        <v>10.68</v>
      </c>
      <c r="E83" s="2">
        <v>40703</v>
      </c>
      <c r="F83">
        <v>18018</v>
      </c>
      <c r="G83">
        <v>25</v>
      </c>
      <c r="H83">
        <v>1</v>
      </c>
      <c r="I83">
        <v>25</v>
      </c>
      <c r="J83" s="3">
        <f t="shared" si="7"/>
        <v>450450</v>
      </c>
      <c r="K83" s="4">
        <f>J83*D83/Inputs!$B$4</f>
        <v>400900.5</v>
      </c>
      <c r="M83" s="9">
        <v>4</v>
      </c>
      <c r="N83" s="9">
        <v>0.01</v>
      </c>
      <c r="O83" s="9">
        <f>Inputs!$B$9+(N83*G83)/2</f>
        <v>2.125</v>
      </c>
      <c r="P83" s="9">
        <f t="shared" si="9"/>
        <v>4.7175047175047175E-4</v>
      </c>
      <c r="Q83" s="9">
        <f t="shared" si="10"/>
        <v>4.4171392485999228E-5</v>
      </c>
      <c r="R83" s="9">
        <f t="shared" si="11"/>
        <v>3.774003774003774E-3</v>
      </c>
      <c r="S83" s="9">
        <f t="shared" si="8"/>
        <v>3.5337113988799382E-4</v>
      </c>
      <c r="T83" s="10">
        <f>Q83*Inputs!$D$9+S83</f>
        <v>5.9189665931238969E-4</v>
      </c>
    </row>
    <row r="84" spans="1:21">
      <c r="A84" t="s">
        <v>1</v>
      </c>
      <c r="B84" t="s">
        <v>256</v>
      </c>
      <c r="C84">
        <v>22.58</v>
      </c>
      <c r="D84">
        <v>15.1</v>
      </c>
      <c r="E84" s="2">
        <v>42374</v>
      </c>
      <c r="F84">
        <v>13114</v>
      </c>
      <c r="G84">
        <v>25</v>
      </c>
      <c r="H84">
        <v>0.5</v>
      </c>
      <c r="I84">
        <v>12.5</v>
      </c>
      <c r="J84" s="3">
        <f t="shared" si="7"/>
        <v>327850</v>
      </c>
      <c r="K84" s="4">
        <f>J84*D84/Inputs!$B$4</f>
        <v>412544.58333333331</v>
      </c>
      <c r="M84" s="9">
        <v>4</v>
      </c>
      <c r="N84" s="9">
        <v>0.01</v>
      </c>
      <c r="O84" s="9">
        <f>Inputs!$B$9+(N84*G84)/2</f>
        <v>2.125</v>
      </c>
      <c r="P84" s="9">
        <f t="shared" si="9"/>
        <v>6.4816226933048649E-4</v>
      </c>
      <c r="Q84" s="9">
        <f t="shared" si="10"/>
        <v>4.2924653598045462E-5</v>
      </c>
      <c r="R84" s="9">
        <f t="shared" si="11"/>
        <v>5.185298154643892E-3</v>
      </c>
      <c r="S84" s="9">
        <f t="shared" si="8"/>
        <v>3.4339722878436369E-4</v>
      </c>
      <c r="T84" s="10">
        <f>Q84*Inputs!$D$9+S84</f>
        <v>5.7519035821380926E-4</v>
      </c>
    </row>
    <row r="85" spans="1:21">
      <c r="A85" t="s">
        <v>85</v>
      </c>
      <c r="B85" t="s">
        <v>213</v>
      </c>
      <c r="C85">
        <v>37.99</v>
      </c>
      <c r="D85">
        <v>26.18</v>
      </c>
      <c r="E85" s="2">
        <v>42374</v>
      </c>
      <c r="F85">
        <v>1989.6</v>
      </c>
      <c r="G85">
        <v>100</v>
      </c>
      <c r="H85">
        <v>0.1</v>
      </c>
      <c r="I85">
        <v>10</v>
      </c>
      <c r="J85" s="3">
        <f t="shared" si="7"/>
        <v>198960</v>
      </c>
      <c r="K85" s="4">
        <f>J85*D85/Inputs!$B$4</f>
        <v>434064.39999999997</v>
      </c>
      <c r="M85" s="9">
        <v>4</v>
      </c>
      <c r="N85" s="9">
        <v>0.01</v>
      </c>
      <c r="O85" s="9">
        <f>Inputs!$B$9+(N85*G85)/2</f>
        <v>2.5</v>
      </c>
      <c r="P85" s="9">
        <f t="shared" si="9"/>
        <v>1.2565339766787294E-3</v>
      </c>
      <c r="Q85" s="9">
        <f t="shared" si="10"/>
        <v>4.7995950216910978E-5</v>
      </c>
      <c r="R85" s="9">
        <f t="shared" si="11"/>
        <v>1.0052271813429835E-2</v>
      </c>
      <c r="S85" s="9">
        <f t="shared" si="8"/>
        <v>3.8396760173528782E-4</v>
      </c>
      <c r="T85" s="10">
        <f>Q85*Inputs!$D$9+S85</f>
        <v>6.4314573290660706E-4</v>
      </c>
    </row>
    <row r="86" spans="1:21">
      <c r="A86" t="s">
        <v>224</v>
      </c>
      <c r="B86" t="s">
        <v>225</v>
      </c>
      <c r="C86">
        <v>20.28</v>
      </c>
      <c r="D86">
        <v>14.13</v>
      </c>
      <c r="E86" s="2">
        <v>42374</v>
      </c>
      <c r="F86">
        <v>3243.6</v>
      </c>
      <c r="G86">
        <v>250</v>
      </c>
      <c r="H86">
        <v>0.1</v>
      </c>
      <c r="I86">
        <v>25</v>
      </c>
      <c r="J86" s="3">
        <f t="shared" si="7"/>
        <v>810900</v>
      </c>
      <c r="K86" s="4">
        <f>J86*D86/Inputs!$B$4</f>
        <v>954834.75</v>
      </c>
      <c r="M86" s="9">
        <v>4</v>
      </c>
      <c r="N86" s="9">
        <v>0.01</v>
      </c>
      <c r="O86" s="9">
        <f>Inputs!$B$9+(N86*G86)/2</f>
        <v>3.25</v>
      </c>
      <c r="P86" s="9">
        <f t="shared" si="9"/>
        <v>4.0078924651621654E-4</v>
      </c>
      <c r="Q86" s="9">
        <f t="shared" si="10"/>
        <v>2.8364419427899257E-5</v>
      </c>
      <c r="R86" s="9">
        <f t="shared" si="11"/>
        <v>3.2063139721297323E-3</v>
      </c>
      <c r="S86" s="9">
        <f t="shared" si="8"/>
        <v>2.2691535542319406E-4</v>
      </c>
      <c r="T86" s="10">
        <f>Q86*Inputs!$D$9+S86</f>
        <v>3.8008322033385004E-4</v>
      </c>
    </row>
    <row r="87" spans="1:21">
      <c r="A87" t="s">
        <v>234</v>
      </c>
      <c r="B87" t="s">
        <v>235</v>
      </c>
      <c r="C87">
        <v>18.170000000000002</v>
      </c>
      <c r="D87">
        <v>14.13</v>
      </c>
      <c r="E87" s="2">
        <v>42374</v>
      </c>
      <c r="F87">
        <v>3243.6</v>
      </c>
      <c r="G87">
        <v>250</v>
      </c>
      <c r="H87">
        <v>0.1</v>
      </c>
      <c r="I87">
        <v>25</v>
      </c>
      <c r="J87" s="3">
        <f t="shared" si="7"/>
        <v>810900</v>
      </c>
      <c r="K87" s="4">
        <f>J87*D87/Inputs!$B$4</f>
        <v>954834.75</v>
      </c>
      <c r="M87" s="9">
        <v>4</v>
      </c>
      <c r="N87" s="9">
        <v>0.01</v>
      </c>
      <c r="O87" s="9">
        <f>Inputs!$B$9+(N87*G87)/2</f>
        <v>3.25</v>
      </c>
      <c r="P87" s="9">
        <f t="shared" si="9"/>
        <v>4.0078924651621654E-4</v>
      </c>
      <c r="Q87" s="9">
        <f t="shared" si="10"/>
        <v>2.8364419427899257E-5</v>
      </c>
      <c r="R87" s="9">
        <f t="shared" si="11"/>
        <v>3.2063139721297323E-3</v>
      </c>
      <c r="S87" s="9">
        <f t="shared" si="8"/>
        <v>2.2691535542319406E-4</v>
      </c>
      <c r="T87" s="10">
        <f>Q87*Inputs!$D$9+S87</f>
        <v>3.8008322033385004E-4</v>
      </c>
    </row>
    <row r="88" spans="1:21">
      <c r="A88" t="s">
        <v>37</v>
      </c>
      <c r="B88" t="s">
        <v>38</v>
      </c>
      <c r="C88">
        <v>24.47</v>
      </c>
      <c r="D88">
        <v>18.440000000000001</v>
      </c>
      <c r="E88" s="2">
        <v>42374</v>
      </c>
      <c r="F88">
        <v>28176</v>
      </c>
      <c r="G88">
        <v>50</v>
      </c>
      <c r="H88">
        <v>1</v>
      </c>
      <c r="I88">
        <v>50</v>
      </c>
      <c r="J88" s="3">
        <f t="shared" si="7"/>
        <v>1408800</v>
      </c>
      <c r="K88" s="4">
        <f>J88*D88/Inputs!$B$4</f>
        <v>2164856</v>
      </c>
      <c r="M88" s="9">
        <v>4</v>
      </c>
      <c r="N88" s="9">
        <v>0.01</v>
      </c>
      <c r="O88" s="9">
        <f>Inputs!$B$9+(N88*G88)/2</f>
        <v>2.25</v>
      </c>
      <c r="P88" s="9">
        <f t="shared" si="9"/>
        <v>1.5971039182282793E-4</v>
      </c>
      <c r="Q88" s="9">
        <f t="shared" si="10"/>
        <v>8.6610841552509718E-6</v>
      </c>
      <c r="R88" s="9">
        <f t="shared" si="11"/>
        <v>1.2776831345826234E-3</v>
      </c>
      <c r="S88" s="9">
        <f t="shared" si="8"/>
        <v>6.9288673242007775E-5</v>
      </c>
      <c r="T88" s="10">
        <f>Q88*Inputs!$D$9+S88</f>
        <v>1.1605852768036302E-4</v>
      </c>
    </row>
    <row r="89" spans="1:21">
      <c r="A89" t="s">
        <v>71</v>
      </c>
      <c r="B89" t="s">
        <v>209</v>
      </c>
      <c r="C89">
        <v>28.16</v>
      </c>
      <c r="D89">
        <v>17.52</v>
      </c>
      <c r="E89" s="2">
        <v>42374</v>
      </c>
      <c r="F89">
        <v>1305.5</v>
      </c>
      <c r="G89">
        <v>2000</v>
      </c>
      <c r="H89">
        <v>0.5</v>
      </c>
      <c r="I89">
        <v>10</v>
      </c>
      <c r="J89" s="3">
        <f t="shared" si="7"/>
        <v>2611000</v>
      </c>
      <c r="K89" s="4">
        <f>J89*D89/Inputs!$B$4</f>
        <v>3812060</v>
      </c>
      <c r="M89" s="9">
        <v>1</v>
      </c>
      <c r="N89" s="9">
        <v>0.01</v>
      </c>
      <c r="O89" s="9">
        <f>Inputs!$B$9+(N89*G89)/2</f>
        <v>12</v>
      </c>
      <c r="P89" s="9">
        <f t="shared" si="9"/>
        <v>4.5959402527767141E-4</v>
      </c>
      <c r="Q89" s="9">
        <f t="shared" si="10"/>
        <v>2.6232535689364807E-5</v>
      </c>
      <c r="R89" s="9">
        <f t="shared" si="11"/>
        <v>9.1918805055534283E-4</v>
      </c>
      <c r="S89" s="9">
        <f t="shared" si="8"/>
        <v>5.2465071378729614E-5</v>
      </c>
      <c r="T89" s="10">
        <f>Q89*Inputs!$D$9+S89</f>
        <v>1.9412076410129959E-4</v>
      </c>
      <c r="U89" s="9">
        <v>0</v>
      </c>
    </row>
  </sheetData>
  <sheetCalcPr fullCalcOnLoad="1"/>
  <sortState ref="A2:K88">
    <sortCondition ref="K3:K88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Sheet1</vt:lpstr>
      <vt:lpstr>good data</vt:lpstr>
      <vt:lpstr>using minis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Marlowe Quart</dc:creator>
  <cp:lastModifiedBy>Marlowe Quart</cp:lastModifiedBy>
  <dcterms:created xsi:type="dcterms:W3CDTF">2020-01-14T02:37:42Z</dcterms:created>
  <dcterms:modified xsi:type="dcterms:W3CDTF">2020-02-23T23:28:35Z</dcterms:modified>
</cp:coreProperties>
</file>